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ilca\Desktop\"/>
    </mc:Choice>
  </mc:AlternateContent>
  <bookViews>
    <workbookView xWindow="0" yWindow="0" windowWidth="7470" windowHeight="6390" activeTab="1"/>
  </bookViews>
  <sheets>
    <sheet name="HojaDeDatos" sheetId="1" r:id="rId1"/>
    <sheet name="FIRE SYSTEM" sheetId="3" r:id="rId2"/>
    <sheet name="Datos nuevos link NASA" sheetId="4" r:id="rId3"/>
    <sheet name="HotSpot" sheetId="2" r:id="rId4"/>
  </sheets>
  <definedNames>
    <definedName name="_Latitud">HojaDeDatos!$AD$2</definedName>
    <definedName name="_Longitud">HojaDeDatos!$AD$4</definedName>
    <definedName name="Latitud_">HojaDeDatos!$AD$1</definedName>
    <definedName name="Longitud_">HojaDeDatos!$AD$3</definedName>
    <definedName name="Precisión">HojaDeDatos!$AD$5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" i="1" l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P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O1595" i="1" l="1"/>
  <c r="O1591" i="1"/>
  <c r="O1587" i="1"/>
  <c r="O1583" i="1"/>
  <c r="O1579" i="1"/>
  <c r="O1575" i="1"/>
  <c r="O1571" i="1"/>
  <c r="O1567" i="1"/>
  <c r="O1563" i="1"/>
  <c r="O1559" i="1"/>
  <c r="O1555" i="1"/>
  <c r="O1551" i="1"/>
  <c r="O1547" i="1"/>
  <c r="O1543" i="1"/>
  <c r="O1539" i="1"/>
  <c r="O1535" i="1"/>
  <c r="O1531" i="1"/>
  <c r="O1527" i="1"/>
  <c r="O1523" i="1"/>
  <c r="O1519" i="1"/>
  <c r="O1515" i="1"/>
  <c r="O1511" i="1"/>
  <c r="O1507" i="1"/>
  <c r="O1503" i="1"/>
  <c r="O1499" i="1"/>
  <c r="O1495" i="1"/>
  <c r="O1491" i="1"/>
  <c r="O1487" i="1"/>
  <c r="O1483" i="1"/>
  <c r="O1479" i="1"/>
  <c r="O1475" i="1"/>
  <c r="O1471" i="1"/>
  <c r="O1467" i="1"/>
  <c r="O1463" i="1"/>
  <c r="O1459" i="1"/>
  <c r="O1455" i="1"/>
  <c r="O1451" i="1"/>
  <c r="O1447" i="1"/>
  <c r="O1443" i="1"/>
  <c r="O1439" i="1"/>
  <c r="O1435" i="1"/>
  <c r="O1431" i="1"/>
  <c r="O1427" i="1"/>
  <c r="O1423" i="1"/>
  <c r="O1419" i="1"/>
  <c r="O1415" i="1"/>
  <c r="O1411" i="1"/>
  <c r="O1407" i="1"/>
  <c r="O1403" i="1"/>
  <c r="O1399" i="1"/>
  <c r="O1395" i="1"/>
  <c r="O1391" i="1"/>
  <c r="O1387" i="1"/>
  <c r="O1383" i="1"/>
  <c r="O1379" i="1"/>
  <c r="O1375" i="1"/>
  <c r="O1371" i="1"/>
  <c r="O1367" i="1"/>
  <c r="O1363" i="1"/>
  <c r="O1359" i="1"/>
  <c r="O1355" i="1"/>
  <c r="O1351" i="1"/>
  <c r="O1347" i="1"/>
  <c r="O1343" i="1"/>
  <c r="O1339" i="1"/>
  <c r="O1335" i="1"/>
  <c r="O1331" i="1"/>
  <c r="O1327" i="1"/>
  <c r="O1323" i="1"/>
  <c r="O1319" i="1"/>
  <c r="O1315" i="1"/>
  <c r="O1311" i="1"/>
  <c r="O1307" i="1"/>
  <c r="O1303" i="1"/>
  <c r="O1299" i="1"/>
  <c r="O1295" i="1"/>
  <c r="O1291" i="1"/>
  <c r="O1287" i="1"/>
  <c r="O1283" i="1"/>
  <c r="O1279" i="1"/>
  <c r="O1275" i="1"/>
  <c r="O1271" i="1"/>
  <c r="O1267" i="1"/>
  <c r="O1263" i="1"/>
  <c r="O1259" i="1"/>
  <c r="O1255" i="1"/>
  <c r="O1251" i="1"/>
  <c r="O1247" i="1"/>
  <c r="O1243" i="1"/>
  <c r="O1239" i="1"/>
  <c r="O1235" i="1"/>
  <c r="O1231" i="1"/>
  <c r="O1227" i="1"/>
  <c r="O1223" i="1"/>
  <c r="O1219" i="1"/>
  <c r="O1215" i="1"/>
  <c r="O1211" i="1"/>
  <c r="O1207" i="1"/>
  <c r="O1203" i="1"/>
  <c r="O1199" i="1"/>
  <c r="O1195" i="1"/>
  <c r="O1191" i="1"/>
  <c r="O1187" i="1"/>
  <c r="O1183" i="1"/>
  <c r="O1179" i="1"/>
  <c r="O1175" i="1"/>
  <c r="O1171" i="1"/>
  <c r="O1167" i="1"/>
  <c r="O1163" i="1"/>
  <c r="O1159" i="1"/>
  <c r="O1155" i="1"/>
  <c r="O1151" i="1"/>
  <c r="O1147" i="1"/>
  <c r="O1143" i="1"/>
  <c r="O1139" i="1"/>
  <c r="O1135" i="1"/>
  <c r="O1131" i="1"/>
  <c r="O1127" i="1"/>
  <c r="O1123" i="1"/>
  <c r="O1119" i="1"/>
  <c r="O1115" i="1"/>
  <c r="O1111" i="1"/>
  <c r="O1107" i="1"/>
  <c r="O1103" i="1"/>
  <c r="O1099" i="1"/>
  <c r="O1095" i="1"/>
  <c r="O1091" i="1"/>
  <c r="O1087" i="1"/>
  <c r="O1083" i="1"/>
  <c r="O1079" i="1"/>
  <c r="O1075" i="1"/>
  <c r="O1071" i="1"/>
  <c r="O1067" i="1"/>
  <c r="O1063" i="1"/>
  <c r="O1059" i="1"/>
  <c r="O1055" i="1"/>
  <c r="O1051" i="1"/>
  <c r="O1047" i="1"/>
  <c r="O1043" i="1"/>
  <c r="O1039" i="1"/>
  <c r="O1035" i="1"/>
  <c r="O1031" i="1"/>
  <c r="O1027" i="1"/>
  <c r="O1023" i="1"/>
  <c r="O1019" i="1"/>
  <c r="O1015" i="1"/>
  <c r="O1011" i="1"/>
  <c r="O1007" i="1"/>
  <c r="O1003" i="1"/>
  <c r="O999" i="1"/>
  <c r="O995" i="1"/>
  <c r="O991" i="1"/>
  <c r="O987" i="1"/>
  <c r="O983" i="1"/>
  <c r="O979" i="1"/>
  <c r="O975" i="1"/>
  <c r="O971" i="1"/>
  <c r="O967" i="1"/>
  <c r="O963" i="1"/>
  <c r="O959" i="1"/>
  <c r="O955" i="1"/>
  <c r="O951" i="1"/>
  <c r="O947" i="1"/>
  <c r="O943" i="1"/>
  <c r="O939" i="1"/>
  <c r="O935" i="1"/>
  <c r="O931" i="1"/>
  <c r="O927" i="1"/>
  <c r="O923" i="1"/>
  <c r="O919" i="1"/>
  <c r="O915" i="1"/>
  <c r="O911" i="1"/>
  <c r="O907" i="1"/>
  <c r="O903" i="1"/>
  <c r="O899" i="1"/>
  <c r="O895" i="1"/>
  <c r="O891" i="1"/>
  <c r="O887" i="1"/>
  <c r="O883" i="1"/>
  <c r="O879" i="1"/>
  <c r="O875" i="1"/>
  <c r="O871" i="1"/>
  <c r="O867" i="1"/>
  <c r="O863" i="1"/>
  <c r="O859" i="1"/>
  <c r="O855" i="1"/>
  <c r="O851" i="1"/>
  <c r="O847" i="1"/>
  <c r="O843" i="1"/>
  <c r="O839" i="1"/>
  <c r="O835" i="1"/>
  <c r="O831" i="1"/>
  <c r="O827" i="1"/>
  <c r="O823" i="1"/>
  <c r="O819" i="1"/>
  <c r="O815" i="1"/>
  <c r="O811" i="1"/>
  <c r="O807" i="1"/>
  <c r="O803" i="1"/>
  <c r="O799" i="1"/>
  <c r="O795" i="1"/>
  <c r="O791" i="1"/>
  <c r="O787" i="1"/>
  <c r="O783" i="1"/>
  <c r="O779" i="1"/>
  <c r="O775" i="1"/>
  <c r="O771" i="1"/>
  <c r="O767" i="1"/>
  <c r="O763" i="1"/>
  <c r="O759" i="1"/>
  <c r="O755" i="1"/>
  <c r="O751" i="1"/>
  <c r="O747" i="1"/>
  <c r="O743" i="1"/>
  <c r="O739" i="1"/>
  <c r="O735" i="1"/>
  <c r="O731" i="1"/>
  <c r="O727" i="1"/>
  <c r="O723" i="1"/>
  <c r="O719" i="1"/>
  <c r="O715" i="1"/>
  <c r="O711" i="1"/>
  <c r="O707" i="1"/>
  <c r="O703" i="1"/>
  <c r="O699" i="1"/>
  <c r="O695" i="1"/>
  <c r="O691" i="1"/>
  <c r="O687" i="1"/>
  <c r="O683" i="1"/>
  <c r="O679" i="1"/>
  <c r="O675" i="1"/>
  <c r="O671" i="1"/>
  <c r="O667" i="1"/>
  <c r="O663" i="1"/>
  <c r="O659" i="1"/>
  <c r="O655" i="1"/>
  <c r="O651" i="1"/>
  <c r="O647" i="1"/>
  <c r="O643" i="1"/>
  <c r="O639" i="1"/>
  <c r="O635" i="1"/>
  <c r="O631" i="1"/>
  <c r="O627" i="1"/>
  <c r="O623" i="1"/>
  <c r="O619" i="1"/>
  <c r="O615" i="1"/>
  <c r="O611" i="1"/>
  <c r="O607" i="1"/>
  <c r="O603" i="1"/>
  <c r="O599" i="1"/>
  <c r="O595" i="1"/>
  <c r="O591" i="1"/>
  <c r="O587" i="1"/>
  <c r="O583" i="1"/>
  <c r="O579" i="1"/>
  <c r="O575" i="1"/>
  <c r="O571" i="1"/>
  <c r="O567" i="1"/>
  <c r="O563" i="1"/>
  <c r="O559" i="1"/>
  <c r="O555" i="1"/>
  <c r="O551" i="1"/>
  <c r="O547" i="1"/>
  <c r="O543" i="1"/>
  <c r="O539" i="1"/>
  <c r="O535" i="1"/>
  <c r="O531" i="1"/>
  <c r="O527" i="1"/>
  <c r="O523" i="1"/>
  <c r="O519" i="1"/>
  <c r="O515" i="1"/>
  <c r="O511" i="1"/>
  <c r="O507" i="1"/>
  <c r="O503" i="1"/>
  <c r="O499" i="1"/>
  <c r="O495" i="1"/>
  <c r="O491" i="1"/>
  <c r="O487" i="1"/>
  <c r="O483" i="1"/>
  <c r="O479" i="1"/>
  <c r="O475" i="1"/>
  <c r="O471" i="1"/>
  <c r="O467" i="1"/>
  <c r="O463" i="1"/>
  <c r="O459" i="1"/>
  <c r="O455" i="1"/>
  <c r="O451" i="1"/>
  <c r="O447" i="1"/>
  <c r="O443" i="1"/>
  <c r="O439" i="1"/>
  <c r="O435" i="1"/>
  <c r="O431" i="1"/>
  <c r="O427" i="1"/>
  <c r="O423" i="1"/>
  <c r="O419" i="1"/>
  <c r="O415" i="1"/>
  <c r="O411" i="1"/>
  <c r="O407" i="1"/>
  <c r="O403" i="1"/>
  <c r="O399" i="1"/>
  <c r="O395" i="1"/>
  <c r="O391" i="1"/>
  <c r="O387" i="1"/>
  <c r="O383" i="1"/>
  <c r="O379" i="1"/>
  <c r="O375" i="1"/>
  <c r="O371" i="1"/>
  <c r="O367" i="1"/>
  <c r="O363" i="1"/>
  <c r="O359" i="1"/>
  <c r="O355" i="1"/>
  <c r="O351" i="1"/>
  <c r="O347" i="1"/>
  <c r="O343" i="1"/>
  <c r="O339" i="1"/>
  <c r="O335" i="1"/>
  <c r="O331" i="1"/>
  <c r="O327" i="1"/>
  <c r="O323" i="1"/>
  <c r="O319" i="1"/>
  <c r="O315" i="1"/>
  <c r="O311" i="1"/>
  <c r="O307" i="1"/>
  <c r="O303" i="1"/>
  <c r="O299" i="1"/>
  <c r="O295" i="1"/>
  <c r="O291" i="1"/>
  <c r="O287" i="1"/>
  <c r="O283" i="1"/>
  <c r="O279" i="1"/>
  <c r="O275" i="1"/>
  <c r="O271" i="1"/>
  <c r="O267" i="1"/>
  <c r="O263" i="1"/>
  <c r="O259" i="1"/>
  <c r="O255" i="1"/>
  <c r="O251" i="1"/>
  <c r="O247" i="1"/>
  <c r="O243" i="1"/>
  <c r="O239" i="1"/>
  <c r="O235" i="1"/>
  <c r="O231" i="1"/>
  <c r="O227" i="1"/>
  <c r="O223" i="1"/>
  <c r="O219" i="1"/>
  <c r="O215" i="1"/>
  <c r="O211" i="1"/>
  <c r="O207" i="1"/>
  <c r="O203" i="1"/>
  <c r="O199" i="1"/>
  <c r="O195" i="1"/>
  <c r="O191" i="1"/>
  <c r="O187" i="1"/>
  <c r="O183" i="1"/>
  <c r="O179" i="1"/>
  <c r="O175" i="1"/>
  <c r="O171" i="1"/>
  <c r="O167" i="1"/>
  <c r="O163" i="1"/>
  <c r="O159" i="1"/>
  <c r="O155" i="1"/>
  <c r="O151" i="1"/>
  <c r="O147" i="1"/>
  <c r="O143" i="1"/>
  <c r="O139" i="1"/>
  <c r="O135" i="1"/>
  <c r="O131" i="1"/>
  <c r="O127" i="1"/>
  <c r="O123" i="1"/>
  <c r="O119" i="1"/>
  <c r="O115" i="1"/>
  <c r="O111" i="1"/>
  <c r="O107" i="1"/>
  <c r="O103" i="1"/>
  <c r="O99" i="1"/>
  <c r="O95" i="1"/>
  <c r="O91" i="1"/>
  <c r="O87" i="1"/>
  <c r="O83" i="1"/>
  <c r="O79" i="1"/>
  <c r="O75" i="1"/>
  <c r="O71" i="1"/>
  <c r="O67" i="1"/>
  <c r="O63" i="1"/>
  <c r="O59" i="1"/>
  <c r="O55" i="1"/>
  <c r="O51" i="1"/>
  <c r="O47" i="1"/>
  <c r="O43" i="1"/>
  <c r="O39" i="1"/>
  <c r="O35" i="1"/>
  <c r="O31" i="1"/>
  <c r="O27" i="1"/>
  <c r="O23" i="1"/>
  <c r="O19" i="1"/>
  <c r="O15" i="1"/>
  <c r="O11" i="1"/>
  <c r="O7" i="1"/>
  <c r="O3" i="1"/>
  <c r="O1596" i="1"/>
  <c r="O1592" i="1"/>
  <c r="O1588" i="1"/>
  <c r="O1584" i="1"/>
  <c r="O1580" i="1"/>
  <c r="O1576" i="1"/>
  <c r="O1572" i="1"/>
  <c r="O1568" i="1"/>
  <c r="O1564" i="1"/>
  <c r="O1560" i="1"/>
  <c r="O1556" i="1"/>
  <c r="O1552" i="1"/>
  <c r="O1548" i="1"/>
  <c r="O1544" i="1"/>
  <c r="O1540" i="1"/>
  <c r="O1536" i="1"/>
  <c r="O1532" i="1"/>
  <c r="O1528" i="1"/>
  <c r="O1524" i="1"/>
  <c r="O1520" i="1"/>
  <c r="O1516" i="1"/>
  <c r="O1512" i="1"/>
  <c r="O1508" i="1"/>
  <c r="O1504" i="1"/>
  <c r="O1500" i="1"/>
  <c r="O1496" i="1"/>
  <c r="O1492" i="1"/>
  <c r="O1488" i="1"/>
  <c r="O1484" i="1"/>
  <c r="O1480" i="1"/>
  <c r="O1476" i="1"/>
  <c r="O1472" i="1"/>
  <c r="O1468" i="1"/>
  <c r="O1464" i="1"/>
  <c r="O1460" i="1"/>
  <c r="O1456" i="1"/>
  <c r="O1452" i="1"/>
  <c r="O1448" i="1"/>
  <c r="O1444" i="1"/>
  <c r="O1440" i="1"/>
  <c r="O1436" i="1"/>
  <c r="O1432" i="1"/>
  <c r="O1428" i="1"/>
  <c r="O1424" i="1"/>
  <c r="O1420" i="1"/>
  <c r="O1416" i="1"/>
  <c r="O1412" i="1"/>
  <c r="O1408" i="1"/>
  <c r="O1404" i="1"/>
  <c r="O1400" i="1"/>
  <c r="O1396" i="1"/>
  <c r="O1392" i="1"/>
  <c r="O1388" i="1"/>
  <c r="O1384" i="1"/>
  <c r="O1380" i="1"/>
  <c r="O1376" i="1"/>
  <c r="O1372" i="1"/>
  <c r="O1368" i="1"/>
  <c r="O1364" i="1"/>
  <c r="O1360" i="1"/>
  <c r="O1356" i="1"/>
  <c r="O1352" i="1"/>
  <c r="O1348" i="1"/>
  <c r="O1344" i="1"/>
  <c r="O1340" i="1"/>
  <c r="O1336" i="1"/>
  <c r="O1332" i="1"/>
  <c r="O1328" i="1"/>
  <c r="O1324" i="1"/>
  <c r="O1320" i="1"/>
  <c r="O1316" i="1"/>
  <c r="O1312" i="1"/>
  <c r="O1308" i="1"/>
  <c r="O1304" i="1"/>
  <c r="O1300" i="1"/>
  <c r="O1296" i="1"/>
  <c r="O1292" i="1"/>
  <c r="O1288" i="1"/>
  <c r="O1284" i="1"/>
  <c r="O1280" i="1"/>
  <c r="O1276" i="1"/>
  <c r="O1272" i="1"/>
  <c r="O1268" i="1"/>
  <c r="O1264" i="1"/>
  <c r="O1260" i="1"/>
  <c r="O1256" i="1"/>
  <c r="O1252" i="1"/>
  <c r="O1248" i="1"/>
  <c r="O1244" i="1"/>
  <c r="O1240" i="1"/>
  <c r="O1236" i="1"/>
  <c r="O1232" i="1"/>
  <c r="O1228" i="1"/>
  <c r="O1224" i="1"/>
  <c r="O1220" i="1"/>
  <c r="O1216" i="1"/>
  <c r="O1212" i="1"/>
  <c r="O1208" i="1"/>
  <c r="O1204" i="1"/>
  <c r="O1200" i="1"/>
  <c r="O1196" i="1"/>
  <c r="O1192" i="1"/>
  <c r="O1188" i="1"/>
  <c r="O1184" i="1"/>
  <c r="O1180" i="1"/>
  <c r="O1176" i="1"/>
  <c r="O1172" i="1"/>
  <c r="O1168" i="1"/>
  <c r="O1164" i="1"/>
  <c r="O1160" i="1"/>
  <c r="O1156" i="1"/>
  <c r="O1152" i="1"/>
  <c r="O1148" i="1"/>
  <c r="O1144" i="1"/>
  <c r="O1140" i="1"/>
  <c r="O1136" i="1"/>
  <c r="O1132" i="1"/>
  <c r="O1128" i="1"/>
  <c r="O1124" i="1"/>
  <c r="O1120" i="1"/>
  <c r="O1116" i="1"/>
  <c r="O1112" i="1"/>
  <c r="O1108" i="1"/>
  <c r="O1104" i="1"/>
  <c r="O1100" i="1"/>
  <c r="O1096" i="1"/>
  <c r="O1092" i="1"/>
  <c r="O1088" i="1"/>
  <c r="O1084" i="1"/>
  <c r="O1080" i="1"/>
  <c r="O1076" i="1"/>
  <c r="O1072" i="1"/>
  <c r="O1068" i="1"/>
  <c r="O1064" i="1"/>
  <c r="O1060" i="1"/>
  <c r="O1056" i="1"/>
  <c r="O1052" i="1"/>
  <c r="O1048" i="1"/>
  <c r="O1044" i="1"/>
  <c r="O1040" i="1"/>
  <c r="O1036" i="1"/>
  <c r="O1032" i="1"/>
  <c r="O1028" i="1"/>
  <c r="O1024" i="1"/>
  <c r="O1020" i="1"/>
  <c r="O1016" i="1"/>
  <c r="O1012" i="1"/>
  <c r="O1008" i="1"/>
  <c r="O1004" i="1"/>
  <c r="O1000" i="1"/>
  <c r="O996" i="1"/>
  <c r="O992" i="1"/>
  <c r="O988" i="1"/>
  <c r="O984" i="1"/>
  <c r="O980" i="1"/>
  <c r="O976" i="1"/>
  <c r="O972" i="1"/>
  <c r="O968" i="1"/>
  <c r="O964" i="1"/>
  <c r="O960" i="1"/>
  <c r="O956" i="1"/>
  <c r="O952" i="1"/>
  <c r="O948" i="1"/>
  <c r="O944" i="1"/>
  <c r="O940" i="1"/>
  <c r="O936" i="1"/>
  <c r="O932" i="1"/>
  <c r="O928" i="1"/>
  <c r="O924" i="1"/>
  <c r="O920" i="1"/>
  <c r="O916" i="1"/>
  <c r="O912" i="1"/>
  <c r="O908" i="1"/>
  <c r="O904" i="1"/>
  <c r="O900" i="1"/>
  <c r="O896" i="1"/>
  <c r="O892" i="1"/>
  <c r="O888" i="1"/>
  <c r="O884" i="1"/>
  <c r="O880" i="1"/>
  <c r="O876" i="1"/>
  <c r="O872" i="1"/>
  <c r="O868" i="1"/>
  <c r="O864" i="1"/>
  <c r="O860" i="1"/>
  <c r="O856" i="1"/>
  <c r="O852" i="1"/>
  <c r="O848" i="1"/>
  <c r="O844" i="1"/>
  <c r="O840" i="1"/>
  <c r="O836" i="1"/>
  <c r="O832" i="1"/>
  <c r="O828" i="1"/>
  <c r="O824" i="1"/>
  <c r="O820" i="1"/>
  <c r="O816" i="1"/>
  <c r="O812" i="1"/>
  <c r="O808" i="1"/>
  <c r="O804" i="1"/>
  <c r="O800" i="1"/>
  <c r="O796" i="1"/>
  <c r="O792" i="1"/>
  <c r="O788" i="1"/>
  <c r="O784" i="1"/>
  <c r="O780" i="1"/>
  <c r="O776" i="1"/>
  <c r="O772" i="1"/>
  <c r="O768" i="1"/>
  <c r="O764" i="1"/>
  <c r="O760" i="1"/>
  <c r="O756" i="1"/>
  <c r="O752" i="1"/>
  <c r="O748" i="1"/>
  <c r="O744" i="1"/>
  <c r="O740" i="1"/>
  <c r="O736" i="1"/>
  <c r="O732" i="1"/>
  <c r="O728" i="1"/>
  <c r="O724" i="1"/>
  <c r="O720" i="1"/>
  <c r="O716" i="1"/>
  <c r="O712" i="1"/>
  <c r="O708" i="1"/>
  <c r="O704" i="1"/>
  <c r="O700" i="1"/>
  <c r="O696" i="1"/>
  <c r="O692" i="1"/>
  <c r="O688" i="1"/>
  <c r="O684" i="1"/>
  <c r="O680" i="1"/>
  <c r="O676" i="1"/>
  <c r="O672" i="1"/>
  <c r="O668" i="1"/>
  <c r="O664" i="1"/>
  <c r="O660" i="1"/>
  <c r="O656" i="1"/>
  <c r="O652" i="1"/>
  <c r="O648" i="1"/>
  <c r="O644" i="1"/>
  <c r="O640" i="1"/>
  <c r="O636" i="1"/>
  <c r="O632" i="1"/>
  <c r="O628" i="1"/>
  <c r="O624" i="1"/>
  <c r="O620" i="1"/>
  <c r="O616" i="1"/>
  <c r="O612" i="1"/>
  <c r="O608" i="1"/>
  <c r="O604" i="1"/>
  <c r="O600" i="1"/>
  <c r="O596" i="1"/>
  <c r="O592" i="1"/>
  <c r="O588" i="1"/>
  <c r="O584" i="1"/>
  <c r="O580" i="1"/>
  <c r="O576" i="1"/>
  <c r="O572" i="1"/>
  <c r="O568" i="1"/>
  <c r="O564" i="1"/>
  <c r="O560" i="1"/>
  <c r="O556" i="1"/>
  <c r="O552" i="1"/>
  <c r="O548" i="1"/>
  <c r="O544" i="1"/>
  <c r="O540" i="1"/>
  <c r="O536" i="1"/>
  <c r="O532" i="1"/>
  <c r="O528" i="1"/>
  <c r="O524" i="1"/>
  <c r="O520" i="1"/>
  <c r="O516" i="1"/>
  <c r="O512" i="1"/>
  <c r="O508" i="1"/>
  <c r="O504" i="1"/>
  <c r="O500" i="1"/>
  <c r="O496" i="1"/>
  <c r="O492" i="1"/>
  <c r="O488" i="1"/>
  <c r="O484" i="1"/>
  <c r="O480" i="1"/>
  <c r="O476" i="1"/>
  <c r="O472" i="1"/>
  <c r="O468" i="1"/>
  <c r="O464" i="1"/>
  <c r="O460" i="1"/>
  <c r="O456" i="1"/>
  <c r="O452" i="1"/>
  <c r="O448" i="1"/>
  <c r="O444" i="1"/>
  <c r="O440" i="1"/>
  <c r="O436" i="1"/>
  <c r="O432" i="1"/>
  <c r="O428" i="1"/>
  <c r="O424" i="1"/>
  <c r="O420" i="1"/>
  <c r="O416" i="1"/>
  <c r="O412" i="1"/>
  <c r="O408" i="1"/>
  <c r="O404" i="1"/>
  <c r="O400" i="1"/>
  <c r="O396" i="1"/>
  <c r="O392" i="1"/>
  <c r="O388" i="1"/>
  <c r="O384" i="1"/>
  <c r="O380" i="1"/>
  <c r="O376" i="1"/>
  <c r="O372" i="1"/>
  <c r="O368" i="1"/>
  <c r="O364" i="1"/>
  <c r="O360" i="1"/>
  <c r="O356" i="1"/>
  <c r="O352" i="1"/>
  <c r="O348" i="1"/>
  <c r="O344" i="1"/>
  <c r="O340" i="1"/>
  <c r="O336" i="1"/>
  <c r="O332" i="1"/>
  <c r="O328" i="1"/>
  <c r="O324" i="1"/>
  <c r="O320" i="1"/>
  <c r="O316" i="1"/>
  <c r="O312" i="1"/>
  <c r="O308" i="1"/>
  <c r="O304" i="1"/>
  <c r="O300" i="1"/>
  <c r="O296" i="1"/>
  <c r="O292" i="1"/>
  <c r="O288" i="1"/>
  <c r="O284" i="1"/>
  <c r="O280" i="1"/>
  <c r="O276" i="1"/>
  <c r="O272" i="1"/>
  <c r="O268" i="1"/>
  <c r="O264" i="1"/>
  <c r="O260" i="1"/>
  <c r="O256" i="1"/>
  <c r="O252" i="1"/>
  <c r="O248" i="1"/>
  <c r="O244" i="1"/>
  <c r="O240" i="1"/>
  <c r="O236" i="1"/>
  <c r="O232" i="1"/>
  <c r="O228" i="1"/>
  <c r="O224" i="1"/>
  <c r="O220" i="1"/>
  <c r="O216" i="1"/>
  <c r="O212" i="1"/>
  <c r="O208" i="1"/>
  <c r="O204" i="1"/>
  <c r="O200" i="1"/>
  <c r="O196" i="1"/>
  <c r="O192" i="1"/>
  <c r="O188" i="1"/>
  <c r="O184" i="1"/>
  <c r="O180" i="1"/>
  <c r="O176" i="1"/>
  <c r="O172" i="1"/>
  <c r="O168" i="1"/>
  <c r="O164" i="1"/>
  <c r="O160" i="1"/>
  <c r="O156" i="1"/>
  <c r="O152" i="1"/>
  <c r="O148" i="1"/>
  <c r="O144" i="1"/>
  <c r="O140" i="1"/>
  <c r="O136" i="1"/>
  <c r="O132" i="1"/>
  <c r="O128" i="1"/>
  <c r="O124" i="1"/>
  <c r="O120" i="1"/>
  <c r="O116" i="1"/>
  <c r="O112" i="1"/>
  <c r="O108" i="1"/>
  <c r="O104" i="1"/>
  <c r="O100" i="1"/>
  <c r="O96" i="1"/>
  <c r="O92" i="1"/>
  <c r="O88" i="1"/>
  <c r="O84" i="1"/>
  <c r="O80" i="1"/>
  <c r="O76" i="1"/>
  <c r="O72" i="1"/>
  <c r="O68" i="1"/>
  <c r="O64" i="1"/>
  <c r="O60" i="1"/>
  <c r="O56" i="1"/>
  <c r="O52" i="1"/>
  <c r="O48" i="1"/>
  <c r="O44" i="1"/>
  <c r="O40" i="1"/>
  <c r="O36" i="1"/>
  <c r="O32" i="1"/>
  <c r="O28" i="1"/>
  <c r="O24" i="1"/>
  <c r="O20" i="1"/>
  <c r="O16" i="1"/>
  <c r="O12" i="1"/>
  <c r="O8" i="1"/>
  <c r="O4" i="1"/>
  <c r="O1598" i="1"/>
  <c r="O1594" i="1"/>
  <c r="O1590" i="1"/>
  <c r="O1586" i="1"/>
  <c r="O1582" i="1"/>
  <c r="O1578" i="1"/>
  <c r="O1574" i="1"/>
  <c r="O1570" i="1"/>
  <c r="O1566" i="1"/>
  <c r="O1562" i="1"/>
  <c r="O1558" i="1"/>
  <c r="O1554" i="1"/>
  <c r="O1550" i="1"/>
  <c r="O1546" i="1"/>
  <c r="O1542" i="1"/>
  <c r="O1538" i="1"/>
  <c r="O1534" i="1"/>
  <c r="O1530" i="1"/>
  <c r="O1526" i="1"/>
  <c r="O1522" i="1"/>
  <c r="O1518" i="1"/>
  <c r="O1514" i="1"/>
  <c r="O1510" i="1"/>
  <c r="O1506" i="1"/>
  <c r="O1502" i="1"/>
  <c r="O1498" i="1"/>
  <c r="O1494" i="1"/>
  <c r="O1490" i="1"/>
  <c r="O1486" i="1"/>
  <c r="O1482" i="1"/>
  <c r="O1478" i="1"/>
  <c r="O1474" i="1"/>
  <c r="O1470" i="1"/>
  <c r="O1466" i="1"/>
  <c r="O1462" i="1"/>
  <c r="O1458" i="1"/>
  <c r="O1454" i="1"/>
  <c r="O1450" i="1"/>
  <c r="O1446" i="1"/>
  <c r="O1442" i="1"/>
  <c r="O1438" i="1"/>
  <c r="O1434" i="1"/>
  <c r="O1430" i="1"/>
  <c r="O1426" i="1"/>
  <c r="O1422" i="1"/>
  <c r="O1418" i="1"/>
  <c r="O1414" i="1"/>
  <c r="O1410" i="1"/>
  <c r="O1406" i="1"/>
  <c r="O1402" i="1"/>
  <c r="O1398" i="1"/>
  <c r="O1394" i="1"/>
  <c r="O1390" i="1"/>
  <c r="O1386" i="1"/>
  <c r="O1382" i="1"/>
  <c r="O1378" i="1"/>
  <c r="O1374" i="1"/>
  <c r="O1370" i="1"/>
  <c r="O1366" i="1"/>
  <c r="O1362" i="1"/>
  <c r="O1358" i="1"/>
  <c r="O1354" i="1"/>
  <c r="O1350" i="1"/>
  <c r="O1346" i="1"/>
  <c r="O1342" i="1"/>
  <c r="O1338" i="1"/>
  <c r="O1334" i="1"/>
  <c r="O1330" i="1"/>
  <c r="O1326" i="1"/>
  <c r="O1322" i="1"/>
  <c r="O1318" i="1"/>
  <c r="O1314" i="1"/>
  <c r="O1310" i="1"/>
  <c r="O1306" i="1"/>
  <c r="O1302" i="1"/>
  <c r="O1298" i="1"/>
  <c r="O1294" i="1"/>
  <c r="O1290" i="1"/>
  <c r="O1286" i="1"/>
  <c r="O1282" i="1"/>
  <c r="O1278" i="1"/>
  <c r="O1274" i="1"/>
  <c r="O1270" i="1"/>
  <c r="O1266" i="1"/>
  <c r="O1262" i="1"/>
  <c r="O1258" i="1"/>
  <c r="O1254" i="1"/>
  <c r="O1250" i="1"/>
  <c r="O1246" i="1"/>
  <c r="O1242" i="1"/>
  <c r="O1238" i="1"/>
  <c r="O1234" i="1"/>
  <c r="O1230" i="1"/>
  <c r="O1226" i="1"/>
  <c r="O1222" i="1"/>
  <c r="O1218" i="1"/>
  <c r="O1214" i="1"/>
  <c r="O1210" i="1"/>
  <c r="O1206" i="1"/>
  <c r="O1202" i="1"/>
  <c r="O1198" i="1"/>
  <c r="O1194" i="1"/>
  <c r="O1190" i="1"/>
  <c r="O1186" i="1"/>
  <c r="O1182" i="1"/>
  <c r="O1178" i="1"/>
  <c r="O1174" i="1"/>
  <c r="O1170" i="1"/>
  <c r="O1166" i="1"/>
  <c r="O1162" i="1"/>
  <c r="O1158" i="1"/>
  <c r="O1154" i="1"/>
  <c r="O1150" i="1"/>
  <c r="O1146" i="1"/>
  <c r="O1142" i="1"/>
  <c r="O1138" i="1"/>
  <c r="O1134" i="1"/>
  <c r="O1130" i="1"/>
  <c r="O1126" i="1"/>
  <c r="O1122" i="1"/>
  <c r="O1118" i="1"/>
  <c r="O1114" i="1"/>
  <c r="O1110" i="1"/>
  <c r="O1106" i="1"/>
  <c r="O1102" i="1"/>
  <c r="O1098" i="1"/>
  <c r="O1094" i="1"/>
  <c r="O1090" i="1"/>
  <c r="O1086" i="1"/>
  <c r="O1082" i="1"/>
  <c r="O1078" i="1"/>
  <c r="O1074" i="1"/>
  <c r="O1070" i="1"/>
  <c r="O1066" i="1"/>
  <c r="O1062" i="1"/>
  <c r="O1058" i="1"/>
  <c r="O1054" i="1"/>
  <c r="O1050" i="1"/>
  <c r="O1046" i="1"/>
  <c r="O1042" i="1"/>
  <c r="O1038" i="1"/>
  <c r="O1034" i="1"/>
  <c r="O1030" i="1"/>
  <c r="O1026" i="1"/>
  <c r="O1022" i="1"/>
  <c r="O1018" i="1"/>
  <c r="O1014" i="1"/>
  <c r="O1010" i="1"/>
  <c r="O1006" i="1"/>
  <c r="O1002" i="1"/>
  <c r="O998" i="1"/>
  <c r="O994" i="1"/>
  <c r="O990" i="1"/>
  <c r="O986" i="1"/>
  <c r="O982" i="1"/>
  <c r="O978" i="1"/>
  <c r="O974" i="1"/>
  <c r="O970" i="1"/>
  <c r="O966" i="1"/>
  <c r="O962" i="1"/>
  <c r="O958" i="1"/>
  <c r="O954" i="1"/>
  <c r="O950" i="1"/>
  <c r="O946" i="1"/>
  <c r="O942" i="1"/>
  <c r="O938" i="1"/>
  <c r="O934" i="1"/>
  <c r="O930" i="1"/>
  <c r="O926" i="1"/>
  <c r="O922" i="1"/>
  <c r="O918" i="1"/>
  <c r="O914" i="1"/>
  <c r="O910" i="1"/>
  <c r="O906" i="1"/>
  <c r="O902" i="1"/>
  <c r="O898" i="1"/>
  <c r="O894" i="1"/>
  <c r="O890" i="1"/>
  <c r="O886" i="1"/>
  <c r="O882" i="1"/>
  <c r="O878" i="1"/>
  <c r="O874" i="1"/>
  <c r="O870" i="1"/>
  <c r="O866" i="1"/>
  <c r="O862" i="1"/>
  <c r="O858" i="1"/>
  <c r="O854" i="1"/>
  <c r="O850" i="1"/>
  <c r="O846" i="1"/>
  <c r="O842" i="1"/>
  <c r="O838" i="1"/>
  <c r="O834" i="1"/>
  <c r="O830" i="1"/>
  <c r="O826" i="1"/>
  <c r="O822" i="1"/>
  <c r="O818" i="1"/>
  <c r="O814" i="1"/>
  <c r="O810" i="1"/>
  <c r="O806" i="1"/>
  <c r="O802" i="1"/>
  <c r="O798" i="1"/>
  <c r="O794" i="1"/>
  <c r="O790" i="1"/>
  <c r="O786" i="1"/>
  <c r="O782" i="1"/>
  <c r="O778" i="1"/>
  <c r="O774" i="1"/>
  <c r="O770" i="1"/>
  <c r="O766" i="1"/>
  <c r="O762" i="1"/>
  <c r="O758" i="1"/>
  <c r="O754" i="1"/>
  <c r="O750" i="1"/>
  <c r="O746" i="1"/>
  <c r="O742" i="1"/>
  <c r="O738" i="1"/>
  <c r="O734" i="1"/>
  <c r="O730" i="1"/>
  <c r="O726" i="1"/>
  <c r="O722" i="1"/>
  <c r="O718" i="1"/>
  <c r="O714" i="1"/>
  <c r="O710" i="1"/>
  <c r="O706" i="1"/>
  <c r="O702" i="1"/>
  <c r="O698" i="1"/>
  <c r="O694" i="1"/>
  <c r="O690" i="1"/>
  <c r="O686" i="1"/>
  <c r="O682" i="1"/>
  <c r="O678" i="1"/>
  <c r="O674" i="1"/>
  <c r="O670" i="1"/>
  <c r="O666" i="1"/>
  <c r="O662" i="1"/>
  <c r="O658" i="1"/>
  <c r="O654" i="1"/>
  <c r="O650" i="1"/>
  <c r="O646" i="1"/>
  <c r="O642" i="1"/>
  <c r="O638" i="1"/>
  <c r="O634" i="1"/>
  <c r="O630" i="1"/>
  <c r="O626" i="1"/>
  <c r="O622" i="1"/>
  <c r="O618" i="1"/>
  <c r="O614" i="1"/>
  <c r="O610" i="1"/>
  <c r="O606" i="1"/>
  <c r="O602" i="1"/>
  <c r="O598" i="1"/>
  <c r="O594" i="1"/>
  <c r="O590" i="1"/>
  <c r="O586" i="1"/>
  <c r="O582" i="1"/>
  <c r="O578" i="1"/>
  <c r="O574" i="1"/>
  <c r="O570" i="1"/>
  <c r="O566" i="1"/>
  <c r="O562" i="1"/>
  <c r="O558" i="1"/>
  <c r="O554" i="1"/>
  <c r="O550" i="1"/>
  <c r="O546" i="1"/>
  <c r="O542" i="1"/>
  <c r="O538" i="1"/>
  <c r="O534" i="1"/>
  <c r="O530" i="1"/>
  <c r="O526" i="1"/>
  <c r="O522" i="1"/>
  <c r="O518" i="1"/>
  <c r="O514" i="1"/>
  <c r="O510" i="1"/>
  <c r="O506" i="1"/>
  <c r="O502" i="1"/>
  <c r="O498" i="1"/>
  <c r="O494" i="1"/>
  <c r="O490" i="1"/>
  <c r="O486" i="1"/>
  <c r="O482" i="1"/>
  <c r="O478" i="1"/>
  <c r="O474" i="1"/>
  <c r="O470" i="1"/>
  <c r="O466" i="1"/>
  <c r="O462" i="1"/>
  <c r="O458" i="1"/>
  <c r="O454" i="1"/>
  <c r="O450" i="1"/>
  <c r="O446" i="1"/>
  <c r="O442" i="1"/>
  <c r="O438" i="1"/>
  <c r="O434" i="1"/>
  <c r="O430" i="1"/>
  <c r="O426" i="1"/>
  <c r="O422" i="1"/>
  <c r="O418" i="1"/>
  <c r="O414" i="1"/>
  <c r="O410" i="1"/>
  <c r="O406" i="1"/>
  <c r="O402" i="1"/>
  <c r="O398" i="1"/>
  <c r="O394" i="1"/>
  <c r="O390" i="1"/>
  <c r="O386" i="1"/>
  <c r="O382" i="1"/>
  <c r="O378" i="1"/>
  <c r="O374" i="1"/>
  <c r="O370" i="1"/>
  <c r="O366" i="1"/>
  <c r="O362" i="1"/>
  <c r="O358" i="1"/>
  <c r="O354" i="1"/>
  <c r="O350" i="1"/>
  <c r="O346" i="1"/>
  <c r="O342" i="1"/>
  <c r="O338" i="1"/>
  <c r="O334" i="1"/>
  <c r="O330" i="1"/>
  <c r="O326" i="1"/>
  <c r="O322" i="1"/>
  <c r="O318" i="1"/>
  <c r="O314" i="1"/>
  <c r="O310" i="1"/>
  <c r="O306" i="1"/>
  <c r="O302" i="1"/>
  <c r="O298" i="1"/>
  <c r="O294" i="1"/>
  <c r="O290" i="1"/>
  <c r="O286" i="1"/>
  <c r="O282" i="1"/>
  <c r="O278" i="1"/>
  <c r="O274" i="1"/>
  <c r="O270" i="1"/>
  <c r="O266" i="1"/>
  <c r="O262" i="1"/>
  <c r="O258" i="1"/>
  <c r="O254" i="1"/>
  <c r="O250" i="1"/>
  <c r="O246" i="1"/>
  <c r="O242" i="1"/>
  <c r="O238" i="1"/>
  <c r="O234" i="1"/>
  <c r="O230" i="1"/>
  <c r="O226" i="1"/>
  <c r="O222" i="1"/>
  <c r="O218" i="1"/>
  <c r="O214" i="1"/>
  <c r="O210" i="1"/>
  <c r="O206" i="1"/>
  <c r="O202" i="1"/>
  <c r="O198" i="1"/>
  <c r="O194" i="1"/>
  <c r="O190" i="1"/>
  <c r="O186" i="1"/>
  <c r="O182" i="1"/>
  <c r="O178" i="1"/>
  <c r="O174" i="1"/>
  <c r="O170" i="1"/>
  <c r="O166" i="1"/>
  <c r="O162" i="1"/>
  <c r="O158" i="1"/>
  <c r="O177" i="1"/>
  <c r="O145" i="1"/>
  <c r="O113" i="1"/>
  <c r="O81" i="1"/>
  <c r="O49" i="1"/>
  <c r="O17" i="1"/>
  <c r="O154" i="1"/>
  <c r="O150" i="1"/>
  <c r="O146" i="1"/>
  <c r="O142" i="1"/>
  <c r="O138" i="1"/>
  <c r="O134" i="1"/>
  <c r="O130" i="1"/>
  <c r="O126" i="1"/>
  <c r="O122" i="1"/>
  <c r="O118" i="1"/>
  <c r="O114" i="1"/>
  <c r="O110" i="1"/>
  <c r="O106" i="1"/>
  <c r="O102" i="1"/>
  <c r="O98" i="1"/>
  <c r="O94" i="1"/>
  <c r="O90" i="1"/>
  <c r="O86" i="1"/>
  <c r="O82" i="1"/>
  <c r="O78" i="1"/>
  <c r="O74" i="1"/>
  <c r="O70" i="1"/>
  <c r="O66" i="1"/>
  <c r="O62" i="1"/>
  <c r="O58" i="1"/>
  <c r="O54" i="1"/>
  <c r="O50" i="1"/>
  <c r="O46" i="1"/>
  <c r="O42" i="1"/>
  <c r="O38" i="1"/>
  <c r="O34" i="1"/>
  <c r="O30" i="1"/>
  <c r="O26" i="1"/>
  <c r="O22" i="1"/>
  <c r="O18" i="1"/>
  <c r="O14" i="1"/>
  <c r="O10" i="1"/>
  <c r="O6" i="1"/>
  <c r="O2" i="1"/>
  <c r="O9" i="1"/>
  <c r="O1597" i="1"/>
  <c r="O1593" i="1"/>
  <c r="O1589" i="1"/>
  <c r="O1585" i="1"/>
  <c r="O1581" i="1"/>
  <c r="O1577" i="1"/>
  <c r="O1573" i="1"/>
  <c r="O1569" i="1"/>
  <c r="O1565" i="1"/>
  <c r="O1561" i="1"/>
  <c r="O1557" i="1"/>
  <c r="O1553" i="1"/>
  <c r="O1549" i="1"/>
  <c r="O1545" i="1"/>
  <c r="O1541" i="1"/>
  <c r="O1537" i="1"/>
  <c r="O1533" i="1"/>
  <c r="O1529" i="1"/>
  <c r="O1525" i="1"/>
  <c r="O1521" i="1"/>
  <c r="O1517" i="1"/>
  <c r="O1513" i="1"/>
  <c r="O1509" i="1"/>
  <c r="O1505" i="1"/>
  <c r="O1501" i="1"/>
  <c r="O1497" i="1"/>
  <c r="O1493" i="1"/>
  <c r="O1489" i="1"/>
  <c r="O1485" i="1"/>
  <c r="O1481" i="1"/>
  <c r="O1477" i="1"/>
  <c r="O1473" i="1"/>
  <c r="O1469" i="1"/>
  <c r="O1465" i="1"/>
  <c r="O1461" i="1"/>
  <c r="O1457" i="1"/>
  <c r="O1453" i="1"/>
  <c r="O1449" i="1"/>
  <c r="O1445" i="1"/>
  <c r="O1441" i="1"/>
  <c r="O1437" i="1"/>
  <c r="O1433" i="1"/>
  <c r="O1429" i="1"/>
  <c r="O1425" i="1"/>
  <c r="O1421" i="1"/>
  <c r="O1417" i="1"/>
  <c r="O1413" i="1"/>
  <c r="O1409" i="1"/>
  <c r="O1405" i="1"/>
  <c r="O1401" i="1"/>
  <c r="O1397" i="1"/>
  <c r="O1393" i="1"/>
  <c r="O1389" i="1"/>
  <c r="O1385" i="1"/>
  <c r="O1381" i="1"/>
  <c r="O1377" i="1"/>
  <c r="O1373" i="1"/>
  <c r="O1369" i="1"/>
  <c r="O1365" i="1"/>
  <c r="O1361" i="1"/>
  <c r="O1357" i="1"/>
  <c r="O1353" i="1"/>
  <c r="O1349" i="1"/>
  <c r="O1345" i="1"/>
  <c r="O1341" i="1"/>
  <c r="O1337" i="1"/>
  <c r="O1333" i="1"/>
  <c r="O1329" i="1"/>
  <c r="O1325" i="1"/>
  <c r="O1321" i="1"/>
  <c r="O1317" i="1"/>
  <c r="O1313" i="1"/>
  <c r="O1309" i="1"/>
  <c r="O1305" i="1"/>
  <c r="O1301" i="1"/>
  <c r="O1297" i="1"/>
  <c r="O1293" i="1"/>
  <c r="O1289" i="1"/>
  <c r="O1285" i="1"/>
  <c r="O1281" i="1"/>
  <c r="O1277" i="1"/>
  <c r="O1273" i="1"/>
  <c r="O1269" i="1"/>
  <c r="O1265" i="1"/>
  <c r="O1261" i="1"/>
  <c r="O1257" i="1"/>
  <c r="O1253" i="1"/>
  <c r="O1249" i="1"/>
  <c r="O1245" i="1"/>
  <c r="O1241" i="1"/>
  <c r="O1237" i="1"/>
  <c r="O1233" i="1"/>
  <c r="O1229" i="1"/>
  <c r="O1225" i="1"/>
  <c r="O1221" i="1"/>
  <c r="O1217" i="1"/>
  <c r="O1213" i="1"/>
  <c r="O1209" i="1"/>
  <c r="O1205" i="1"/>
  <c r="O1201" i="1"/>
  <c r="O1197" i="1"/>
  <c r="O1193" i="1"/>
  <c r="O1189" i="1"/>
  <c r="O1185" i="1"/>
  <c r="O1181" i="1"/>
  <c r="O1177" i="1"/>
  <c r="O1173" i="1"/>
  <c r="O1169" i="1"/>
  <c r="O1165" i="1"/>
  <c r="O1161" i="1"/>
  <c r="O1157" i="1"/>
  <c r="O1153" i="1"/>
  <c r="O1149" i="1"/>
  <c r="O1145" i="1"/>
  <c r="O1141" i="1"/>
  <c r="O1137" i="1"/>
  <c r="O1133" i="1"/>
  <c r="O1129" i="1"/>
  <c r="O1125" i="1"/>
  <c r="O1121" i="1"/>
  <c r="O1117" i="1"/>
  <c r="O1113" i="1"/>
  <c r="O1109" i="1"/>
  <c r="O1105" i="1"/>
  <c r="O1101" i="1"/>
  <c r="O1097" i="1"/>
  <c r="O1093" i="1"/>
  <c r="O1089" i="1"/>
  <c r="O1085" i="1"/>
  <c r="O1081" i="1"/>
  <c r="O1077" i="1"/>
  <c r="O1073" i="1"/>
  <c r="O1069" i="1"/>
  <c r="O1065" i="1"/>
  <c r="O1061" i="1"/>
  <c r="O1057" i="1"/>
  <c r="O1053" i="1"/>
  <c r="O1049" i="1"/>
  <c r="O1045" i="1"/>
  <c r="O1041" i="1"/>
  <c r="O1037" i="1"/>
  <c r="O1033" i="1"/>
  <c r="O1029" i="1"/>
  <c r="O1025" i="1"/>
  <c r="O1021" i="1"/>
  <c r="O1017" i="1"/>
  <c r="O1013" i="1"/>
  <c r="O1009" i="1"/>
  <c r="O1005" i="1"/>
  <c r="O1001" i="1"/>
  <c r="O997" i="1"/>
  <c r="O993" i="1"/>
  <c r="O989" i="1"/>
  <c r="O985" i="1"/>
  <c r="O981" i="1"/>
  <c r="O977" i="1"/>
  <c r="O973" i="1"/>
  <c r="O969" i="1"/>
  <c r="O965" i="1"/>
  <c r="O961" i="1"/>
  <c r="O957" i="1"/>
  <c r="O953" i="1"/>
  <c r="O949" i="1"/>
  <c r="O945" i="1"/>
  <c r="O941" i="1"/>
  <c r="O937" i="1"/>
  <c r="O933" i="1"/>
  <c r="O929" i="1"/>
  <c r="O925" i="1"/>
  <c r="O921" i="1"/>
  <c r="O917" i="1"/>
  <c r="O913" i="1"/>
  <c r="O909" i="1"/>
  <c r="O905" i="1"/>
  <c r="O901" i="1"/>
  <c r="O897" i="1"/>
  <c r="O893" i="1"/>
  <c r="O889" i="1"/>
  <c r="O885" i="1"/>
  <c r="O881" i="1"/>
  <c r="O877" i="1"/>
  <c r="O873" i="1"/>
  <c r="O869" i="1"/>
  <c r="O865" i="1"/>
  <c r="O861" i="1"/>
  <c r="O857" i="1"/>
  <c r="O853" i="1"/>
  <c r="O849" i="1"/>
  <c r="O845" i="1"/>
  <c r="O841" i="1"/>
  <c r="O837" i="1"/>
  <c r="O833" i="1"/>
  <c r="O829" i="1"/>
  <c r="O825" i="1"/>
  <c r="O821" i="1"/>
  <c r="O817" i="1"/>
  <c r="O813" i="1"/>
  <c r="O809" i="1"/>
  <c r="O805" i="1"/>
  <c r="O801" i="1"/>
  <c r="O797" i="1"/>
  <c r="O793" i="1"/>
  <c r="O789" i="1"/>
  <c r="O785" i="1"/>
  <c r="O781" i="1"/>
  <c r="O777" i="1"/>
  <c r="O773" i="1"/>
  <c r="O769" i="1"/>
  <c r="O765" i="1"/>
  <c r="O761" i="1"/>
  <c r="O757" i="1"/>
  <c r="O753" i="1"/>
  <c r="O749" i="1"/>
  <c r="O745" i="1"/>
  <c r="O741" i="1"/>
  <c r="O737" i="1"/>
  <c r="O733" i="1"/>
  <c r="O729" i="1"/>
  <c r="O725" i="1"/>
  <c r="O721" i="1"/>
  <c r="O717" i="1"/>
  <c r="O713" i="1"/>
  <c r="O709" i="1"/>
  <c r="O705" i="1"/>
  <c r="O701" i="1"/>
  <c r="O697" i="1"/>
  <c r="O693" i="1"/>
  <c r="O689" i="1"/>
  <c r="O685" i="1"/>
  <c r="O681" i="1"/>
  <c r="O677" i="1"/>
  <c r="O673" i="1"/>
  <c r="O669" i="1"/>
  <c r="O665" i="1"/>
  <c r="O661" i="1"/>
  <c r="O657" i="1"/>
  <c r="O653" i="1"/>
  <c r="O649" i="1"/>
  <c r="O645" i="1"/>
  <c r="O641" i="1"/>
  <c r="O637" i="1"/>
  <c r="O633" i="1"/>
  <c r="O629" i="1"/>
  <c r="O625" i="1"/>
  <c r="O621" i="1"/>
  <c r="O617" i="1"/>
  <c r="O613" i="1"/>
  <c r="O609" i="1"/>
  <c r="O605" i="1"/>
  <c r="O601" i="1"/>
  <c r="O597" i="1"/>
  <c r="O593" i="1"/>
  <c r="O589" i="1"/>
  <c r="O585" i="1"/>
  <c r="O581" i="1"/>
  <c r="O577" i="1"/>
  <c r="O573" i="1"/>
  <c r="O569" i="1"/>
  <c r="O565" i="1"/>
  <c r="O561" i="1"/>
  <c r="O557" i="1"/>
  <c r="O553" i="1"/>
  <c r="O549" i="1"/>
  <c r="O545" i="1"/>
  <c r="O541" i="1"/>
  <c r="O537" i="1"/>
  <c r="O533" i="1"/>
  <c r="O529" i="1"/>
  <c r="O525" i="1"/>
  <c r="O521" i="1"/>
  <c r="O517" i="1"/>
  <c r="O513" i="1"/>
  <c r="O509" i="1"/>
  <c r="O505" i="1"/>
  <c r="O501" i="1"/>
  <c r="O497" i="1"/>
  <c r="O493" i="1"/>
  <c r="O489" i="1"/>
  <c r="O485" i="1"/>
  <c r="O481" i="1"/>
  <c r="O477" i="1"/>
  <c r="O473" i="1"/>
  <c r="O469" i="1"/>
  <c r="O465" i="1"/>
  <c r="O461" i="1"/>
  <c r="O457" i="1"/>
  <c r="O453" i="1"/>
  <c r="O449" i="1"/>
  <c r="O445" i="1"/>
  <c r="O441" i="1"/>
  <c r="O437" i="1"/>
  <c r="O433" i="1"/>
  <c r="O429" i="1"/>
  <c r="O425" i="1"/>
  <c r="O421" i="1"/>
  <c r="O417" i="1"/>
  <c r="O413" i="1"/>
  <c r="O409" i="1"/>
  <c r="O405" i="1"/>
  <c r="O401" i="1"/>
  <c r="O397" i="1"/>
  <c r="O393" i="1"/>
  <c r="O389" i="1"/>
  <c r="O385" i="1"/>
  <c r="O381" i="1"/>
  <c r="O377" i="1"/>
  <c r="O373" i="1"/>
  <c r="O369" i="1"/>
  <c r="O365" i="1"/>
  <c r="O361" i="1"/>
  <c r="O357" i="1"/>
  <c r="O353" i="1"/>
  <c r="O349" i="1"/>
  <c r="O345" i="1"/>
  <c r="O341" i="1"/>
  <c r="O337" i="1"/>
  <c r="O333" i="1"/>
  <c r="O329" i="1"/>
  <c r="O325" i="1"/>
  <c r="O321" i="1"/>
  <c r="O317" i="1"/>
  <c r="O313" i="1"/>
  <c r="O305" i="1"/>
  <c r="O297" i="1"/>
  <c r="O289" i="1"/>
  <c r="O281" i="1"/>
  <c r="O273" i="1"/>
  <c r="O265" i="1"/>
  <c r="O257" i="1"/>
  <c r="O249" i="1"/>
  <c r="O241" i="1"/>
  <c r="O233" i="1"/>
  <c r="O225" i="1"/>
  <c r="O217" i="1"/>
  <c r="O209" i="1"/>
  <c r="O201" i="1"/>
  <c r="O193" i="1"/>
  <c r="O185" i="1"/>
  <c r="O169" i="1"/>
  <c r="O161" i="1"/>
  <c r="O153" i="1"/>
  <c r="O137" i="1"/>
  <c r="O129" i="1"/>
  <c r="O121" i="1"/>
  <c r="O105" i="1"/>
  <c r="O97" i="1"/>
  <c r="O89" i="1"/>
  <c r="O73" i="1"/>
  <c r="O65" i="1"/>
  <c r="O57" i="1"/>
  <c r="O41" i="1"/>
  <c r="O33" i="1"/>
  <c r="O25" i="1"/>
  <c r="O309" i="1"/>
  <c r="O301" i="1"/>
  <c r="O293" i="1"/>
  <c r="O285" i="1"/>
  <c r="O277" i="1"/>
  <c r="O269" i="1"/>
  <c r="O261" i="1"/>
  <c r="O253" i="1"/>
  <c r="O245" i="1"/>
  <c r="O237" i="1"/>
  <c r="O229" i="1"/>
  <c r="O221" i="1"/>
  <c r="O213" i="1"/>
  <c r="O205" i="1"/>
  <c r="O197" i="1"/>
  <c r="O189" i="1"/>
  <c r="O181" i="1"/>
  <c r="O173" i="1"/>
  <c r="O165" i="1"/>
  <c r="O157" i="1"/>
  <c r="O149" i="1"/>
  <c r="O141" i="1"/>
  <c r="O133" i="1"/>
  <c r="O125" i="1"/>
  <c r="O117" i="1"/>
  <c r="O109" i="1"/>
  <c r="O101" i="1"/>
  <c r="O93" i="1"/>
  <c r="O85" i="1"/>
  <c r="O77" i="1"/>
  <c r="O69" i="1"/>
  <c r="O61" i="1"/>
  <c r="O53" i="1"/>
  <c r="O45" i="1"/>
  <c r="O37" i="1"/>
  <c r="O29" i="1"/>
  <c r="O21" i="1"/>
  <c r="O13" i="1"/>
  <c r="O5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V5" i="1" l="1"/>
  <c r="V21" i="1"/>
  <c r="U499" i="1"/>
  <c r="V1508" i="1"/>
  <c r="V85" i="1"/>
  <c r="V149" i="1"/>
  <c r="V181" i="1"/>
  <c r="V245" i="1"/>
  <c r="V309" i="1"/>
  <c r="V97" i="1"/>
  <c r="V217" i="1"/>
  <c r="V281" i="1"/>
  <c r="V329" i="1"/>
  <c r="V361" i="1"/>
  <c r="V393" i="1"/>
  <c r="V441" i="1"/>
  <c r="V473" i="1"/>
  <c r="V505" i="1"/>
  <c r="V537" i="1"/>
  <c r="V569" i="1"/>
  <c r="V1001" i="1"/>
  <c r="V1017" i="1"/>
  <c r="V1033" i="1"/>
  <c r="V1049" i="1"/>
  <c r="V1065" i="1"/>
  <c r="V1081" i="1"/>
  <c r="V1097" i="1"/>
  <c r="V1113" i="1"/>
  <c r="V1129" i="1"/>
  <c r="V1145" i="1"/>
  <c r="V1161" i="1"/>
  <c r="V1177" i="1"/>
  <c r="V1193" i="1"/>
  <c r="V1209" i="1"/>
  <c r="V1225" i="1"/>
  <c r="V1241" i="1"/>
  <c r="V1257" i="1"/>
  <c r="V1273" i="1"/>
  <c r="V1289" i="1"/>
  <c r="V1305" i="1"/>
  <c r="V1321" i="1"/>
  <c r="V1337" i="1"/>
  <c r="V1353" i="1"/>
  <c r="V1369" i="1"/>
  <c r="V1385" i="1"/>
  <c r="V1401" i="1"/>
  <c r="V1417" i="1"/>
  <c r="V1433" i="1"/>
  <c r="V1449" i="1"/>
  <c r="V1465" i="1"/>
  <c r="V1481" i="1"/>
  <c r="V1497" i="1"/>
  <c r="V1513" i="1"/>
  <c r="V1529" i="1"/>
  <c r="V1545" i="1"/>
  <c r="V1561" i="1"/>
  <c r="V1577" i="1"/>
  <c r="V1593" i="1"/>
  <c r="V6" i="1"/>
  <c r="V607" i="1"/>
  <c r="V423" i="1"/>
  <c r="V235" i="1"/>
  <c r="V55" i="1"/>
  <c r="V22" i="1"/>
  <c r="V38" i="1"/>
  <c r="V54" i="1"/>
  <c r="V70" i="1"/>
  <c r="V86" i="1"/>
  <c r="V102" i="1"/>
  <c r="V118" i="1"/>
  <c r="V134" i="1"/>
  <c r="V150" i="1"/>
  <c r="V81" i="1"/>
  <c r="V158" i="1"/>
  <c r="V174" i="1"/>
  <c r="V190" i="1"/>
  <c r="V206" i="1"/>
  <c r="V222" i="1"/>
  <c r="V238" i="1"/>
  <c r="V254" i="1"/>
  <c r="V270" i="1"/>
  <c r="V286" i="1"/>
  <c r="V302" i="1"/>
  <c r="V318" i="1"/>
  <c r="V334" i="1"/>
  <c r="V350" i="1"/>
  <c r="V366" i="1"/>
  <c r="V382" i="1"/>
  <c r="V398" i="1"/>
  <c r="V414" i="1"/>
  <c r="V430" i="1"/>
  <c r="V446" i="1"/>
  <c r="V462" i="1"/>
  <c r="V478" i="1"/>
  <c r="V494" i="1"/>
  <c r="V510" i="1"/>
  <c r="V526" i="1"/>
  <c r="V542" i="1"/>
  <c r="V558" i="1"/>
  <c r="V574" i="1"/>
  <c r="V590" i="1"/>
  <c r="V606" i="1"/>
  <c r="V622" i="1"/>
  <c r="V638" i="1"/>
  <c r="V654" i="1"/>
  <c r="V670" i="1"/>
  <c r="V686" i="1"/>
  <c r="V702" i="1"/>
  <c r="V718" i="1"/>
  <c r="V734" i="1"/>
  <c r="V750" i="1"/>
  <c r="V766" i="1"/>
  <c r="V782" i="1"/>
  <c r="V798" i="1"/>
  <c r="V814" i="1"/>
  <c r="V830" i="1"/>
  <c r="V846" i="1"/>
  <c r="V862" i="1"/>
  <c r="V878" i="1"/>
  <c r="V894" i="1"/>
  <c r="V910" i="1"/>
  <c r="V926" i="1"/>
  <c r="V942" i="1"/>
  <c r="V958" i="1"/>
  <c r="V974" i="1"/>
  <c r="V990" i="1"/>
  <c r="V1006" i="1"/>
  <c r="V1022" i="1"/>
  <c r="V1038" i="1"/>
  <c r="V1054" i="1"/>
  <c r="V1070" i="1"/>
  <c r="V1086" i="1"/>
  <c r="V1102" i="1"/>
  <c r="V1118" i="1"/>
  <c r="V1134" i="1"/>
  <c r="V1150" i="1"/>
  <c r="V1166" i="1"/>
  <c r="V53" i="1"/>
  <c r="V117" i="1"/>
  <c r="V213" i="1"/>
  <c r="V277" i="1"/>
  <c r="V57" i="1"/>
  <c r="V137" i="1"/>
  <c r="V185" i="1"/>
  <c r="V249" i="1"/>
  <c r="V313" i="1"/>
  <c r="V345" i="1"/>
  <c r="V377" i="1"/>
  <c r="V409" i="1"/>
  <c r="V425" i="1"/>
  <c r="V457" i="1"/>
  <c r="V489" i="1"/>
  <c r="V521" i="1"/>
  <c r="V553" i="1"/>
  <c r="V585" i="1"/>
  <c r="V601" i="1"/>
  <c r="V617" i="1"/>
  <c r="V633" i="1"/>
  <c r="V649" i="1"/>
  <c r="V665" i="1"/>
  <c r="V681" i="1"/>
  <c r="V697" i="1"/>
  <c r="V713" i="1"/>
  <c r="V729" i="1"/>
  <c r="V745" i="1"/>
  <c r="V761" i="1"/>
  <c r="V777" i="1"/>
  <c r="V793" i="1"/>
  <c r="V809" i="1"/>
  <c r="V825" i="1"/>
  <c r="V841" i="1"/>
  <c r="V857" i="1"/>
  <c r="V873" i="1"/>
  <c r="V889" i="1"/>
  <c r="V905" i="1"/>
  <c r="V921" i="1"/>
  <c r="V937" i="1"/>
  <c r="V953" i="1"/>
  <c r="V969" i="1"/>
  <c r="V985" i="1"/>
  <c r="V29" i="1"/>
  <c r="V61" i="1"/>
  <c r="V93" i="1"/>
  <c r="V125" i="1"/>
  <c r="V157" i="1"/>
  <c r="V189" i="1"/>
  <c r="V221" i="1"/>
  <c r="V253" i="1"/>
  <c r="V285" i="1"/>
  <c r="V25" i="1"/>
  <c r="V65" i="1"/>
  <c r="V105" i="1"/>
  <c r="V153" i="1"/>
  <c r="V193" i="1"/>
  <c r="V225" i="1"/>
  <c r="V257" i="1"/>
  <c r="V289" i="1"/>
  <c r="V317" i="1"/>
  <c r="V333" i="1"/>
  <c r="V349" i="1"/>
  <c r="V365" i="1"/>
  <c r="V381" i="1"/>
  <c r="V397" i="1"/>
  <c r="V413" i="1"/>
  <c r="V429" i="1"/>
  <c r="V445" i="1"/>
  <c r="V1182" i="1"/>
  <c r="V1198" i="1"/>
  <c r="V1214" i="1"/>
  <c r="V1230" i="1"/>
  <c r="V1246" i="1"/>
  <c r="V1262" i="1"/>
  <c r="V1278" i="1"/>
  <c r="V1294" i="1"/>
  <c r="V1310" i="1"/>
  <c r="V1326" i="1"/>
  <c r="V1342" i="1"/>
  <c r="V1358" i="1"/>
  <c r="V1374" i="1"/>
  <c r="V1390" i="1"/>
  <c r="V1406" i="1"/>
  <c r="V1422" i="1"/>
  <c r="V1438" i="1"/>
  <c r="V1454" i="1"/>
  <c r="V1470" i="1"/>
  <c r="V1486" i="1"/>
  <c r="V1502" i="1"/>
  <c r="V1518" i="1"/>
  <c r="V1534" i="1"/>
  <c r="V1550" i="1"/>
  <c r="V1566" i="1"/>
  <c r="V1582" i="1"/>
  <c r="V1598" i="1"/>
  <c r="V16" i="1"/>
  <c r="V32" i="1"/>
  <c r="V48" i="1"/>
  <c r="V64" i="1"/>
  <c r="V80" i="1"/>
  <c r="V96" i="1"/>
  <c r="V112" i="1"/>
  <c r="V128" i="1"/>
  <c r="V144" i="1"/>
  <c r="V160" i="1"/>
  <c r="V176" i="1"/>
  <c r="V192" i="1"/>
  <c r="V208" i="1"/>
  <c r="V224" i="1"/>
  <c r="V240" i="1"/>
  <c r="V256" i="1"/>
  <c r="V272" i="1"/>
  <c r="V288" i="1"/>
  <c r="V304" i="1"/>
  <c r="V320" i="1"/>
  <c r="V336" i="1"/>
  <c r="V352" i="1"/>
  <c r="V368" i="1"/>
  <c r="V384" i="1"/>
  <c r="V400" i="1"/>
  <c r="V416" i="1"/>
  <c r="V432" i="1"/>
  <c r="V448" i="1"/>
  <c r="V464" i="1"/>
  <c r="V795" i="1"/>
  <c r="V979" i="1"/>
  <c r="V1163" i="1"/>
  <c r="V1347" i="1"/>
  <c r="V1527" i="1"/>
  <c r="V1432" i="1"/>
  <c r="V23" i="1"/>
  <c r="V231" i="1"/>
  <c r="V431" i="1"/>
  <c r="V639" i="1"/>
  <c r="V847" i="1"/>
  <c r="V1055" i="1"/>
  <c r="V1263" i="1"/>
  <c r="V1475" i="1"/>
  <c r="V1404" i="1"/>
  <c r="V15" i="1"/>
  <c r="V207" i="1"/>
  <c r="V391" i="1"/>
  <c r="V575" i="1"/>
  <c r="V763" i="1"/>
  <c r="V943" i="1"/>
  <c r="V1131" i="1"/>
  <c r="V1315" i="1"/>
  <c r="V1507" i="1"/>
  <c r="V1424" i="1"/>
  <c r="V461" i="1"/>
  <c r="V477" i="1"/>
  <c r="V493" i="1"/>
  <c r="V509" i="1"/>
  <c r="V525" i="1"/>
  <c r="V541" i="1"/>
  <c r="V557" i="1"/>
  <c r="V573" i="1"/>
  <c r="V589" i="1"/>
  <c r="V605" i="1"/>
  <c r="V621" i="1"/>
  <c r="V637" i="1"/>
  <c r="V653" i="1"/>
  <c r="V669" i="1"/>
  <c r="V685" i="1"/>
  <c r="V701" i="1"/>
  <c r="V717" i="1"/>
  <c r="V733" i="1"/>
  <c r="V749" i="1"/>
  <c r="V765" i="1"/>
  <c r="V781" i="1"/>
  <c r="V797" i="1"/>
  <c r="V813" i="1"/>
  <c r="V829" i="1"/>
  <c r="V845" i="1"/>
  <c r="V861" i="1"/>
  <c r="V877" i="1"/>
  <c r="V893" i="1"/>
  <c r="V909" i="1"/>
  <c r="V925" i="1"/>
  <c r="V941" i="1"/>
  <c r="V957" i="1"/>
  <c r="V973" i="1"/>
  <c r="V989" i="1"/>
  <c r="V1005" i="1"/>
  <c r="V1021" i="1"/>
  <c r="V1037" i="1"/>
  <c r="V1053" i="1"/>
  <c r="V1069" i="1"/>
  <c r="V1085" i="1"/>
  <c r="V1101" i="1"/>
  <c r="V1117" i="1"/>
  <c r="V1133" i="1"/>
  <c r="V1149" i="1"/>
  <c r="V1165" i="1"/>
  <c r="V1181" i="1"/>
  <c r="V1197" i="1"/>
  <c r="V1213" i="1"/>
  <c r="V1229" i="1"/>
  <c r="V1245" i="1"/>
  <c r="V1261" i="1"/>
  <c r="V1277" i="1"/>
  <c r="V1293" i="1"/>
  <c r="V1309" i="1"/>
  <c r="V1325" i="1"/>
  <c r="V1341" i="1"/>
  <c r="V1357" i="1"/>
  <c r="V1373" i="1"/>
  <c r="V1389" i="1"/>
  <c r="V1405" i="1"/>
  <c r="V1421" i="1"/>
  <c r="V1437" i="1"/>
  <c r="V1453" i="1"/>
  <c r="V1469" i="1"/>
  <c r="V1485" i="1"/>
  <c r="V1501" i="1"/>
  <c r="V1517" i="1"/>
  <c r="V1533" i="1"/>
  <c r="V1549" i="1"/>
  <c r="V1565" i="1"/>
  <c r="V1581" i="1"/>
  <c r="V1597" i="1"/>
  <c r="V10" i="1"/>
  <c r="V26" i="1"/>
  <c r="V42" i="1"/>
  <c r="V58" i="1"/>
  <c r="V74" i="1"/>
  <c r="V90" i="1"/>
  <c r="V106" i="1"/>
  <c r="V122" i="1"/>
  <c r="V138" i="1"/>
  <c r="V154" i="1"/>
  <c r="V113" i="1"/>
  <c r="V162" i="1"/>
  <c r="V178" i="1"/>
  <c r="V194" i="1"/>
  <c r="V210" i="1"/>
  <c r="V226" i="1"/>
  <c r="V242" i="1"/>
  <c r="V258" i="1"/>
  <c r="V274" i="1"/>
  <c r="V290" i="1"/>
  <c r="V306" i="1"/>
  <c r="V322" i="1"/>
  <c r="V338" i="1"/>
  <c r="V354" i="1"/>
  <c r="V370" i="1"/>
  <c r="V386" i="1"/>
  <c r="V402" i="1"/>
  <c r="V418" i="1"/>
  <c r="V434" i="1"/>
  <c r="V450" i="1"/>
  <c r="V466" i="1"/>
  <c r="V482" i="1"/>
  <c r="V498" i="1"/>
  <c r="V514" i="1"/>
  <c r="V530" i="1"/>
  <c r="V546" i="1"/>
  <c r="V562" i="1"/>
  <c r="V578" i="1"/>
  <c r="V594" i="1"/>
  <c r="V610" i="1"/>
  <c r="V626" i="1"/>
  <c r="V642" i="1"/>
  <c r="V658" i="1"/>
  <c r="V674" i="1"/>
  <c r="V690" i="1"/>
  <c r="V706" i="1"/>
  <c r="V722" i="1"/>
  <c r="V738" i="1"/>
  <c r="V754" i="1"/>
  <c r="V770" i="1"/>
  <c r="V786" i="1"/>
  <c r="V802" i="1"/>
  <c r="V818" i="1"/>
  <c r="V834" i="1"/>
  <c r="V850" i="1"/>
  <c r="V866" i="1"/>
  <c r="V882" i="1"/>
  <c r="V898" i="1"/>
  <c r="V914" i="1"/>
  <c r="V930" i="1"/>
  <c r="V946" i="1"/>
  <c r="V962" i="1"/>
  <c r="V978" i="1"/>
  <c r="V994" i="1"/>
  <c r="V1010" i="1"/>
  <c r="V1026" i="1"/>
  <c r="V1042" i="1"/>
  <c r="V1058" i="1"/>
  <c r="V1074" i="1"/>
  <c r="V1090" i="1"/>
  <c r="V1106" i="1"/>
  <c r="V1122" i="1"/>
  <c r="V1138" i="1"/>
  <c r="V1154" i="1"/>
  <c r="V1170" i="1"/>
  <c r="V1186" i="1"/>
  <c r="V1202" i="1"/>
  <c r="V1218" i="1"/>
  <c r="V1234" i="1"/>
  <c r="V1250" i="1"/>
  <c r="V1266" i="1"/>
  <c r="V1282" i="1"/>
  <c r="V1298" i="1"/>
  <c r="V1314" i="1"/>
  <c r="V1330" i="1"/>
  <c r="V1346" i="1"/>
  <c r="V1362" i="1"/>
  <c r="V1378" i="1"/>
  <c r="V1394" i="1"/>
  <c r="V1410" i="1"/>
  <c r="V1426" i="1"/>
  <c r="V1442" i="1"/>
  <c r="V1458" i="1"/>
  <c r="V1474" i="1"/>
  <c r="V1490" i="1"/>
  <c r="V1506" i="1"/>
  <c r="V1522" i="1"/>
  <c r="V1538" i="1"/>
  <c r="V1554" i="1"/>
  <c r="V1570" i="1"/>
  <c r="V1586" i="1"/>
  <c r="V4" i="1"/>
  <c r="V20" i="1"/>
  <c r="V36" i="1"/>
  <c r="V52" i="1"/>
  <c r="V68" i="1"/>
  <c r="V84" i="1"/>
  <c r="V100" i="1"/>
  <c r="V116" i="1"/>
  <c r="V132" i="1"/>
  <c r="V148" i="1"/>
  <c r="V164" i="1"/>
  <c r="V180" i="1"/>
  <c r="V196" i="1"/>
  <c r="V212" i="1"/>
  <c r="V228" i="1"/>
  <c r="V244" i="1"/>
  <c r="V260" i="1"/>
  <c r="V276" i="1"/>
  <c r="V292" i="1"/>
  <c r="V308" i="1"/>
  <c r="V324" i="1"/>
  <c r="V340" i="1"/>
  <c r="V356" i="1"/>
  <c r="V372" i="1"/>
  <c r="V388" i="1"/>
  <c r="V404" i="1"/>
  <c r="V420" i="1"/>
  <c r="V436" i="1"/>
  <c r="V452" i="1"/>
  <c r="V468" i="1"/>
  <c r="V484" i="1"/>
  <c r="V500" i="1"/>
  <c r="V516" i="1"/>
  <c r="V532" i="1"/>
  <c r="V548" i="1"/>
  <c r="V564" i="1"/>
  <c r="V580" i="1"/>
  <c r="V596" i="1"/>
  <c r="V612" i="1"/>
  <c r="V628" i="1"/>
  <c r="V644" i="1"/>
  <c r="V660" i="1"/>
  <c r="V676" i="1"/>
  <c r="V692" i="1"/>
  <c r="V708" i="1"/>
  <c r="V724" i="1"/>
  <c r="V99" i="1"/>
  <c r="V287" i="1"/>
  <c r="V467" i="1"/>
  <c r="V655" i="1"/>
  <c r="V839" i="1"/>
  <c r="V1023" i="1"/>
  <c r="V1211" i="1"/>
  <c r="V1391" i="1"/>
  <c r="V1571" i="1"/>
  <c r="V1480" i="1"/>
  <c r="V71" i="1"/>
  <c r="V279" i="1"/>
  <c r="V487" i="1"/>
  <c r="V695" i="1"/>
  <c r="V903" i="1"/>
  <c r="V1111" i="1"/>
  <c r="V1319" i="1"/>
  <c r="V1523" i="1"/>
  <c r="V1460" i="1"/>
  <c r="V67" i="1"/>
  <c r="V247" i="1"/>
  <c r="V439" i="1"/>
  <c r="V623" i="1"/>
  <c r="V803" i="1"/>
  <c r="V995" i="1"/>
  <c r="V1171" i="1"/>
  <c r="V1363" i="1"/>
  <c r="V1551" i="1"/>
  <c r="V1468" i="1"/>
  <c r="V37" i="1"/>
  <c r="V69" i="1"/>
  <c r="V101" i="1"/>
  <c r="V133" i="1"/>
  <c r="V165" i="1"/>
  <c r="V197" i="1"/>
  <c r="V229" i="1"/>
  <c r="V261" i="1"/>
  <c r="V293" i="1"/>
  <c r="V33" i="1"/>
  <c r="V73" i="1"/>
  <c r="V121" i="1"/>
  <c r="V161" i="1"/>
  <c r="V201" i="1"/>
  <c r="V233" i="1"/>
  <c r="V265" i="1"/>
  <c r="V297" i="1"/>
  <c r="V321" i="1"/>
  <c r="V337" i="1"/>
  <c r="V353" i="1"/>
  <c r="V369" i="1"/>
  <c r="V385" i="1"/>
  <c r="V401" i="1"/>
  <c r="V417" i="1"/>
  <c r="V433" i="1"/>
  <c r="V449" i="1"/>
  <c r="V465" i="1"/>
  <c r="V481" i="1"/>
  <c r="V497" i="1"/>
  <c r="V513" i="1"/>
  <c r="V529" i="1"/>
  <c r="V545" i="1"/>
  <c r="V561" i="1"/>
  <c r="V577" i="1"/>
  <c r="V593" i="1"/>
  <c r="V609" i="1"/>
  <c r="V625" i="1"/>
  <c r="V641" i="1"/>
  <c r="V657" i="1"/>
  <c r="V673" i="1"/>
  <c r="V689" i="1"/>
  <c r="V705" i="1"/>
  <c r="V721" i="1"/>
  <c r="V737" i="1"/>
  <c r="V753" i="1"/>
  <c r="V769" i="1"/>
  <c r="V785" i="1"/>
  <c r="V801" i="1"/>
  <c r="V817" i="1"/>
  <c r="V833" i="1"/>
  <c r="V849" i="1"/>
  <c r="V865" i="1"/>
  <c r="V881" i="1"/>
  <c r="V897" i="1"/>
  <c r="V913" i="1"/>
  <c r="V929" i="1"/>
  <c r="V945" i="1"/>
  <c r="V961" i="1"/>
  <c r="V977" i="1"/>
  <c r="V993" i="1"/>
  <c r="V1009" i="1"/>
  <c r="V1025" i="1"/>
  <c r="V1041" i="1"/>
  <c r="V1057" i="1"/>
  <c r="V1073" i="1"/>
  <c r="V1089" i="1"/>
  <c r="V1105" i="1"/>
  <c r="V1121" i="1"/>
  <c r="V1137" i="1"/>
  <c r="V1153" i="1"/>
  <c r="V1169" i="1"/>
  <c r="V1185" i="1"/>
  <c r="V1201" i="1"/>
  <c r="V1217" i="1"/>
  <c r="V1233" i="1"/>
  <c r="V1249" i="1"/>
  <c r="V1265" i="1"/>
  <c r="V1281" i="1"/>
  <c r="V1297" i="1"/>
  <c r="V1313" i="1"/>
  <c r="V1329" i="1"/>
  <c r="V1345" i="1"/>
  <c r="V1361" i="1"/>
  <c r="V1377" i="1"/>
  <c r="V1393" i="1"/>
  <c r="V1409" i="1"/>
  <c r="V1425" i="1"/>
  <c r="V1441" i="1"/>
  <c r="V1457" i="1"/>
  <c r="V1473" i="1"/>
  <c r="V1489" i="1"/>
  <c r="V1505" i="1"/>
  <c r="V1521" i="1"/>
  <c r="V1537" i="1"/>
  <c r="V1553" i="1"/>
  <c r="V1569" i="1"/>
  <c r="V1585" i="1"/>
  <c r="V9" i="1"/>
  <c r="V14" i="1"/>
  <c r="V30" i="1"/>
  <c r="V46" i="1"/>
  <c r="V62" i="1"/>
  <c r="V78" i="1"/>
  <c r="V94" i="1"/>
  <c r="V110" i="1"/>
  <c r="V126" i="1"/>
  <c r="V142" i="1"/>
  <c r="V17" i="1"/>
  <c r="V145" i="1"/>
  <c r="V166" i="1"/>
  <c r="V182" i="1"/>
  <c r="V198" i="1"/>
  <c r="V214" i="1"/>
  <c r="V230" i="1"/>
  <c r="V246" i="1"/>
  <c r="V262" i="1"/>
  <c r="V278" i="1"/>
  <c r="V294" i="1"/>
  <c r="V310" i="1"/>
  <c r="V326" i="1"/>
  <c r="V342" i="1"/>
  <c r="V358" i="1"/>
  <c r="V374" i="1"/>
  <c r="V390" i="1"/>
  <c r="V406" i="1"/>
  <c r="V422" i="1"/>
  <c r="V438" i="1"/>
  <c r="V454" i="1"/>
  <c r="V470" i="1"/>
  <c r="V486" i="1"/>
  <c r="V502" i="1"/>
  <c r="V518" i="1"/>
  <c r="V534" i="1"/>
  <c r="V550" i="1"/>
  <c r="V566" i="1"/>
  <c r="V582" i="1"/>
  <c r="V598" i="1"/>
  <c r="V614" i="1"/>
  <c r="V630" i="1"/>
  <c r="V646" i="1"/>
  <c r="V662" i="1"/>
  <c r="V678" i="1"/>
  <c r="V694" i="1"/>
  <c r="V710" i="1"/>
  <c r="V726" i="1"/>
  <c r="V742" i="1"/>
  <c r="V758" i="1"/>
  <c r="V774" i="1"/>
  <c r="V790" i="1"/>
  <c r="V806" i="1"/>
  <c r="V822" i="1"/>
  <c r="V838" i="1"/>
  <c r="V854" i="1"/>
  <c r="V870" i="1"/>
  <c r="V886" i="1"/>
  <c r="V902" i="1"/>
  <c r="V918" i="1"/>
  <c r="V934" i="1"/>
  <c r="V950" i="1"/>
  <c r="V966" i="1"/>
  <c r="V982" i="1"/>
  <c r="V998" i="1"/>
  <c r="V1014" i="1"/>
  <c r="V1030" i="1"/>
  <c r="V1046" i="1"/>
  <c r="V1062" i="1"/>
  <c r="V1078" i="1"/>
  <c r="V1094" i="1"/>
  <c r="V1110" i="1"/>
  <c r="V1126" i="1"/>
  <c r="V1142" i="1"/>
  <c r="V1158" i="1"/>
  <c r="V1174" i="1"/>
  <c r="V1190" i="1"/>
  <c r="V1206" i="1"/>
  <c r="V1222" i="1"/>
  <c r="V1238" i="1"/>
  <c r="V1254" i="1"/>
  <c r="V1270" i="1"/>
  <c r="V1286" i="1"/>
  <c r="V1302" i="1"/>
  <c r="V1318" i="1"/>
  <c r="V1334" i="1"/>
  <c r="V1350" i="1"/>
  <c r="V1366" i="1"/>
  <c r="V1382" i="1"/>
  <c r="V1398" i="1"/>
  <c r="V1414" i="1"/>
  <c r="V1430" i="1"/>
  <c r="V1446" i="1"/>
  <c r="V1462" i="1"/>
  <c r="V1478" i="1"/>
  <c r="V1494" i="1"/>
  <c r="V1510" i="1"/>
  <c r="V1526" i="1"/>
  <c r="V1542" i="1"/>
  <c r="V1558" i="1"/>
  <c r="V1574" i="1"/>
  <c r="V1590" i="1"/>
  <c r="V8" i="1"/>
  <c r="V24" i="1"/>
  <c r="V40" i="1"/>
  <c r="V56" i="1"/>
  <c r="V72" i="1"/>
  <c r="V88" i="1"/>
  <c r="V104" i="1"/>
  <c r="V120" i="1"/>
  <c r="V136" i="1"/>
  <c r="V152" i="1"/>
  <c r="V168" i="1"/>
  <c r="V184" i="1"/>
  <c r="V200" i="1"/>
  <c r="V216" i="1"/>
  <c r="V232" i="1"/>
  <c r="V248" i="1"/>
  <c r="V264" i="1"/>
  <c r="V280" i="1"/>
  <c r="V296" i="1"/>
  <c r="V312" i="1"/>
  <c r="V328" i="1"/>
  <c r="V344" i="1"/>
  <c r="V360" i="1"/>
  <c r="V376" i="1"/>
  <c r="V392" i="1"/>
  <c r="V408" i="1"/>
  <c r="V424" i="1"/>
  <c r="V440" i="1"/>
  <c r="V456" i="1"/>
  <c r="V472" i="1"/>
  <c r="V143" i="1"/>
  <c r="V331" i="1"/>
  <c r="V515" i="1"/>
  <c r="V703" i="1"/>
  <c r="V883" i="1"/>
  <c r="V1075" i="1"/>
  <c r="V1255" i="1"/>
  <c r="V1439" i="1"/>
  <c r="V1336" i="1"/>
  <c r="V1524" i="1"/>
  <c r="V119" i="1"/>
  <c r="V327" i="1"/>
  <c r="V535" i="1"/>
  <c r="V743" i="1"/>
  <c r="V951" i="1"/>
  <c r="V1159" i="1"/>
  <c r="V1367" i="1"/>
  <c r="V1579" i="1"/>
  <c r="V1516" i="1"/>
  <c r="V115" i="1"/>
  <c r="V299" i="1"/>
  <c r="V483" i="1"/>
  <c r="V663" i="1"/>
  <c r="V855" i="1"/>
  <c r="V1039" i="1"/>
  <c r="V1223" i="1"/>
  <c r="V1407" i="1"/>
  <c r="V1332" i="1"/>
  <c r="V13" i="1"/>
  <c r="V45" i="1"/>
  <c r="V77" i="1"/>
  <c r="V109" i="1"/>
  <c r="V141" i="1"/>
  <c r="V173" i="1"/>
  <c r="V205" i="1"/>
  <c r="V237" i="1"/>
  <c r="V269" i="1"/>
  <c r="V301" i="1"/>
  <c r="V41" i="1"/>
  <c r="V89" i="1"/>
  <c r="V129" i="1"/>
  <c r="V169" i="1"/>
  <c r="V209" i="1"/>
  <c r="V241" i="1"/>
  <c r="V273" i="1"/>
  <c r="V305" i="1"/>
  <c r="V325" i="1"/>
  <c r="V341" i="1"/>
  <c r="V357" i="1"/>
  <c r="V373" i="1"/>
  <c r="V389" i="1"/>
  <c r="V405" i="1"/>
  <c r="V421" i="1"/>
  <c r="V437" i="1"/>
  <c r="V453" i="1"/>
  <c r="V469" i="1"/>
  <c r="V485" i="1"/>
  <c r="V501" i="1"/>
  <c r="V517" i="1"/>
  <c r="V533" i="1"/>
  <c r="V549" i="1"/>
  <c r="V565" i="1"/>
  <c r="V581" i="1"/>
  <c r="V597" i="1"/>
  <c r="V613" i="1"/>
  <c r="V629" i="1"/>
  <c r="V645" i="1"/>
  <c r="V661" i="1"/>
  <c r="V677" i="1"/>
  <c r="V693" i="1"/>
  <c r="V709" i="1"/>
  <c r="V725" i="1"/>
  <c r="V741" i="1"/>
  <c r="V757" i="1"/>
  <c r="V773" i="1"/>
  <c r="V789" i="1"/>
  <c r="V805" i="1"/>
  <c r="V821" i="1"/>
  <c r="V837" i="1"/>
  <c r="V853" i="1"/>
  <c r="V869" i="1"/>
  <c r="V885" i="1"/>
  <c r="V901" i="1"/>
  <c r="V917" i="1"/>
  <c r="V933" i="1"/>
  <c r="V949" i="1"/>
  <c r="V965" i="1"/>
  <c r="V981" i="1"/>
  <c r="V997" i="1"/>
  <c r="V1013" i="1"/>
  <c r="V1029" i="1"/>
  <c r="V1045" i="1"/>
  <c r="V1061" i="1"/>
  <c r="V1077" i="1"/>
  <c r="V1093" i="1"/>
  <c r="V1109" i="1"/>
  <c r="V1125" i="1"/>
  <c r="V1141" i="1"/>
  <c r="V1157" i="1"/>
  <c r="V1173" i="1"/>
  <c r="V1189" i="1"/>
  <c r="V1205" i="1"/>
  <c r="V1221" i="1"/>
  <c r="V1237" i="1"/>
  <c r="V1253" i="1"/>
  <c r="V1269" i="1"/>
  <c r="V1285" i="1"/>
  <c r="V1301" i="1"/>
  <c r="V1317" i="1"/>
  <c r="V1333" i="1"/>
  <c r="V1349" i="1"/>
  <c r="V1365" i="1"/>
  <c r="V1381" i="1"/>
  <c r="V1397" i="1"/>
  <c r="V1413" i="1"/>
  <c r="V1429" i="1"/>
  <c r="V1445" i="1"/>
  <c r="V1461" i="1"/>
  <c r="V1477" i="1"/>
  <c r="V1493" i="1"/>
  <c r="V1509" i="1"/>
  <c r="V1525" i="1"/>
  <c r="V1541" i="1"/>
  <c r="V1557" i="1"/>
  <c r="V1573" i="1"/>
  <c r="V1589" i="1"/>
  <c r="V1592" i="1"/>
  <c r="V1548" i="1"/>
  <c r="V1500" i="1"/>
  <c r="V1456" i="1"/>
  <c r="V1412" i="1"/>
  <c r="V1364" i="1"/>
  <c r="V1587" i="1"/>
  <c r="V1535" i="1"/>
  <c r="V1491" i="1"/>
  <c r="V1443" i="1"/>
  <c r="V1395" i="1"/>
  <c r="V1351" i="1"/>
  <c r="V1303" i="1"/>
  <c r="V1259" i="1"/>
  <c r="V1207" i="1"/>
  <c r="V1167" i="1"/>
  <c r="V1119" i="1"/>
  <c r="V1071" i="1"/>
  <c r="V1027" i="1"/>
  <c r="V983" i="1"/>
  <c r="V935" i="1"/>
  <c r="V887" i="1"/>
  <c r="V843" i="1"/>
  <c r="V791" i="1"/>
  <c r="V751" i="1"/>
  <c r="V699" i="1"/>
  <c r="V659" i="1"/>
  <c r="V611" i="1"/>
  <c r="V559" i="1"/>
  <c r="V519" i="1"/>
  <c r="V471" i="1"/>
  <c r="V427" i="1"/>
  <c r="V379" i="1"/>
  <c r="V335" i="1"/>
  <c r="V283" i="1"/>
  <c r="V239" i="1"/>
  <c r="V195" i="1"/>
  <c r="V147" i="1"/>
  <c r="V103" i="1"/>
  <c r="V51" i="1"/>
  <c r="V3" i="1"/>
  <c r="V1552" i="1"/>
  <c r="V1496" i="1"/>
  <c r="V1448" i="1"/>
  <c r="V1392" i="1"/>
  <c r="V1344" i="1"/>
  <c r="V1567" i="1"/>
  <c r="V1511" i="1"/>
  <c r="V1463" i="1"/>
  <c r="V1411" i="1"/>
  <c r="V1355" i="1"/>
  <c r="V1307" i="1"/>
  <c r="V1251" i="1"/>
  <c r="V1203" i="1"/>
  <c r="V1147" i="1"/>
  <c r="V1099" i="1"/>
  <c r="V1043" i="1"/>
  <c r="V987" i="1"/>
  <c r="V939" i="1"/>
  <c r="V891" i="1"/>
  <c r="V835" i="1"/>
  <c r="V787" i="1"/>
  <c r="V731" i="1"/>
  <c r="V683" i="1"/>
  <c r="V627" i="1"/>
  <c r="V579" i="1"/>
  <c r="V523" i="1"/>
  <c r="V475" i="1"/>
  <c r="V419" i="1"/>
  <c r="V371" i="1"/>
  <c r="V315" i="1"/>
  <c r="V267" i="1"/>
  <c r="V211" i="1"/>
  <c r="V163" i="1"/>
  <c r="V107" i="1"/>
  <c r="V59" i="1"/>
  <c r="V11" i="1"/>
  <c r="V1560" i="1"/>
  <c r="V1512" i="1"/>
  <c r="V1464" i="1"/>
  <c r="V1420" i="1"/>
  <c r="V1372" i="1"/>
  <c r="V1324" i="1"/>
  <c r="V1559" i="1"/>
  <c r="V1515" i="1"/>
  <c r="V1471" i="1"/>
  <c r="V1431" i="1"/>
  <c r="V1383" i="1"/>
  <c r="V1339" i="1"/>
  <c r="V1291" i="1"/>
  <c r="V1243" i="1"/>
  <c r="V1199" i="1"/>
  <c r="V1151" i="1"/>
  <c r="V1107" i="1"/>
  <c r="V1059" i="1"/>
  <c r="V1011" i="1"/>
  <c r="V967" i="1"/>
  <c r="V919" i="1"/>
  <c r="V875" i="1"/>
  <c r="V831" i="1"/>
  <c r="V783" i="1"/>
  <c r="V735" i="1"/>
  <c r="V687" i="1"/>
  <c r="V647" i="1"/>
  <c r="V595" i="1"/>
  <c r="V551" i="1"/>
  <c r="V503" i="1"/>
  <c r="V459" i="1"/>
  <c r="V411" i="1"/>
  <c r="V367" i="1"/>
  <c r="V319" i="1"/>
  <c r="V271" i="1"/>
  <c r="V223" i="1"/>
  <c r="V179" i="1"/>
  <c r="V135" i="1"/>
  <c r="V91" i="1"/>
  <c r="V39" i="1"/>
  <c r="V1580" i="1"/>
  <c r="V1532" i="1"/>
  <c r="V1492" i="1"/>
  <c r="V1440" i="1"/>
  <c r="V1396" i="1"/>
  <c r="V1352" i="1"/>
  <c r="V1575" i="1"/>
  <c r="V1531" i="1"/>
  <c r="V1479" i="1"/>
  <c r="V1427" i="1"/>
  <c r="V1387" i="1"/>
  <c r="V1335" i="1"/>
  <c r="V1287" i="1"/>
  <c r="V1247" i="1"/>
  <c r="V1195" i="1"/>
  <c r="V1155" i="1"/>
  <c r="V1103" i="1"/>
  <c r="V1063" i="1"/>
  <c r="V1015" i="1"/>
  <c r="V971" i="1"/>
  <c r="V923" i="1"/>
  <c r="V879" i="1"/>
  <c r="V827" i="1"/>
  <c r="V779" i="1"/>
  <c r="V739" i="1"/>
  <c r="V691" i="1"/>
  <c r="V643" i="1"/>
  <c r="V599" i="1"/>
  <c r="V555" i="1"/>
  <c r="V507" i="1"/>
  <c r="V455" i="1"/>
  <c r="V415" i="1"/>
  <c r="V363" i="1"/>
  <c r="V323" i="1"/>
  <c r="V275" i="1"/>
  <c r="V227" i="1"/>
  <c r="V183" i="1"/>
  <c r="V131" i="1"/>
  <c r="V87" i="1"/>
  <c r="V43" i="1"/>
  <c r="V1588" i="1"/>
  <c r="V1540" i="1"/>
  <c r="V1484" i="1"/>
  <c r="V1436" i="1"/>
  <c r="V1380" i="1"/>
  <c r="V1328" i="1"/>
  <c r="V1555" i="1"/>
  <c r="V1499" i="1"/>
  <c r="V1447" i="1"/>
  <c r="V1399" i="1"/>
  <c r="V1343" i="1"/>
  <c r="V1295" i="1"/>
  <c r="V1239" i="1"/>
  <c r="V1191" i="1"/>
  <c r="V1135" i="1"/>
  <c r="V1079" i="1"/>
  <c r="V1031" i="1"/>
  <c r="V975" i="1"/>
  <c r="V927" i="1"/>
  <c r="V871" i="1"/>
  <c r="V823" i="1"/>
  <c r="V767" i="1"/>
  <c r="V719" i="1"/>
  <c r="V671" i="1"/>
  <c r="V615" i="1"/>
  <c r="V567" i="1"/>
  <c r="V511" i="1"/>
  <c r="V463" i="1"/>
  <c r="V407" i="1"/>
  <c r="V359" i="1"/>
  <c r="V303" i="1"/>
  <c r="V255" i="1"/>
  <c r="V199" i="1"/>
  <c r="V151" i="1"/>
  <c r="V95" i="1"/>
  <c r="V47" i="1"/>
  <c r="V1596" i="1"/>
  <c r="V1544" i="1"/>
  <c r="V1504" i="1"/>
  <c r="V1452" i="1"/>
  <c r="V1408" i="1"/>
  <c r="V1360" i="1"/>
  <c r="V1595" i="1"/>
  <c r="V1547" i="1"/>
  <c r="V1503" i="1"/>
  <c r="V1459" i="1"/>
  <c r="V1419" i="1"/>
  <c r="V1371" i="1"/>
  <c r="V1323" i="1"/>
  <c r="V1279" i="1"/>
  <c r="V1231" i="1"/>
  <c r="V1183" i="1"/>
  <c r="V1139" i="1"/>
  <c r="V1095" i="1"/>
  <c r="V1051" i="1"/>
  <c r="V999" i="1"/>
  <c r="V955" i="1"/>
  <c r="V907" i="1"/>
  <c r="V863" i="1"/>
  <c r="V815" i="1"/>
  <c r="V775" i="1"/>
  <c r="V727" i="1"/>
  <c r="V679" i="1"/>
  <c r="V631" i="1"/>
  <c r="V583" i="1"/>
  <c r="V539" i="1"/>
  <c r="V491" i="1"/>
  <c r="V447" i="1"/>
  <c r="V403" i="1"/>
  <c r="V355" i="1"/>
  <c r="V307" i="1"/>
  <c r="V259" i="1"/>
  <c r="V215" i="1"/>
  <c r="V167" i="1"/>
  <c r="V123" i="1"/>
  <c r="V75" i="1"/>
  <c r="V27" i="1"/>
  <c r="V1572" i="1"/>
  <c r="V1520" i="1"/>
  <c r="V1476" i="1"/>
  <c r="V1428" i="1"/>
  <c r="V1384" i="1"/>
  <c r="V1340" i="1"/>
  <c r="V1563" i="1"/>
  <c r="V1519" i="1"/>
  <c r="V1467" i="1"/>
  <c r="V1415" i="1"/>
  <c r="V1375" i="1"/>
  <c r="V1327" i="1"/>
  <c r="V1283" i="1"/>
  <c r="V1235" i="1"/>
  <c r="V1187" i="1"/>
  <c r="V1143" i="1"/>
  <c r="V1091" i="1"/>
  <c r="V1047" i="1"/>
  <c r="V1003" i="1"/>
  <c r="V959" i="1"/>
  <c r="V911" i="1"/>
  <c r="V867" i="1"/>
  <c r="V819" i="1"/>
  <c r="V771" i="1"/>
  <c r="V723" i="1"/>
  <c r="V675" i="1"/>
  <c r="V635" i="1"/>
  <c r="V587" i="1"/>
  <c r="V543" i="1"/>
  <c r="V495" i="1"/>
  <c r="V451" i="1"/>
  <c r="V399" i="1"/>
  <c r="V351" i="1"/>
  <c r="V311" i="1"/>
  <c r="V263" i="1"/>
  <c r="V219" i="1"/>
  <c r="V171" i="1"/>
  <c r="V127" i="1"/>
  <c r="V79" i="1"/>
  <c r="V31" i="1"/>
  <c r="V1576" i="1"/>
  <c r="V1528" i="1"/>
  <c r="V1472" i="1"/>
  <c r="V1416" i="1"/>
  <c r="V1368" i="1"/>
  <c r="V1591" i="1"/>
  <c r="V1543" i="1"/>
  <c r="V1487" i="1"/>
  <c r="V1435" i="1"/>
  <c r="V1379" i="1"/>
  <c r="V1331" i="1"/>
  <c r="V1275" i="1"/>
  <c r="V1227" i="1"/>
  <c r="V1179" i="1"/>
  <c r="V1123" i="1"/>
  <c r="V1067" i="1"/>
  <c r="V1019" i="1"/>
  <c r="V963" i="1"/>
  <c r="V915" i="1"/>
  <c r="V859" i="1"/>
  <c r="V811" i="1"/>
  <c r="V755" i="1"/>
  <c r="V707" i="1"/>
  <c r="V651" i="1"/>
  <c r="V603" i="1"/>
  <c r="V547" i="1"/>
  <c r="V499" i="1"/>
  <c r="V443" i="1"/>
  <c r="V395" i="1"/>
  <c r="V339" i="1"/>
  <c r="V291" i="1"/>
  <c r="V243" i="1"/>
  <c r="V187" i="1"/>
  <c r="V139" i="1"/>
  <c r="V83" i="1"/>
  <c r="V35" i="1"/>
  <c r="V1584" i="1"/>
  <c r="V1536" i="1"/>
  <c r="V1488" i="1"/>
  <c r="V1444" i="1"/>
  <c r="V1400" i="1"/>
  <c r="V1348" i="1"/>
  <c r="V1583" i="1"/>
  <c r="V1539" i="1"/>
  <c r="V1495" i="1"/>
  <c r="V1451" i="1"/>
  <c r="V1403" i="1"/>
  <c r="V1359" i="1"/>
  <c r="V1311" i="1"/>
  <c r="V1267" i="1"/>
  <c r="V1219" i="1"/>
  <c r="V1175" i="1"/>
  <c r="V1127" i="1"/>
  <c r="V1083" i="1"/>
  <c r="V1035" i="1"/>
  <c r="V991" i="1"/>
  <c r="V947" i="1"/>
  <c r="V895" i="1"/>
  <c r="V851" i="1"/>
  <c r="V807" i="1"/>
  <c r="V759" i="1"/>
  <c r="V711" i="1"/>
  <c r="V667" i="1"/>
  <c r="V619" i="1"/>
  <c r="V571" i="1"/>
  <c r="V527" i="1"/>
  <c r="V479" i="1"/>
  <c r="V435" i="1"/>
  <c r="V387" i="1"/>
  <c r="V343" i="1"/>
  <c r="V295" i="1"/>
  <c r="V251" i="1"/>
  <c r="V203" i="1"/>
  <c r="V155" i="1"/>
  <c r="V111" i="1"/>
  <c r="V63" i="1"/>
  <c r="V19" i="1"/>
  <c r="V18" i="1"/>
  <c r="V34" i="1"/>
  <c r="V50" i="1"/>
  <c r="V66" i="1"/>
  <c r="V82" i="1"/>
  <c r="V98" i="1"/>
  <c r="V114" i="1"/>
  <c r="V130" i="1"/>
  <c r="V146" i="1"/>
  <c r="V49" i="1"/>
  <c r="V177" i="1"/>
  <c r="V170" i="1"/>
  <c r="V186" i="1"/>
  <c r="V202" i="1"/>
  <c r="V218" i="1"/>
  <c r="V234" i="1"/>
  <c r="V250" i="1"/>
  <c r="V266" i="1"/>
  <c r="V282" i="1"/>
  <c r="V298" i="1"/>
  <c r="V314" i="1"/>
  <c r="V330" i="1"/>
  <c r="V346" i="1"/>
  <c r="V362" i="1"/>
  <c r="V378" i="1"/>
  <c r="V394" i="1"/>
  <c r="V410" i="1"/>
  <c r="V426" i="1"/>
  <c r="V442" i="1"/>
  <c r="V458" i="1"/>
  <c r="V474" i="1"/>
  <c r="V490" i="1"/>
  <c r="V506" i="1"/>
  <c r="V522" i="1"/>
  <c r="V538" i="1"/>
  <c r="V554" i="1"/>
  <c r="V570" i="1"/>
  <c r="V586" i="1"/>
  <c r="V602" i="1"/>
  <c r="V618" i="1"/>
  <c r="V634" i="1"/>
  <c r="V650" i="1"/>
  <c r="V666" i="1"/>
  <c r="V682" i="1"/>
  <c r="V698" i="1"/>
  <c r="V714" i="1"/>
  <c r="V730" i="1"/>
  <c r="V746" i="1"/>
  <c r="V762" i="1"/>
  <c r="V778" i="1"/>
  <c r="V794" i="1"/>
  <c r="V810" i="1"/>
  <c r="V826" i="1"/>
  <c r="V842" i="1"/>
  <c r="V858" i="1"/>
  <c r="V874" i="1"/>
  <c r="V890" i="1"/>
  <c r="V906" i="1"/>
  <c r="V922" i="1"/>
  <c r="V938" i="1"/>
  <c r="V954" i="1"/>
  <c r="V970" i="1"/>
  <c r="V986" i="1"/>
  <c r="V1002" i="1"/>
  <c r="V1018" i="1"/>
  <c r="V1034" i="1"/>
  <c r="V1050" i="1"/>
  <c r="V1066" i="1"/>
  <c r="V1082" i="1"/>
  <c r="V1098" i="1"/>
  <c r="V1114" i="1"/>
  <c r="V1130" i="1"/>
  <c r="V1146" i="1"/>
  <c r="V1162" i="1"/>
  <c r="V1178" i="1"/>
  <c r="V1194" i="1"/>
  <c r="V1210" i="1"/>
  <c r="V1226" i="1"/>
  <c r="V1242" i="1"/>
  <c r="V1258" i="1"/>
  <c r="V1274" i="1"/>
  <c r="V1290" i="1"/>
  <c r="V1306" i="1"/>
  <c r="V1322" i="1"/>
  <c r="V1338" i="1"/>
  <c r="V1354" i="1"/>
  <c r="V1370" i="1"/>
  <c r="V1386" i="1"/>
  <c r="V1402" i="1"/>
  <c r="V1418" i="1"/>
  <c r="V1434" i="1"/>
  <c r="V1450" i="1"/>
  <c r="V1466" i="1"/>
  <c r="V1482" i="1"/>
  <c r="V1498" i="1"/>
  <c r="V1514" i="1"/>
  <c r="V1530" i="1"/>
  <c r="V1546" i="1"/>
  <c r="V1562" i="1"/>
  <c r="V1578" i="1"/>
  <c r="V1594" i="1"/>
  <c r="V12" i="1"/>
  <c r="V28" i="1"/>
  <c r="V44" i="1"/>
  <c r="V60" i="1"/>
  <c r="V76" i="1"/>
  <c r="V92" i="1"/>
  <c r="V108" i="1"/>
  <c r="V124" i="1"/>
  <c r="V140" i="1"/>
  <c r="V156" i="1"/>
  <c r="V172" i="1"/>
  <c r="V188" i="1"/>
  <c r="V204" i="1"/>
  <c r="V220" i="1"/>
  <c r="V236" i="1"/>
  <c r="V252" i="1"/>
  <c r="V268" i="1"/>
  <c r="V284" i="1"/>
  <c r="V300" i="1"/>
  <c r="V316" i="1"/>
  <c r="V332" i="1"/>
  <c r="V348" i="1"/>
  <c r="V364" i="1"/>
  <c r="V380" i="1"/>
  <c r="V396" i="1"/>
  <c r="V412" i="1"/>
  <c r="V428" i="1"/>
  <c r="V444" i="1"/>
  <c r="V460" i="1"/>
  <c r="V476" i="1"/>
  <c r="V492" i="1"/>
  <c r="V508" i="1"/>
  <c r="V524" i="1"/>
  <c r="V540" i="1"/>
  <c r="V556" i="1"/>
  <c r="V572" i="1"/>
  <c r="V588" i="1"/>
  <c r="V604" i="1"/>
  <c r="V620" i="1"/>
  <c r="V636" i="1"/>
  <c r="V652" i="1"/>
  <c r="V668" i="1"/>
  <c r="V684" i="1"/>
  <c r="V700" i="1"/>
  <c r="V716" i="1"/>
  <c r="V732" i="1"/>
  <c r="V748" i="1"/>
  <c r="V764" i="1"/>
  <c r="V780" i="1"/>
  <c r="V796" i="1"/>
  <c r="V812" i="1"/>
  <c r="V828" i="1"/>
  <c r="V844" i="1"/>
  <c r="V860" i="1"/>
  <c r="V876" i="1"/>
  <c r="V892" i="1"/>
  <c r="V908" i="1"/>
  <c r="V924" i="1"/>
  <c r="V940" i="1"/>
  <c r="V956" i="1"/>
  <c r="V972" i="1"/>
  <c r="V988" i="1"/>
  <c r="V1004" i="1"/>
  <c r="V1020" i="1"/>
  <c r="V1036" i="1"/>
  <c r="V1052" i="1"/>
  <c r="V1068" i="1"/>
  <c r="V1084" i="1"/>
  <c r="V1100" i="1"/>
  <c r="V1116" i="1"/>
  <c r="V1132" i="1"/>
  <c r="V1148" i="1"/>
  <c r="V1164" i="1"/>
  <c r="V1180" i="1"/>
  <c r="V1196" i="1"/>
  <c r="V1212" i="1"/>
  <c r="V1228" i="1"/>
  <c r="V1244" i="1"/>
  <c r="V1260" i="1"/>
  <c r="V1276" i="1"/>
  <c r="V1292" i="1"/>
  <c r="V1308" i="1"/>
  <c r="V7" i="1"/>
  <c r="V191" i="1"/>
  <c r="V375" i="1"/>
  <c r="V563" i="1"/>
  <c r="V747" i="1"/>
  <c r="V931" i="1"/>
  <c r="V1115" i="1"/>
  <c r="V1299" i="1"/>
  <c r="V1483" i="1"/>
  <c r="V1388" i="1"/>
  <c r="V1568" i="1"/>
  <c r="V175" i="1"/>
  <c r="V383" i="1"/>
  <c r="V591" i="1"/>
  <c r="V799" i="1"/>
  <c r="V1007" i="1"/>
  <c r="V1215" i="1"/>
  <c r="V1423" i="1"/>
  <c r="V1356" i="1"/>
  <c r="V1564" i="1"/>
  <c r="V159" i="1"/>
  <c r="V347" i="1"/>
  <c r="V531" i="1"/>
  <c r="V715" i="1"/>
  <c r="V899" i="1"/>
  <c r="V1087" i="1"/>
  <c r="V1271" i="1"/>
  <c r="V1455" i="1"/>
  <c r="V1376" i="1"/>
  <c r="V1556" i="1"/>
  <c r="V480" i="1"/>
  <c r="V496" i="1"/>
  <c r="V512" i="1"/>
  <c r="V528" i="1"/>
  <c r="V544" i="1"/>
  <c r="V560" i="1"/>
  <c r="V576" i="1"/>
  <c r="V592" i="1"/>
  <c r="V608" i="1"/>
  <c r="V624" i="1"/>
  <c r="V640" i="1"/>
  <c r="V656" i="1"/>
  <c r="V672" i="1"/>
  <c r="V688" i="1"/>
  <c r="V704" i="1"/>
  <c r="V720" i="1"/>
  <c r="V736" i="1"/>
  <c r="V752" i="1"/>
  <c r="V768" i="1"/>
  <c r="V784" i="1"/>
  <c r="V800" i="1"/>
  <c r="V816" i="1"/>
  <c r="V832" i="1"/>
  <c r="V848" i="1"/>
  <c r="V864" i="1"/>
  <c r="V880" i="1"/>
  <c r="V896" i="1"/>
  <c r="V912" i="1"/>
  <c r="V928" i="1"/>
  <c r="V944" i="1"/>
  <c r="V960" i="1"/>
  <c r="V976" i="1"/>
  <c r="V992" i="1"/>
  <c r="V1008" i="1"/>
  <c r="V1024" i="1"/>
  <c r="V1040" i="1"/>
  <c r="V1056" i="1"/>
  <c r="V1072" i="1"/>
  <c r="V1088" i="1"/>
  <c r="V1104" i="1"/>
  <c r="V1120" i="1"/>
  <c r="V1136" i="1"/>
  <c r="V1152" i="1"/>
  <c r="V1168" i="1"/>
  <c r="V1184" i="1"/>
  <c r="V1200" i="1"/>
  <c r="V1216" i="1"/>
  <c r="V1232" i="1"/>
  <c r="V1248" i="1"/>
  <c r="V1264" i="1"/>
  <c r="V1280" i="1"/>
  <c r="V1296" i="1"/>
  <c r="V1312" i="1"/>
  <c r="V740" i="1"/>
  <c r="V756" i="1"/>
  <c r="V772" i="1"/>
  <c r="V788" i="1"/>
  <c r="V804" i="1"/>
  <c r="V820" i="1"/>
  <c r="V836" i="1"/>
  <c r="V852" i="1"/>
  <c r="V868" i="1"/>
  <c r="V884" i="1"/>
  <c r="V900" i="1"/>
  <c r="V916" i="1"/>
  <c r="V932" i="1"/>
  <c r="V948" i="1"/>
  <c r="V964" i="1"/>
  <c r="V980" i="1"/>
  <c r="V996" i="1"/>
  <c r="V1012" i="1"/>
  <c r="V1028" i="1"/>
  <c r="V1044" i="1"/>
  <c r="V1060" i="1"/>
  <c r="V1076" i="1"/>
  <c r="V1092" i="1"/>
  <c r="V1108" i="1"/>
  <c r="V1124" i="1"/>
  <c r="V1140" i="1"/>
  <c r="V1156" i="1"/>
  <c r="V1172" i="1"/>
  <c r="V1188" i="1"/>
  <c r="V1204" i="1"/>
  <c r="V1220" i="1"/>
  <c r="V1236" i="1"/>
  <c r="V1252" i="1"/>
  <c r="V1268" i="1"/>
  <c r="V1284" i="1"/>
  <c r="V1300" i="1"/>
  <c r="V1316" i="1"/>
  <c r="V488" i="1"/>
  <c r="V504" i="1"/>
  <c r="V520" i="1"/>
  <c r="V536" i="1"/>
  <c r="V552" i="1"/>
  <c r="V568" i="1"/>
  <c r="V584" i="1"/>
  <c r="V600" i="1"/>
  <c r="V616" i="1"/>
  <c r="V632" i="1"/>
  <c r="V648" i="1"/>
  <c r="V664" i="1"/>
  <c r="V680" i="1"/>
  <c r="V696" i="1"/>
  <c r="V712" i="1"/>
  <c r="V728" i="1"/>
  <c r="V744" i="1"/>
  <c r="V760" i="1"/>
  <c r="V776" i="1"/>
  <c r="V792" i="1"/>
  <c r="V808" i="1"/>
  <c r="V824" i="1"/>
  <c r="V840" i="1"/>
  <c r="V856" i="1"/>
  <c r="V872" i="1"/>
  <c r="V888" i="1"/>
  <c r="V904" i="1"/>
  <c r="V920" i="1"/>
  <c r="V936" i="1"/>
  <c r="V952" i="1"/>
  <c r="V968" i="1"/>
  <c r="V984" i="1"/>
  <c r="V1000" i="1"/>
  <c r="V1016" i="1"/>
  <c r="V1032" i="1"/>
  <c r="V1048" i="1"/>
  <c r="V1064" i="1"/>
  <c r="V1080" i="1"/>
  <c r="V1096" i="1"/>
  <c r="V1112" i="1"/>
  <c r="V1128" i="1"/>
  <c r="V1144" i="1"/>
  <c r="V1160" i="1"/>
  <c r="V1176" i="1"/>
  <c r="V1192" i="1"/>
  <c r="V1208" i="1"/>
  <c r="V1224" i="1"/>
  <c r="V1240" i="1"/>
  <c r="V1256" i="1"/>
  <c r="V1272" i="1"/>
  <c r="V1288" i="1"/>
  <c r="V1304" i="1"/>
  <c r="V1320" i="1"/>
  <c r="V2" i="1"/>
  <c r="Z499" i="1"/>
  <c r="U1584" i="1"/>
  <c r="U1520" i="1"/>
  <c r="U1456" i="1"/>
  <c r="U1392" i="1"/>
  <c r="U1328" i="1"/>
  <c r="U1264" i="1"/>
  <c r="U1200" i="1"/>
  <c r="U1010" i="1"/>
  <c r="U754" i="1"/>
  <c r="U1568" i="1"/>
  <c r="U1552" i="1"/>
  <c r="U1536" i="1"/>
  <c r="U1504" i="1"/>
  <c r="U1488" i="1"/>
  <c r="U1472" i="1"/>
  <c r="U1440" i="1"/>
  <c r="U1424" i="1"/>
  <c r="U1408" i="1"/>
  <c r="U1376" i="1"/>
  <c r="U1360" i="1"/>
  <c r="U1344" i="1"/>
  <c r="U1312" i="1"/>
  <c r="U1296" i="1"/>
  <c r="U1280" i="1"/>
  <c r="U1248" i="1"/>
  <c r="U1232" i="1"/>
  <c r="U1216" i="1"/>
  <c r="U1184" i="1"/>
  <c r="U1598" i="1"/>
  <c r="U1594" i="1"/>
  <c r="U1590" i="1"/>
  <c r="U1586" i="1"/>
  <c r="U1582" i="1"/>
  <c r="U1578" i="1"/>
  <c r="U1574" i="1"/>
  <c r="U1570" i="1"/>
  <c r="U1566" i="1"/>
  <c r="U1562" i="1"/>
  <c r="U1558" i="1"/>
  <c r="U1554" i="1"/>
  <c r="U1550" i="1"/>
  <c r="U1546" i="1"/>
  <c r="U1542" i="1"/>
  <c r="U1538" i="1"/>
  <c r="U1534" i="1"/>
  <c r="U1530" i="1"/>
  <c r="U1526" i="1"/>
  <c r="U1522" i="1"/>
  <c r="U1518" i="1"/>
  <c r="U1514" i="1"/>
  <c r="U1510" i="1"/>
  <c r="U1506" i="1"/>
  <c r="U1502" i="1"/>
  <c r="U1498" i="1"/>
  <c r="U1494" i="1"/>
  <c r="U1490" i="1"/>
  <c r="U1486" i="1"/>
  <c r="U1482" i="1"/>
  <c r="U1478" i="1"/>
  <c r="U1474" i="1"/>
  <c r="U1470" i="1"/>
  <c r="U1466" i="1"/>
  <c r="U1462" i="1"/>
  <c r="U1458" i="1"/>
  <c r="U1454" i="1"/>
  <c r="U1138" i="1"/>
  <c r="U1074" i="1"/>
  <c r="U946" i="1"/>
  <c r="U882" i="1"/>
  <c r="U818" i="1"/>
  <c r="U690" i="1"/>
  <c r="U626" i="1"/>
  <c r="U1597" i="1"/>
  <c r="U1593" i="1"/>
  <c r="U1589" i="1"/>
  <c r="U1585" i="1"/>
  <c r="U1581" i="1"/>
  <c r="U1577" i="1"/>
  <c r="U1573" i="1"/>
  <c r="U1569" i="1"/>
  <c r="U1565" i="1"/>
  <c r="U1561" i="1"/>
  <c r="U1557" i="1"/>
  <c r="U1553" i="1"/>
  <c r="U1549" i="1"/>
  <c r="U1545" i="1"/>
  <c r="U1541" i="1"/>
  <c r="U1537" i="1"/>
  <c r="U1533" i="1"/>
  <c r="U1529" i="1"/>
  <c r="U1525" i="1"/>
  <c r="U1521" i="1"/>
  <c r="U1517" i="1"/>
  <c r="U1513" i="1"/>
  <c r="U1509" i="1"/>
  <c r="U1505" i="1"/>
  <c r="U1501" i="1"/>
  <c r="U1497" i="1"/>
  <c r="U1493" i="1"/>
  <c r="U1489" i="1"/>
  <c r="U1485" i="1"/>
  <c r="U1481" i="1"/>
  <c r="U1477" i="1"/>
  <c r="U1473" i="1"/>
  <c r="U1469" i="1"/>
  <c r="U1465" i="1"/>
  <c r="U1461" i="1"/>
  <c r="U1457" i="1"/>
  <c r="U1453" i="1"/>
  <c r="U1449" i="1"/>
  <c r="U1445" i="1"/>
  <c r="U1441" i="1"/>
  <c r="U1437" i="1"/>
  <c r="U1433" i="1"/>
  <c r="U1429" i="1"/>
  <c r="U1425" i="1"/>
  <c r="U1421" i="1"/>
  <c r="U1417" i="1"/>
  <c r="U1413" i="1"/>
  <c r="U1409" i="1"/>
  <c r="U1405" i="1"/>
  <c r="U1401" i="1"/>
  <c r="U1397" i="1"/>
  <c r="U1393" i="1"/>
  <c r="U1389" i="1"/>
  <c r="U1385" i="1"/>
  <c r="U1381" i="1"/>
  <c r="U1377" i="1"/>
  <c r="U1373" i="1"/>
  <c r="U1369" i="1"/>
  <c r="U1365" i="1"/>
  <c r="U1361" i="1"/>
  <c r="U1357" i="1"/>
  <c r="U1353" i="1"/>
  <c r="U1349" i="1"/>
  <c r="U1345" i="1"/>
  <c r="U1341" i="1"/>
  <c r="U1337" i="1"/>
  <c r="U1333" i="1"/>
  <c r="U1329" i="1"/>
  <c r="U1325" i="1"/>
  <c r="U1321" i="1"/>
  <c r="U1317" i="1"/>
  <c r="U1313" i="1"/>
  <c r="U1309" i="1"/>
  <c r="U1305" i="1"/>
  <c r="U1301" i="1"/>
  <c r="U1297" i="1"/>
  <c r="U1293" i="1"/>
  <c r="U1289" i="1"/>
  <c r="U1285" i="1"/>
  <c r="U1281" i="1"/>
  <c r="U1277" i="1"/>
  <c r="U1273" i="1"/>
  <c r="U1269" i="1"/>
  <c r="U1265" i="1"/>
  <c r="U1261" i="1"/>
  <c r="U1257" i="1"/>
  <c r="U1253" i="1"/>
  <c r="U1249" i="1"/>
  <c r="U1245" i="1"/>
  <c r="U1241" i="1"/>
  <c r="U1237" i="1"/>
  <c r="U1233" i="1"/>
  <c r="U1229" i="1"/>
  <c r="U1225" i="1"/>
  <c r="U1221" i="1"/>
  <c r="U1217" i="1"/>
  <c r="U1213" i="1"/>
  <c r="U1209" i="1"/>
  <c r="U1205" i="1"/>
  <c r="U1201" i="1"/>
  <c r="U1197" i="1"/>
  <c r="U1193" i="1"/>
  <c r="U1189" i="1"/>
  <c r="U1185" i="1"/>
  <c r="U1181" i="1"/>
  <c r="U1177" i="1"/>
  <c r="U1173" i="1"/>
  <c r="U1169" i="1"/>
  <c r="U1165" i="1"/>
  <c r="U1161" i="1"/>
  <c r="U1157" i="1"/>
  <c r="U1153" i="1"/>
  <c r="U1149" i="1"/>
  <c r="U1145" i="1"/>
  <c r="U1141" i="1"/>
  <c r="U1137" i="1"/>
  <c r="U1133" i="1"/>
  <c r="U1129" i="1"/>
  <c r="U1125" i="1"/>
  <c r="U1121" i="1"/>
  <c r="U1117" i="1"/>
  <c r="U1113" i="1"/>
  <c r="U1109" i="1"/>
  <c r="U1105" i="1"/>
  <c r="U1101" i="1"/>
  <c r="U1097" i="1"/>
  <c r="U1093" i="1"/>
  <c r="U1089" i="1"/>
  <c r="U1085" i="1"/>
  <c r="U1081" i="1"/>
  <c r="U1077" i="1"/>
  <c r="U1073" i="1"/>
  <c r="U1069" i="1"/>
  <c r="U1065" i="1"/>
  <c r="U1061" i="1"/>
  <c r="U1057" i="1"/>
  <c r="U1053" i="1"/>
  <c r="U1049" i="1"/>
  <c r="U1045" i="1"/>
  <c r="U1041" i="1"/>
  <c r="U1037" i="1"/>
  <c r="U1033" i="1"/>
  <c r="U1029" i="1"/>
  <c r="U1025" i="1"/>
  <c r="U1021" i="1"/>
  <c r="U1017" i="1"/>
  <c r="U1013" i="1"/>
  <c r="U1009" i="1"/>
  <c r="U1005" i="1"/>
  <c r="U1001" i="1"/>
  <c r="U997" i="1"/>
  <c r="U993" i="1"/>
  <c r="U989" i="1"/>
  <c r="U985" i="1"/>
  <c r="U981" i="1"/>
  <c r="U977" i="1"/>
  <c r="U973" i="1"/>
  <c r="U969" i="1"/>
  <c r="U965" i="1"/>
  <c r="U961" i="1"/>
  <c r="U957" i="1"/>
  <c r="U953" i="1"/>
  <c r="U949" i="1"/>
  <c r="U945" i="1"/>
  <c r="U941" i="1"/>
  <c r="U937" i="1"/>
  <c r="U933" i="1"/>
  <c r="U929" i="1"/>
  <c r="U925" i="1"/>
  <c r="U921" i="1"/>
  <c r="U917" i="1"/>
  <c r="U913" i="1"/>
  <c r="U909" i="1"/>
  <c r="U905" i="1"/>
  <c r="U901" i="1"/>
  <c r="U897" i="1"/>
  <c r="U893" i="1"/>
  <c r="U889" i="1"/>
  <c r="U885" i="1"/>
  <c r="U881" i="1"/>
  <c r="U877" i="1"/>
  <c r="U873" i="1"/>
  <c r="U869" i="1"/>
  <c r="U865" i="1"/>
  <c r="U861" i="1"/>
  <c r="U857" i="1"/>
  <c r="U853" i="1"/>
  <c r="U849" i="1"/>
  <c r="U845" i="1"/>
  <c r="U841" i="1"/>
  <c r="U837" i="1"/>
  <c r="U833" i="1"/>
  <c r="U829" i="1"/>
  <c r="U825" i="1"/>
  <c r="U821" i="1"/>
  <c r="U817" i="1"/>
  <c r="U813" i="1"/>
  <c r="U809" i="1"/>
  <c r="U805" i="1"/>
  <c r="U801" i="1"/>
  <c r="U797" i="1"/>
  <c r="U793" i="1"/>
  <c r="U789" i="1"/>
  <c r="U785" i="1"/>
  <c r="U781" i="1"/>
  <c r="U777" i="1"/>
  <c r="U773" i="1"/>
  <c r="U769" i="1"/>
  <c r="U765" i="1"/>
  <c r="U761" i="1"/>
  <c r="U757" i="1"/>
  <c r="U753" i="1"/>
  <c r="U749" i="1"/>
  <c r="U745" i="1"/>
  <c r="U741" i="1"/>
  <c r="U737" i="1"/>
  <c r="U733" i="1"/>
  <c r="U729" i="1"/>
  <c r="U725" i="1"/>
  <c r="U721" i="1"/>
  <c r="U717" i="1"/>
  <c r="U713" i="1"/>
  <c r="U709" i="1"/>
  <c r="U705" i="1"/>
  <c r="U701" i="1"/>
  <c r="U697" i="1"/>
  <c r="U693" i="1"/>
  <c r="U689" i="1"/>
  <c r="U685" i="1"/>
  <c r="U681" i="1"/>
  <c r="U677" i="1"/>
  <c r="U673" i="1"/>
  <c r="U669" i="1"/>
  <c r="U665" i="1"/>
  <c r="U661" i="1"/>
  <c r="U657" i="1"/>
  <c r="U653" i="1"/>
  <c r="U649" i="1"/>
  <c r="U645" i="1"/>
  <c r="U641" i="1"/>
  <c r="U637" i="1"/>
  <c r="U633" i="1"/>
  <c r="U629" i="1"/>
  <c r="U625" i="1"/>
  <c r="U1596" i="1"/>
  <c r="U1592" i="1"/>
  <c r="U1588" i="1"/>
  <c r="U1580" i="1"/>
  <c r="U1576" i="1"/>
  <c r="U1572" i="1"/>
  <c r="U1564" i="1"/>
  <c r="U1560" i="1"/>
  <c r="U1556" i="1"/>
  <c r="U1548" i="1"/>
  <c r="U1544" i="1"/>
  <c r="U1540" i="1"/>
  <c r="U1532" i="1"/>
  <c r="U1528" i="1"/>
  <c r="U1524" i="1"/>
  <c r="U1516" i="1"/>
  <c r="U1512" i="1"/>
  <c r="U1508" i="1"/>
  <c r="U1500" i="1"/>
  <c r="U1496" i="1"/>
  <c r="U1492" i="1"/>
  <c r="U1484" i="1"/>
  <c r="U1480" i="1"/>
  <c r="U1476" i="1"/>
  <c r="U1468" i="1"/>
  <c r="U1464" i="1"/>
  <c r="U1460" i="1"/>
  <c r="U1452" i="1"/>
  <c r="U1448" i="1"/>
  <c r="U1444" i="1"/>
  <c r="U1436" i="1"/>
  <c r="U1432" i="1"/>
  <c r="U1428" i="1"/>
  <c r="U1420" i="1"/>
  <c r="U1416" i="1"/>
  <c r="U1412" i="1"/>
  <c r="U1404" i="1"/>
  <c r="U1400" i="1"/>
  <c r="U1396" i="1"/>
  <c r="U1388" i="1"/>
  <c r="U1384" i="1"/>
  <c r="U1380" i="1"/>
  <c r="U1372" i="1"/>
  <c r="U1368" i="1"/>
  <c r="U1364" i="1"/>
  <c r="U1356" i="1"/>
  <c r="U1352" i="1"/>
  <c r="U1348" i="1"/>
  <c r="U1340" i="1"/>
  <c r="U1336" i="1"/>
  <c r="U1332" i="1"/>
  <c r="U1324" i="1"/>
  <c r="U1320" i="1"/>
  <c r="U1316" i="1"/>
  <c r="U1308" i="1"/>
  <c r="U1304" i="1"/>
  <c r="U1300" i="1"/>
  <c r="U1292" i="1"/>
  <c r="U1288" i="1"/>
  <c r="U1284" i="1"/>
  <c r="U1276" i="1"/>
  <c r="U1272" i="1"/>
  <c r="U1268" i="1"/>
  <c r="U1260" i="1"/>
  <c r="U1256" i="1"/>
  <c r="U1252" i="1"/>
  <c r="U1244" i="1"/>
  <c r="U1240" i="1"/>
  <c r="U1236" i="1"/>
  <c r="U1228" i="1"/>
  <c r="U1224" i="1"/>
  <c r="U1220" i="1"/>
  <c r="U1212" i="1"/>
  <c r="U1208" i="1"/>
  <c r="U1204" i="1"/>
  <c r="U1196" i="1"/>
  <c r="U1192" i="1"/>
  <c r="U1188" i="1"/>
  <c r="U1180" i="1"/>
  <c r="U1176" i="1"/>
  <c r="U1172" i="1"/>
  <c r="U1168" i="1"/>
  <c r="U1164" i="1"/>
  <c r="U1160" i="1"/>
  <c r="U1156" i="1"/>
  <c r="U1152" i="1"/>
  <c r="U1148" i="1"/>
  <c r="U1144" i="1"/>
  <c r="U1140" i="1"/>
  <c r="U1136" i="1"/>
  <c r="U1132" i="1"/>
  <c r="U1128" i="1"/>
  <c r="U1124" i="1"/>
  <c r="U1120" i="1"/>
  <c r="U1116" i="1"/>
  <c r="U1112" i="1"/>
  <c r="U1108" i="1"/>
  <c r="U1104" i="1"/>
  <c r="U1100" i="1"/>
  <c r="U1096" i="1"/>
  <c r="U1092" i="1"/>
  <c r="U1088" i="1"/>
  <c r="U1084" i="1"/>
  <c r="U1080" i="1"/>
  <c r="U1076" i="1"/>
  <c r="U1072" i="1"/>
  <c r="U1068" i="1"/>
  <c r="U1064" i="1"/>
  <c r="U1060" i="1"/>
  <c r="U1056" i="1"/>
  <c r="U1052" i="1"/>
  <c r="U1048" i="1"/>
  <c r="U1044" i="1"/>
  <c r="U1040" i="1"/>
  <c r="U1036" i="1"/>
  <c r="U1032" i="1"/>
  <c r="U1028" i="1"/>
  <c r="U1024" i="1"/>
  <c r="U1020" i="1"/>
  <c r="U1016" i="1"/>
  <c r="U1012" i="1"/>
  <c r="U1008" i="1"/>
  <c r="U1004" i="1"/>
  <c r="U1000" i="1"/>
  <c r="U996" i="1"/>
  <c r="U992" i="1"/>
  <c r="U988" i="1"/>
  <c r="U984" i="1"/>
  <c r="U980" i="1"/>
  <c r="U976" i="1"/>
  <c r="U972" i="1"/>
  <c r="U968" i="1"/>
  <c r="U964" i="1"/>
  <c r="U960" i="1"/>
  <c r="U956" i="1"/>
  <c r="U952" i="1"/>
  <c r="U948" i="1"/>
  <c r="U944" i="1"/>
  <c r="U940" i="1"/>
  <c r="U936" i="1"/>
  <c r="U932" i="1"/>
  <c r="U928" i="1"/>
  <c r="U924" i="1"/>
  <c r="U920" i="1"/>
  <c r="U916" i="1"/>
  <c r="U912" i="1"/>
  <c r="U908" i="1"/>
  <c r="U904" i="1"/>
  <c r="U900" i="1"/>
  <c r="U896" i="1"/>
  <c r="U892" i="1"/>
  <c r="U888" i="1"/>
  <c r="U884" i="1"/>
  <c r="U880" i="1"/>
  <c r="U876" i="1"/>
  <c r="U872" i="1"/>
  <c r="U868" i="1"/>
  <c r="U864" i="1"/>
  <c r="U860" i="1"/>
  <c r="U856" i="1"/>
  <c r="U852" i="1"/>
  <c r="U848" i="1"/>
  <c r="U844" i="1"/>
  <c r="U840" i="1"/>
  <c r="U836" i="1"/>
  <c r="U832" i="1"/>
  <c r="U828" i="1"/>
  <c r="U824" i="1"/>
  <c r="U820" i="1"/>
  <c r="U816" i="1"/>
  <c r="U812" i="1"/>
  <c r="U808" i="1"/>
  <c r="U804" i="1"/>
  <c r="U800" i="1"/>
  <c r="U796" i="1"/>
  <c r="U792" i="1"/>
  <c r="U788" i="1"/>
  <c r="U784" i="1"/>
  <c r="U780" i="1"/>
  <c r="U776" i="1"/>
  <c r="U772" i="1"/>
  <c r="U768" i="1"/>
  <c r="U764" i="1"/>
  <c r="U760" i="1"/>
  <c r="U756" i="1"/>
  <c r="U752" i="1"/>
  <c r="U748" i="1"/>
  <c r="U744" i="1"/>
  <c r="U740" i="1"/>
  <c r="U736" i="1"/>
  <c r="U732" i="1"/>
  <c r="U728" i="1"/>
  <c r="U724" i="1"/>
  <c r="U720" i="1"/>
  <c r="U716" i="1"/>
  <c r="U712" i="1"/>
  <c r="U708" i="1"/>
  <c r="U704" i="1"/>
  <c r="U700" i="1"/>
  <c r="U696" i="1"/>
  <c r="U692" i="1"/>
  <c r="U688" i="1"/>
  <c r="U684" i="1"/>
  <c r="U680" i="1"/>
  <c r="U676" i="1"/>
  <c r="U672" i="1"/>
  <c r="U668" i="1"/>
  <c r="U664" i="1"/>
  <c r="U660" i="1"/>
  <c r="U656" i="1"/>
  <c r="U652" i="1"/>
  <c r="U648" i="1"/>
  <c r="U644" i="1"/>
  <c r="U640" i="1"/>
  <c r="U636" i="1"/>
  <c r="U632" i="1"/>
  <c r="U628" i="1"/>
  <c r="U624" i="1"/>
  <c r="U1595" i="1"/>
  <c r="U1591" i="1"/>
  <c r="U1587" i="1"/>
  <c r="U1583" i="1"/>
  <c r="U1579" i="1"/>
  <c r="U1575" i="1"/>
  <c r="U1571" i="1"/>
  <c r="U1567" i="1"/>
  <c r="U1563" i="1"/>
  <c r="U1559" i="1"/>
  <c r="U1555" i="1"/>
  <c r="U1551" i="1"/>
  <c r="U1547" i="1"/>
  <c r="U1543" i="1"/>
  <c r="U1539" i="1"/>
  <c r="U1535" i="1"/>
  <c r="U1531" i="1"/>
  <c r="U1527" i="1"/>
  <c r="U1523" i="1"/>
  <c r="U1519" i="1"/>
  <c r="U1515" i="1"/>
  <c r="U1511" i="1"/>
  <c r="U1507" i="1"/>
  <c r="U1503" i="1"/>
  <c r="U1499" i="1"/>
  <c r="U1495" i="1"/>
  <c r="U1491" i="1"/>
  <c r="U1487" i="1"/>
  <c r="U1483" i="1"/>
  <c r="U1479" i="1"/>
  <c r="U1475" i="1"/>
  <c r="U1471" i="1"/>
  <c r="U1467" i="1"/>
  <c r="U1463" i="1"/>
  <c r="U1459" i="1"/>
  <c r="U1455" i="1"/>
  <c r="U1451" i="1"/>
  <c r="U1447" i="1"/>
  <c r="U1443" i="1"/>
  <c r="U1439" i="1"/>
  <c r="U1435" i="1"/>
  <c r="U1431" i="1"/>
  <c r="U1427" i="1"/>
  <c r="U1423" i="1"/>
  <c r="U1419" i="1"/>
  <c r="U1415" i="1"/>
  <c r="U1411" i="1"/>
  <c r="U1407" i="1"/>
  <c r="U1403" i="1"/>
  <c r="U1399" i="1"/>
  <c r="U1395" i="1"/>
  <c r="U1391" i="1"/>
  <c r="U1387" i="1"/>
  <c r="U1383" i="1"/>
  <c r="U1379" i="1"/>
  <c r="U1375" i="1"/>
  <c r="U1371" i="1"/>
  <c r="U1367" i="1"/>
  <c r="U1363" i="1"/>
  <c r="U1359" i="1"/>
  <c r="U1355" i="1"/>
  <c r="U1351" i="1"/>
  <c r="U1347" i="1"/>
  <c r="U1343" i="1"/>
  <c r="U1339" i="1"/>
  <c r="U1335" i="1"/>
  <c r="U1331" i="1"/>
  <c r="U1327" i="1"/>
  <c r="U1323" i="1"/>
  <c r="U1319" i="1"/>
  <c r="U1315" i="1"/>
  <c r="U1311" i="1"/>
  <c r="U1307" i="1"/>
  <c r="U1303" i="1"/>
  <c r="U1299" i="1"/>
  <c r="U1295" i="1"/>
  <c r="U1291" i="1"/>
  <c r="U1287" i="1"/>
  <c r="U1283" i="1"/>
  <c r="U1279" i="1"/>
  <c r="U1275" i="1"/>
  <c r="U1271" i="1"/>
  <c r="U1267" i="1"/>
  <c r="U1263" i="1"/>
  <c r="U1259" i="1"/>
  <c r="U1255" i="1"/>
  <c r="U1251" i="1"/>
  <c r="U1247" i="1"/>
  <c r="U1243" i="1"/>
  <c r="U1239" i="1"/>
  <c r="U1235" i="1"/>
  <c r="U1231" i="1"/>
  <c r="U1227" i="1"/>
  <c r="U1223" i="1"/>
  <c r="U1219" i="1"/>
  <c r="U1215" i="1"/>
  <c r="U1211" i="1"/>
  <c r="U1207" i="1"/>
  <c r="U1203" i="1"/>
  <c r="U1199" i="1"/>
  <c r="U1195" i="1"/>
  <c r="U1191" i="1"/>
  <c r="U1187" i="1"/>
  <c r="U1183" i="1"/>
  <c r="U1179" i="1"/>
  <c r="U1175" i="1"/>
  <c r="U1171" i="1"/>
  <c r="U1167" i="1"/>
  <c r="U1163" i="1"/>
  <c r="U1159" i="1"/>
  <c r="U1155" i="1"/>
  <c r="U1151" i="1"/>
  <c r="U1147" i="1"/>
  <c r="U1143" i="1"/>
  <c r="U1139" i="1"/>
  <c r="U1135" i="1"/>
  <c r="U1131" i="1"/>
  <c r="U1127" i="1"/>
  <c r="U1123" i="1"/>
  <c r="U1119" i="1"/>
  <c r="U1115" i="1"/>
  <c r="U1111" i="1"/>
  <c r="U1107" i="1"/>
  <c r="U1103" i="1"/>
  <c r="U1099" i="1"/>
  <c r="U1095" i="1"/>
  <c r="U1091" i="1"/>
  <c r="U1087" i="1"/>
  <c r="U1083" i="1"/>
  <c r="U1079" i="1"/>
  <c r="U1075" i="1"/>
  <c r="U1071" i="1"/>
  <c r="U1067" i="1"/>
  <c r="U1063" i="1"/>
  <c r="U1059" i="1"/>
  <c r="U1055" i="1"/>
  <c r="U1051" i="1"/>
  <c r="U1047" i="1"/>
  <c r="U1043" i="1"/>
  <c r="U1039" i="1"/>
  <c r="U1035" i="1"/>
  <c r="U1031" i="1"/>
  <c r="U1027" i="1"/>
  <c r="U1023" i="1"/>
  <c r="U1019" i="1"/>
  <c r="U1015" i="1"/>
  <c r="U1011" i="1"/>
  <c r="U1007" i="1"/>
  <c r="U1003" i="1"/>
  <c r="U999" i="1"/>
  <c r="U995" i="1"/>
  <c r="U991" i="1"/>
  <c r="U987" i="1"/>
  <c r="U983" i="1"/>
  <c r="U979" i="1"/>
  <c r="U975" i="1"/>
  <c r="U971" i="1"/>
  <c r="U967" i="1"/>
  <c r="U963" i="1"/>
  <c r="U959" i="1"/>
  <c r="U955" i="1"/>
  <c r="U951" i="1"/>
  <c r="U947" i="1"/>
  <c r="U943" i="1"/>
  <c r="U939" i="1"/>
  <c r="U935" i="1"/>
  <c r="U931" i="1"/>
  <c r="U927" i="1"/>
  <c r="U923" i="1"/>
  <c r="U919" i="1"/>
  <c r="U915" i="1"/>
  <c r="U911" i="1"/>
  <c r="U907" i="1"/>
  <c r="U903" i="1"/>
  <c r="U899" i="1"/>
  <c r="U895" i="1"/>
  <c r="U891" i="1"/>
  <c r="U887" i="1"/>
  <c r="U883" i="1"/>
  <c r="U879" i="1"/>
  <c r="U875" i="1"/>
  <c r="U871" i="1"/>
  <c r="U867" i="1"/>
  <c r="U863" i="1"/>
  <c r="U859" i="1"/>
  <c r="U855" i="1"/>
  <c r="U851" i="1"/>
  <c r="U847" i="1"/>
  <c r="U843" i="1"/>
  <c r="U839" i="1"/>
  <c r="U835" i="1"/>
  <c r="U831" i="1"/>
  <c r="U827" i="1"/>
  <c r="U823" i="1"/>
  <c r="U819" i="1"/>
  <c r="U815" i="1"/>
  <c r="U811" i="1"/>
  <c r="U807" i="1"/>
  <c r="U803" i="1"/>
  <c r="U799" i="1"/>
  <c r="U795" i="1"/>
  <c r="U791" i="1"/>
  <c r="U787" i="1"/>
  <c r="U783" i="1"/>
  <c r="U779" i="1"/>
  <c r="U775" i="1"/>
  <c r="U771" i="1"/>
  <c r="U767" i="1"/>
  <c r="U763" i="1"/>
  <c r="U759" i="1"/>
  <c r="U755" i="1"/>
  <c r="U751" i="1"/>
  <c r="U747" i="1"/>
  <c r="U743" i="1"/>
  <c r="U739" i="1"/>
  <c r="U735" i="1"/>
  <c r="U731" i="1"/>
  <c r="U727" i="1"/>
  <c r="U723" i="1"/>
  <c r="U719" i="1"/>
  <c r="U715" i="1"/>
  <c r="U711" i="1"/>
  <c r="U707" i="1"/>
  <c r="U703" i="1"/>
  <c r="U699" i="1"/>
  <c r="U695" i="1"/>
  <c r="U691" i="1"/>
  <c r="U687" i="1"/>
  <c r="U683" i="1"/>
  <c r="U679" i="1"/>
  <c r="U675" i="1"/>
  <c r="U671" i="1"/>
  <c r="U667" i="1"/>
  <c r="U663" i="1"/>
  <c r="U659" i="1"/>
  <c r="U655" i="1"/>
  <c r="U651" i="1"/>
  <c r="U647" i="1"/>
  <c r="U643" i="1"/>
  <c r="U639" i="1"/>
  <c r="U635" i="1"/>
  <c r="U631" i="1"/>
  <c r="U627" i="1"/>
  <c r="U623" i="1"/>
  <c r="U619" i="1"/>
  <c r="U615" i="1"/>
  <c r="U611" i="1"/>
  <c r="U607" i="1"/>
  <c r="U603" i="1"/>
  <c r="U599" i="1"/>
  <c r="U595" i="1"/>
  <c r="U591" i="1"/>
  <c r="U587" i="1"/>
  <c r="U583" i="1"/>
  <c r="U579" i="1"/>
  <c r="U575" i="1"/>
  <c r="U571" i="1"/>
  <c r="U567" i="1"/>
  <c r="U563" i="1"/>
  <c r="U559" i="1"/>
  <c r="U555" i="1"/>
  <c r="U551" i="1"/>
  <c r="U547" i="1"/>
  <c r="U543" i="1"/>
  <c r="U539" i="1"/>
  <c r="U535" i="1"/>
  <c r="U531" i="1"/>
  <c r="U435" i="1"/>
  <c r="U371" i="1"/>
  <c r="U259" i="1"/>
  <c r="U1450" i="1"/>
  <c r="U1446" i="1"/>
  <c r="U1442" i="1"/>
  <c r="U1438" i="1"/>
  <c r="U1434" i="1"/>
  <c r="U1430" i="1"/>
  <c r="U1426" i="1"/>
  <c r="U1422" i="1"/>
  <c r="U1418" i="1"/>
  <c r="U1414" i="1"/>
  <c r="U1410" i="1"/>
  <c r="U1406" i="1"/>
  <c r="U1402" i="1"/>
  <c r="U1398" i="1"/>
  <c r="U1394" i="1"/>
  <c r="U1390" i="1"/>
  <c r="U1386" i="1"/>
  <c r="U1382" i="1"/>
  <c r="U1378" i="1"/>
  <c r="U1374" i="1"/>
  <c r="U1370" i="1"/>
  <c r="U1366" i="1"/>
  <c r="U1362" i="1"/>
  <c r="U1358" i="1"/>
  <c r="U1354" i="1"/>
  <c r="U1350" i="1"/>
  <c r="U1346" i="1"/>
  <c r="U1342" i="1"/>
  <c r="U1338" i="1"/>
  <c r="U1334" i="1"/>
  <c r="U1330" i="1"/>
  <c r="U1326" i="1"/>
  <c r="U1322" i="1"/>
  <c r="U1318" i="1"/>
  <c r="U1314" i="1"/>
  <c r="U1310" i="1"/>
  <c r="U1306" i="1"/>
  <c r="U1302" i="1"/>
  <c r="U1298" i="1"/>
  <c r="U1294" i="1"/>
  <c r="U1290" i="1"/>
  <c r="U1286" i="1"/>
  <c r="U1282" i="1"/>
  <c r="U1278" i="1"/>
  <c r="U1274" i="1"/>
  <c r="U1270" i="1"/>
  <c r="U1266" i="1"/>
  <c r="U1262" i="1"/>
  <c r="U1258" i="1"/>
  <c r="U1254" i="1"/>
  <c r="U1250" i="1"/>
  <c r="U1246" i="1"/>
  <c r="U1242" i="1"/>
  <c r="U1238" i="1"/>
  <c r="U1234" i="1"/>
  <c r="U1230" i="1"/>
  <c r="U1226" i="1"/>
  <c r="U1222" i="1"/>
  <c r="U1218" i="1"/>
  <c r="U1214" i="1"/>
  <c r="U1210" i="1"/>
  <c r="U1206" i="1"/>
  <c r="U1202" i="1"/>
  <c r="U1198" i="1"/>
  <c r="U1194" i="1"/>
  <c r="U1190" i="1"/>
  <c r="U1186" i="1"/>
  <c r="U1182" i="1"/>
  <c r="U1178" i="1"/>
  <c r="U1174" i="1"/>
  <c r="U1170" i="1"/>
  <c r="U1166" i="1"/>
  <c r="U1162" i="1"/>
  <c r="U1158" i="1"/>
  <c r="U1154" i="1"/>
  <c r="U1150" i="1"/>
  <c r="U1146" i="1"/>
  <c r="U1142" i="1"/>
  <c r="U1134" i="1"/>
  <c r="U1130" i="1"/>
  <c r="U1126" i="1"/>
  <c r="U1122" i="1"/>
  <c r="U1118" i="1"/>
  <c r="U1114" i="1"/>
  <c r="U1110" i="1"/>
  <c r="U1106" i="1"/>
  <c r="U1102" i="1"/>
  <c r="U1098" i="1"/>
  <c r="U1094" i="1"/>
  <c r="U1090" i="1"/>
  <c r="U1086" i="1"/>
  <c r="U1082" i="1"/>
  <c r="U1078" i="1"/>
  <c r="U1070" i="1"/>
  <c r="U1066" i="1"/>
  <c r="U1062" i="1"/>
  <c r="U1058" i="1"/>
  <c r="U1054" i="1"/>
  <c r="U1050" i="1"/>
  <c r="U1046" i="1"/>
  <c r="U1042" i="1"/>
  <c r="U1038" i="1"/>
  <c r="U1034" i="1"/>
  <c r="U1030" i="1"/>
  <c r="U1026" i="1"/>
  <c r="U1022" i="1"/>
  <c r="U1018" i="1"/>
  <c r="U1014" i="1"/>
  <c r="U1006" i="1"/>
  <c r="U1002" i="1"/>
  <c r="U998" i="1"/>
  <c r="U994" i="1"/>
  <c r="U990" i="1"/>
  <c r="U986" i="1"/>
  <c r="U982" i="1"/>
  <c r="U978" i="1"/>
  <c r="U974" i="1"/>
  <c r="U970" i="1"/>
  <c r="U966" i="1"/>
  <c r="U962" i="1"/>
  <c r="U958" i="1"/>
  <c r="U954" i="1"/>
  <c r="U950" i="1"/>
  <c r="U942" i="1"/>
  <c r="U938" i="1"/>
  <c r="U934" i="1"/>
  <c r="U930" i="1"/>
  <c r="U926" i="1"/>
  <c r="U922" i="1"/>
  <c r="U918" i="1"/>
  <c r="U914" i="1"/>
  <c r="U910" i="1"/>
  <c r="U906" i="1"/>
  <c r="U902" i="1"/>
  <c r="U898" i="1"/>
  <c r="U894" i="1"/>
  <c r="U890" i="1"/>
  <c r="U886" i="1"/>
  <c r="U878" i="1"/>
  <c r="U874" i="1"/>
  <c r="U870" i="1"/>
  <c r="U866" i="1"/>
  <c r="U862" i="1"/>
  <c r="U858" i="1"/>
  <c r="U854" i="1"/>
  <c r="U850" i="1"/>
  <c r="U846" i="1"/>
  <c r="U842" i="1"/>
  <c r="U838" i="1"/>
  <c r="U834" i="1"/>
  <c r="U830" i="1"/>
  <c r="U826" i="1"/>
  <c r="U822" i="1"/>
  <c r="U814" i="1"/>
  <c r="U810" i="1"/>
  <c r="U806" i="1"/>
  <c r="U802" i="1"/>
  <c r="U798" i="1"/>
  <c r="U794" i="1"/>
  <c r="U790" i="1"/>
  <c r="U786" i="1"/>
  <c r="U782" i="1"/>
  <c r="U778" i="1"/>
  <c r="U774" i="1"/>
  <c r="U770" i="1"/>
  <c r="U766" i="1"/>
  <c r="U762" i="1"/>
  <c r="U758" i="1"/>
  <c r="U750" i="1"/>
  <c r="U746" i="1"/>
  <c r="U742" i="1"/>
  <c r="U738" i="1"/>
  <c r="U734" i="1"/>
  <c r="U730" i="1"/>
  <c r="U726" i="1"/>
  <c r="U722" i="1"/>
  <c r="U718" i="1"/>
  <c r="U714" i="1"/>
  <c r="U710" i="1"/>
  <c r="U706" i="1"/>
  <c r="U702" i="1"/>
  <c r="U698" i="1"/>
  <c r="U694" i="1"/>
  <c r="U686" i="1"/>
  <c r="U682" i="1"/>
  <c r="U678" i="1"/>
  <c r="U674" i="1"/>
  <c r="U670" i="1"/>
  <c r="U666" i="1"/>
  <c r="U662" i="1"/>
  <c r="U658" i="1"/>
  <c r="U654" i="1"/>
  <c r="U650" i="1"/>
  <c r="U646" i="1"/>
  <c r="U642" i="1"/>
  <c r="U638" i="1"/>
  <c r="U634" i="1"/>
  <c r="U630" i="1"/>
  <c r="U622" i="1"/>
  <c r="U618" i="1"/>
  <c r="U614" i="1"/>
  <c r="U610" i="1"/>
  <c r="U606" i="1"/>
  <c r="U602" i="1"/>
  <c r="U598" i="1"/>
  <c r="U594" i="1"/>
  <c r="U590" i="1"/>
  <c r="U586" i="1"/>
  <c r="U582" i="1"/>
  <c r="U578" i="1"/>
  <c r="U574" i="1"/>
  <c r="U570" i="1"/>
  <c r="U566" i="1"/>
  <c r="U562" i="1"/>
  <c r="U558" i="1"/>
  <c r="U554" i="1"/>
  <c r="U550" i="1"/>
  <c r="U546" i="1"/>
  <c r="U542" i="1"/>
  <c r="U538" i="1"/>
  <c r="U534" i="1"/>
  <c r="U530" i="1"/>
  <c r="U526" i="1"/>
  <c r="U522" i="1"/>
  <c r="U518" i="1"/>
  <c r="U514" i="1"/>
  <c r="U510" i="1"/>
  <c r="U506" i="1"/>
  <c r="U502" i="1"/>
  <c r="U498" i="1"/>
  <c r="U494" i="1"/>
  <c r="U490" i="1"/>
  <c r="U486" i="1"/>
  <c r="U482" i="1"/>
  <c r="U478" i="1"/>
  <c r="U474" i="1"/>
  <c r="U470" i="1"/>
  <c r="U466" i="1"/>
  <c r="U462" i="1"/>
  <c r="U458" i="1"/>
  <c r="U454" i="1"/>
  <c r="U450" i="1"/>
  <c r="U446" i="1"/>
  <c r="U442" i="1"/>
  <c r="U438" i="1"/>
  <c r="U434" i="1"/>
  <c r="U430" i="1"/>
  <c r="U426" i="1"/>
  <c r="U422" i="1"/>
  <c r="U418" i="1"/>
  <c r="U414" i="1"/>
  <c r="U410" i="1"/>
  <c r="U406" i="1"/>
  <c r="U402" i="1"/>
  <c r="U398" i="1"/>
  <c r="U394" i="1"/>
  <c r="U390" i="1"/>
  <c r="U386" i="1"/>
  <c r="U382" i="1"/>
  <c r="U378" i="1"/>
  <c r="U374" i="1"/>
  <c r="U370" i="1"/>
  <c r="U366" i="1"/>
  <c r="U362" i="1"/>
  <c r="U358" i="1"/>
  <c r="U354" i="1"/>
  <c r="U350" i="1"/>
  <c r="U346" i="1"/>
  <c r="U342" i="1"/>
  <c r="U338" i="1"/>
  <c r="U334" i="1"/>
  <c r="U330" i="1"/>
  <c r="U326" i="1"/>
  <c r="U322" i="1"/>
  <c r="U318" i="1"/>
  <c r="U314" i="1"/>
  <c r="U310" i="1"/>
  <c r="U306" i="1"/>
  <c r="U302" i="1"/>
  <c r="U298" i="1"/>
  <c r="U294" i="1"/>
  <c r="U290" i="1"/>
  <c r="U286" i="1"/>
  <c r="U282" i="1"/>
  <c r="U278" i="1"/>
  <c r="U274" i="1"/>
  <c r="U270" i="1"/>
  <c r="U266" i="1"/>
  <c r="U262" i="1"/>
  <c r="U258" i="1"/>
  <c r="U254" i="1"/>
  <c r="U250" i="1"/>
  <c r="U246" i="1"/>
  <c r="U242" i="1"/>
  <c r="U238" i="1"/>
  <c r="U234" i="1"/>
  <c r="U230" i="1"/>
  <c r="U226" i="1"/>
  <c r="U222" i="1"/>
  <c r="U218" i="1"/>
  <c r="U214" i="1"/>
  <c r="U210" i="1"/>
  <c r="U206" i="1"/>
  <c r="U202" i="1"/>
  <c r="U198" i="1"/>
  <c r="U194" i="1"/>
  <c r="U190" i="1"/>
  <c r="U186" i="1"/>
  <c r="U182" i="1"/>
  <c r="U178" i="1"/>
  <c r="U174" i="1"/>
  <c r="U170" i="1"/>
  <c r="U166" i="1"/>
  <c r="U162" i="1"/>
  <c r="U158" i="1"/>
  <c r="U154" i="1"/>
  <c r="U150" i="1"/>
  <c r="U146" i="1"/>
  <c r="U142" i="1"/>
  <c r="U138" i="1"/>
  <c r="U134" i="1"/>
  <c r="U130" i="1"/>
  <c r="U126" i="1"/>
  <c r="U122" i="1"/>
  <c r="U118" i="1"/>
  <c r="U114" i="1"/>
  <c r="U110" i="1"/>
  <c r="U106" i="1"/>
  <c r="U102" i="1"/>
  <c r="U98" i="1"/>
  <c r="U94" i="1"/>
  <c r="U90" i="1"/>
  <c r="U621" i="1"/>
  <c r="U617" i="1"/>
  <c r="U613" i="1"/>
  <c r="U609" i="1"/>
  <c r="U605" i="1"/>
  <c r="U601" i="1"/>
  <c r="U597" i="1"/>
  <c r="U593" i="1"/>
  <c r="U589" i="1"/>
  <c r="U585" i="1"/>
  <c r="U581" i="1"/>
  <c r="U577" i="1"/>
  <c r="U573" i="1"/>
  <c r="U569" i="1"/>
  <c r="U565" i="1"/>
  <c r="U561" i="1"/>
  <c r="U557" i="1"/>
  <c r="U553" i="1"/>
  <c r="U549" i="1"/>
  <c r="U545" i="1"/>
  <c r="U541" i="1"/>
  <c r="U537" i="1"/>
  <c r="U533" i="1"/>
  <c r="U529" i="1"/>
  <c r="U525" i="1"/>
  <c r="U521" i="1"/>
  <c r="U517" i="1"/>
  <c r="U513" i="1"/>
  <c r="U509" i="1"/>
  <c r="U505" i="1"/>
  <c r="U501" i="1"/>
  <c r="U497" i="1"/>
  <c r="U493" i="1"/>
  <c r="U489" i="1"/>
  <c r="U485" i="1"/>
  <c r="U481" i="1"/>
  <c r="U477" i="1"/>
  <c r="U473" i="1"/>
  <c r="U469" i="1"/>
  <c r="U465" i="1"/>
  <c r="U461" i="1"/>
  <c r="U457" i="1"/>
  <c r="U453" i="1"/>
  <c r="U449" i="1"/>
  <c r="U445" i="1"/>
  <c r="U441" i="1"/>
  <c r="U437" i="1"/>
  <c r="U433" i="1"/>
  <c r="U429" i="1"/>
  <c r="U425" i="1"/>
  <c r="U421" i="1"/>
  <c r="U417" i="1"/>
  <c r="U413" i="1"/>
  <c r="U409" i="1"/>
  <c r="U405" i="1"/>
  <c r="U401" i="1"/>
  <c r="U397" i="1"/>
  <c r="U393" i="1"/>
  <c r="U389" i="1"/>
  <c r="U385" i="1"/>
  <c r="U381" i="1"/>
  <c r="U377" i="1"/>
  <c r="U373" i="1"/>
  <c r="U369" i="1"/>
  <c r="U365" i="1"/>
  <c r="U361" i="1"/>
  <c r="U357" i="1"/>
  <c r="U353" i="1"/>
  <c r="U349" i="1"/>
  <c r="U345" i="1"/>
  <c r="U341" i="1"/>
  <c r="U337" i="1"/>
  <c r="U333" i="1"/>
  <c r="U329" i="1"/>
  <c r="U325" i="1"/>
  <c r="U321" i="1"/>
  <c r="U317" i="1"/>
  <c r="U313" i="1"/>
  <c r="U309" i="1"/>
  <c r="U305" i="1"/>
  <c r="U301" i="1"/>
  <c r="U297" i="1"/>
  <c r="U293" i="1"/>
  <c r="U289" i="1"/>
  <c r="U285" i="1"/>
  <c r="U281" i="1"/>
  <c r="U277" i="1"/>
  <c r="U273" i="1"/>
  <c r="U269" i="1"/>
  <c r="U265" i="1"/>
  <c r="U261" i="1"/>
  <c r="U257" i="1"/>
  <c r="U253" i="1"/>
  <c r="U249" i="1"/>
  <c r="U245" i="1"/>
  <c r="U241" i="1"/>
  <c r="U237" i="1"/>
  <c r="U233" i="1"/>
  <c r="U229" i="1"/>
  <c r="U225" i="1"/>
  <c r="U221" i="1"/>
  <c r="U217" i="1"/>
  <c r="U213" i="1"/>
  <c r="U209" i="1"/>
  <c r="U205" i="1"/>
  <c r="U201" i="1"/>
  <c r="U197" i="1"/>
  <c r="U193" i="1"/>
  <c r="U189" i="1"/>
  <c r="U185" i="1"/>
  <c r="U181" i="1"/>
  <c r="U177" i="1"/>
  <c r="U173" i="1"/>
  <c r="U169" i="1"/>
  <c r="U165" i="1"/>
  <c r="U161" i="1"/>
  <c r="U157" i="1"/>
  <c r="U153" i="1"/>
  <c r="U149" i="1"/>
  <c r="U145" i="1"/>
  <c r="U141" i="1"/>
  <c r="U137" i="1"/>
  <c r="U133" i="1"/>
  <c r="U129" i="1"/>
  <c r="U125" i="1"/>
  <c r="U121" i="1"/>
  <c r="U117" i="1"/>
  <c r="U113" i="1"/>
  <c r="U109" i="1"/>
  <c r="U105" i="1"/>
  <c r="U101" i="1"/>
  <c r="U97" i="1"/>
  <c r="U93" i="1"/>
  <c r="U620" i="1"/>
  <c r="U616" i="1"/>
  <c r="U612" i="1"/>
  <c r="U608" i="1"/>
  <c r="U604" i="1"/>
  <c r="U600" i="1"/>
  <c r="U596" i="1"/>
  <c r="U592" i="1"/>
  <c r="U588" i="1"/>
  <c r="U584" i="1"/>
  <c r="U580" i="1"/>
  <c r="U576" i="1"/>
  <c r="U572" i="1"/>
  <c r="U568" i="1"/>
  <c r="U564" i="1"/>
  <c r="U560" i="1"/>
  <c r="U556" i="1"/>
  <c r="U552" i="1"/>
  <c r="U548" i="1"/>
  <c r="U544" i="1"/>
  <c r="U540" i="1"/>
  <c r="U536" i="1"/>
  <c r="U532" i="1"/>
  <c r="U528" i="1"/>
  <c r="U524" i="1"/>
  <c r="U520" i="1"/>
  <c r="U516" i="1"/>
  <c r="U512" i="1"/>
  <c r="U508" i="1"/>
  <c r="U504" i="1"/>
  <c r="U500" i="1"/>
  <c r="U496" i="1"/>
  <c r="U492" i="1"/>
  <c r="U488" i="1"/>
  <c r="U484" i="1"/>
  <c r="U480" i="1"/>
  <c r="U476" i="1"/>
  <c r="U472" i="1"/>
  <c r="U468" i="1"/>
  <c r="U464" i="1"/>
  <c r="U460" i="1"/>
  <c r="U456" i="1"/>
  <c r="U452" i="1"/>
  <c r="U448" i="1"/>
  <c r="U444" i="1"/>
  <c r="U440" i="1"/>
  <c r="U436" i="1"/>
  <c r="U432" i="1"/>
  <c r="U428" i="1"/>
  <c r="U424" i="1"/>
  <c r="U420" i="1"/>
  <c r="U416" i="1"/>
  <c r="U412" i="1"/>
  <c r="U408" i="1"/>
  <c r="U404" i="1"/>
  <c r="U400" i="1"/>
  <c r="U396" i="1"/>
  <c r="U392" i="1"/>
  <c r="U388" i="1"/>
  <c r="U384" i="1"/>
  <c r="U380" i="1"/>
  <c r="U376" i="1"/>
  <c r="U372" i="1"/>
  <c r="U368" i="1"/>
  <c r="U364" i="1"/>
  <c r="U360" i="1"/>
  <c r="U356" i="1"/>
  <c r="U352" i="1"/>
  <c r="U348" i="1"/>
  <c r="U344" i="1"/>
  <c r="U340" i="1"/>
  <c r="U336" i="1"/>
  <c r="U332" i="1"/>
  <c r="U328" i="1"/>
  <c r="U324" i="1"/>
  <c r="U320" i="1"/>
  <c r="U316" i="1"/>
  <c r="U312" i="1"/>
  <c r="U308" i="1"/>
  <c r="U304" i="1"/>
  <c r="U300" i="1"/>
  <c r="U296" i="1"/>
  <c r="U292" i="1"/>
  <c r="U288" i="1"/>
  <c r="U284" i="1"/>
  <c r="U280" i="1"/>
  <c r="U276" i="1"/>
  <c r="U272" i="1"/>
  <c r="U268" i="1"/>
  <c r="U264" i="1"/>
  <c r="U260" i="1"/>
  <c r="U256" i="1"/>
  <c r="U252" i="1"/>
  <c r="U248" i="1"/>
  <c r="U244" i="1"/>
  <c r="U240" i="1"/>
  <c r="U236" i="1"/>
  <c r="U232" i="1"/>
  <c r="U228" i="1"/>
  <c r="U224" i="1"/>
  <c r="U220" i="1"/>
  <c r="U216" i="1"/>
  <c r="U212" i="1"/>
  <c r="U208" i="1"/>
  <c r="U204" i="1"/>
  <c r="U200" i="1"/>
  <c r="U196" i="1"/>
  <c r="U192" i="1"/>
  <c r="U188" i="1"/>
  <c r="U184" i="1"/>
  <c r="U180" i="1"/>
  <c r="U176" i="1"/>
  <c r="U172" i="1"/>
  <c r="U168" i="1"/>
  <c r="U164" i="1"/>
  <c r="U160" i="1"/>
  <c r="U156" i="1"/>
  <c r="U152" i="1"/>
  <c r="U148" i="1"/>
  <c r="U144" i="1"/>
  <c r="U140" i="1"/>
  <c r="U136" i="1"/>
  <c r="U132" i="1"/>
  <c r="U128" i="1"/>
  <c r="U124" i="1"/>
  <c r="U120" i="1"/>
  <c r="U116" i="1"/>
  <c r="U112" i="1"/>
  <c r="U108" i="1"/>
  <c r="U104" i="1"/>
  <c r="U100" i="1"/>
  <c r="U96" i="1"/>
  <c r="U92" i="1"/>
  <c r="U88" i="1"/>
  <c r="U527" i="1"/>
  <c r="U523" i="1"/>
  <c r="U519" i="1"/>
  <c r="U515" i="1"/>
  <c r="U511" i="1"/>
  <c r="U507" i="1"/>
  <c r="U503" i="1"/>
  <c r="U495" i="1"/>
  <c r="U491" i="1"/>
  <c r="U487" i="1"/>
  <c r="U483" i="1"/>
  <c r="U479" i="1"/>
  <c r="U475" i="1"/>
  <c r="U471" i="1"/>
  <c r="U467" i="1"/>
  <c r="U463" i="1"/>
  <c r="U459" i="1"/>
  <c r="U455" i="1"/>
  <c r="U451" i="1"/>
  <c r="U447" i="1"/>
  <c r="U443" i="1"/>
  <c r="U439" i="1"/>
  <c r="U431" i="1"/>
  <c r="U427" i="1"/>
  <c r="U423" i="1"/>
  <c r="U419" i="1"/>
  <c r="U415" i="1"/>
  <c r="U411" i="1"/>
  <c r="U407" i="1"/>
  <c r="U403" i="1"/>
  <c r="U399" i="1"/>
  <c r="U395" i="1"/>
  <c r="U391" i="1"/>
  <c r="U387" i="1"/>
  <c r="U383" i="1"/>
  <c r="U379" i="1"/>
  <c r="U375" i="1"/>
  <c r="U367" i="1"/>
  <c r="U363" i="1"/>
  <c r="U359" i="1"/>
  <c r="U355" i="1"/>
  <c r="U351" i="1"/>
  <c r="U347" i="1"/>
  <c r="U343" i="1"/>
  <c r="U339" i="1"/>
  <c r="U335" i="1"/>
  <c r="U331" i="1"/>
  <c r="U327" i="1"/>
  <c r="U323" i="1"/>
  <c r="U319" i="1"/>
  <c r="U315" i="1"/>
  <c r="U311" i="1"/>
  <c r="U307" i="1"/>
  <c r="U303" i="1"/>
  <c r="U299" i="1"/>
  <c r="U295" i="1"/>
  <c r="U291" i="1"/>
  <c r="U287" i="1"/>
  <c r="U283" i="1"/>
  <c r="U279" i="1"/>
  <c r="U275" i="1"/>
  <c r="U271" i="1"/>
  <c r="U267" i="1"/>
  <c r="U263" i="1"/>
  <c r="U255" i="1"/>
  <c r="U251" i="1"/>
  <c r="U247" i="1"/>
  <c r="U243" i="1"/>
  <c r="U239" i="1"/>
  <c r="U235" i="1"/>
  <c r="U231" i="1"/>
  <c r="U227" i="1"/>
  <c r="U223" i="1"/>
  <c r="U219" i="1"/>
  <c r="U215" i="1"/>
  <c r="U211" i="1"/>
  <c r="U207" i="1"/>
  <c r="U203" i="1"/>
  <c r="U199" i="1"/>
  <c r="U195" i="1"/>
  <c r="U191" i="1"/>
  <c r="U187" i="1"/>
  <c r="U183" i="1"/>
  <c r="U179" i="1"/>
  <c r="U175" i="1"/>
  <c r="U171" i="1"/>
  <c r="U167" i="1"/>
  <c r="U163" i="1"/>
  <c r="U159" i="1"/>
  <c r="U155" i="1"/>
  <c r="U151" i="1"/>
  <c r="U147" i="1"/>
  <c r="U143" i="1"/>
  <c r="U139" i="1"/>
  <c r="U135" i="1"/>
  <c r="U131" i="1"/>
  <c r="U127" i="1"/>
  <c r="U123" i="1"/>
  <c r="U119" i="1"/>
  <c r="U115" i="1"/>
  <c r="U111" i="1"/>
  <c r="U107" i="1"/>
  <c r="U103" i="1"/>
  <c r="U99" i="1"/>
  <c r="U95" i="1"/>
  <c r="U91" i="1"/>
  <c r="U87" i="1"/>
  <c r="U83" i="1"/>
  <c r="U79" i="1"/>
  <c r="U75" i="1"/>
  <c r="U71" i="1"/>
  <c r="U67" i="1"/>
  <c r="U63" i="1"/>
  <c r="U59" i="1"/>
  <c r="U55" i="1"/>
  <c r="U51" i="1"/>
  <c r="U47" i="1"/>
  <c r="U43" i="1"/>
  <c r="U39" i="1"/>
  <c r="U35" i="1"/>
  <c r="U31" i="1"/>
  <c r="U27" i="1"/>
  <c r="U23" i="1"/>
  <c r="U19" i="1"/>
  <c r="U15" i="1"/>
  <c r="U11" i="1"/>
  <c r="U7" i="1"/>
  <c r="U3" i="1"/>
  <c r="U86" i="1"/>
  <c r="U82" i="1"/>
  <c r="U78" i="1"/>
  <c r="U74" i="1"/>
  <c r="U70" i="1"/>
  <c r="U66" i="1"/>
  <c r="U62" i="1"/>
  <c r="U58" i="1"/>
  <c r="U54" i="1"/>
  <c r="U50" i="1"/>
  <c r="U46" i="1"/>
  <c r="U42" i="1"/>
  <c r="U38" i="1"/>
  <c r="U34" i="1"/>
  <c r="U30" i="1"/>
  <c r="U26" i="1"/>
  <c r="U22" i="1"/>
  <c r="U18" i="1"/>
  <c r="U14" i="1"/>
  <c r="U10" i="1"/>
  <c r="U6" i="1"/>
  <c r="U2" i="1"/>
  <c r="U89" i="1"/>
  <c r="U85" i="1"/>
  <c r="U81" i="1"/>
  <c r="U77" i="1"/>
  <c r="U73" i="1"/>
  <c r="U69" i="1"/>
  <c r="U65" i="1"/>
  <c r="U61" i="1"/>
  <c r="U57" i="1"/>
  <c r="U53" i="1"/>
  <c r="U49" i="1"/>
  <c r="U45" i="1"/>
  <c r="U41" i="1"/>
  <c r="U37" i="1"/>
  <c r="W37" i="1" s="1"/>
  <c r="U33" i="1"/>
  <c r="U29" i="1"/>
  <c r="U25" i="1"/>
  <c r="U21" i="1"/>
  <c r="U17" i="1"/>
  <c r="U13" i="1"/>
  <c r="U9" i="1"/>
  <c r="U5" i="1"/>
  <c r="W5" i="1" s="1"/>
  <c r="U84" i="1"/>
  <c r="U80" i="1"/>
  <c r="U76" i="1"/>
  <c r="U72" i="1"/>
  <c r="U68" i="1"/>
  <c r="U64" i="1"/>
  <c r="U60" i="1"/>
  <c r="U56" i="1"/>
  <c r="U52" i="1"/>
  <c r="U48" i="1"/>
  <c r="U44" i="1"/>
  <c r="U40" i="1"/>
  <c r="U36" i="1"/>
  <c r="U32" i="1"/>
  <c r="U28" i="1"/>
  <c r="U24" i="1"/>
  <c r="U20" i="1"/>
  <c r="U16" i="1"/>
  <c r="U12" i="1"/>
  <c r="U8" i="1"/>
  <c r="U4" i="1"/>
  <c r="X40" i="1" l="1"/>
  <c r="W40" i="1"/>
  <c r="X72" i="1"/>
  <c r="W72" i="1"/>
  <c r="X21" i="1"/>
  <c r="W21" i="1"/>
  <c r="X53" i="1"/>
  <c r="W53" i="1"/>
  <c r="X10" i="1"/>
  <c r="W10" i="1"/>
  <c r="X58" i="1"/>
  <c r="W58" i="1"/>
  <c r="X3" i="1"/>
  <c r="W3" i="1"/>
  <c r="X51" i="1"/>
  <c r="W51" i="1"/>
  <c r="X99" i="1"/>
  <c r="W99" i="1"/>
  <c r="X147" i="1"/>
  <c r="W147" i="1"/>
  <c r="X195" i="1"/>
  <c r="W195" i="1"/>
  <c r="X243" i="1"/>
  <c r="W243" i="1"/>
  <c r="X295" i="1"/>
  <c r="W295" i="1"/>
  <c r="X343" i="1"/>
  <c r="W343" i="1"/>
  <c r="X359" i="1"/>
  <c r="W359" i="1"/>
  <c r="X411" i="1"/>
  <c r="W411" i="1"/>
  <c r="X463" i="1"/>
  <c r="W463" i="1"/>
  <c r="X515" i="1"/>
  <c r="W515" i="1"/>
  <c r="X120" i="1"/>
  <c r="W120" i="1"/>
  <c r="X168" i="1"/>
  <c r="W168" i="1"/>
  <c r="X200" i="1"/>
  <c r="W200" i="1"/>
  <c r="X248" i="1"/>
  <c r="W248" i="1"/>
  <c r="X296" i="1"/>
  <c r="W296" i="1"/>
  <c r="X328" i="1"/>
  <c r="W328" i="1"/>
  <c r="X360" i="1"/>
  <c r="W360" i="1"/>
  <c r="X408" i="1"/>
  <c r="W408" i="1"/>
  <c r="X456" i="1"/>
  <c r="W456" i="1"/>
  <c r="X504" i="1"/>
  <c r="W504" i="1"/>
  <c r="X552" i="1"/>
  <c r="W552" i="1"/>
  <c r="X600" i="1"/>
  <c r="W600" i="1"/>
  <c r="X117" i="1"/>
  <c r="W117" i="1"/>
  <c r="X149" i="1"/>
  <c r="W149" i="1"/>
  <c r="X197" i="1"/>
  <c r="W197" i="1"/>
  <c r="X245" i="1"/>
  <c r="W245" i="1"/>
  <c r="X277" i="1"/>
  <c r="W277" i="1"/>
  <c r="X341" i="1"/>
  <c r="W341" i="1"/>
  <c r="X389" i="1"/>
  <c r="W389" i="1"/>
  <c r="X437" i="1"/>
  <c r="W437" i="1"/>
  <c r="X485" i="1"/>
  <c r="W485" i="1"/>
  <c r="X254" i="1"/>
  <c r="W254" i="1"/>
  <c r="X12" i="1"/>
  <c r="W12" i="1"/>
  <c r="X28" i="1"/>
  <c r="W28" i="1"/>
  <c r="X44" i="1"/>
  <c r="W44" i="1"/>
  <c r="X60" i="1"/>
  <c r="W60" i="1"/>
  <c r="X76" i="1"/>
  <c r="W76" i="1"/>
  <c r="X9" i="1"/>
  <c r="W9" i="1"/>
  <c r="X25" i="1"/>
  <c r="W25" i="1"/>
  <c r="X41" i="1"/>
  <c r="W41" i="1"/>
  <c r="X57" i="1"/>
  <c r="W57" i="1"/>
  <c r="X73" i="1"/>
  <c r="W73" i="1"/>
  <c r="X89" i="1"/>
  <c r="W89" i="1"/>
  <c r="X14" i="1"/>
  <c r="W14" i="1"/>
  <c r="X30" i="1"/>
  <c r="W30" i="1"/>
  <c r="X46" i="1"/>
  <c r="W46" i="1"/>
  <c r="X62" i="1"/>
  <c r="W62" i="1"/>
  <c r="X78" i="1"/>
  <c r="W78" i="1"/>
  <c r="X7" i="1"/>
  <c r="W7" i="1"/>
  <c r="X23" i="1"/>
  <c r="W23" i="1"/>
  <c r="X39" i="1"/>
  <c r="W39" i="1"/>
  <c r="X55" i="1"/>
  <c r="W55" i="1"/>
  <c r="X71" i="1"/>
  <c r="W71" i="1"/>
  <c r="X87" i="1"/>
  <c r="W87" i="1"/>
  <c r="X103" i="1"/>
  <c r="W103" i="1"/>
  <c r="X119" i="1"/>
  <c r="W119" i="1"/>
  <c r="X135" i="1"/>
  <c r="W135" i="1"/>
  <c r="X151" i="1"/>
  <c r="W151" i="1"/>
  <c r="X167" i="1"/>
  <c r="W167" i="1"/>
  <c r="X183" i="1"/>
  <c r="W183" i="1"/>
  <c r="X199" i="1"/>
  <c r="W199" i="1"/>
  <c r="X215" i="1"/>
  <c r="W215" i="1"/>
  <c r="X231" i="1"/>
  <c r="W231" i="1"/>
  <c r="X247" i="1"/>
  <c r="W247" i="1"/>
  <c r="X267" i="1"/>
  <c r="W267" i="1"/>
  <c r="X283" i="1"/>
  <c r="W283" i="1"/>
  <c r="X299" i="1"/>
  <c r="W299" i="1"/>
  <c r="X315" i="1"/>
  <c r="W315" i="1"/>
  <c r="X331" i="1"/>
  <c r="W331" i="1"/>
  <c r="X347" i="1"/>
  <c r="W347" i="1"/>
  <c r="X363" i="1"/>
  <c r="W363" i="1"/>
  <c r="X383" i="1"/>
  <c r="W383" i="1"/>
  <c r="X399" i="1"/>
  <c r="W399" i="1"/>
  <c r="X415" i="1"/>
  <c r="W415" i="1"/>
  <c r="X431" i="1"/>
  <c r="W431" i="1"/>
  <c r="X451" i="1"/>
  <c r="W451" i="1"/>
  <c r="X467" i="1"/>
  <c r="W467" i="1"/>
  <c r="X483" i="1"/>
  <c r="W483" i="1"/>
  <c r="X503" i="1"/>
  <c r="W503" i="1"/>
  <c r="X519" i="1"/>
  <c r="W519" i="1"/>
  <c r="X92" i="1"/>
  <c r="W92" i="1"/>
  <c r="X108" i="1"/>
  <c r="W108" i="1"/>
  <c r="X124" i="1"/>
  <c r="W124" i="1"/>
  <c r="X140" i="1"/>
  <c r="W140" i="1"/>
  <c r="X156" i="1"/>
  <c r="W156" i="1"/>
  <c r="X172" i="1"/>
  <c r="W172" i="1"/>
  <c r="X188" i="1"/>
  <c r="W188" i="1"/>
  <c r="X204" i="1"/>
  <c r="W204" i="1"/>
  <c r="X220" i="1"/>
  <c r="W220" i="1"/>
  <c r="X236" i="1"/>
  <c r="W236" i="1"/>
  <c r="X252" i="1"/>
  <c r="W252" i="1"/>
  <c r="X268" i="1"/>
  <c r="W268" i="1"/>
  <c r="X284" i="1"/>
  <c r="W284" i="1"/>
  <c r="X300" i="1"/>
  <c r="W300" i="1"/>
  <c r="X316" i="1"/>
  <c r="W316" i="1"/>
  <c r="X332" i="1"/>
  <c r="W332" i="1"/>
  <c r="X348" i="1"/>
  <c r="W348" i="1"/>
  <c r="X364" i="1"/>
  <c r="W364" i="1"/>
  <c r="X380" i="1"/>
  <c r="W380" i="1"/>
  <c r="X396" i="1"/>
  <c r="W396" i="1"/>
  <c r="X412" i="1"/>
  <c r="W412" i="1"/>
  <c r="X428" i="1"/>
  <c r="W428" i="1"/>
  <c r="X444" i="1"/>
  <c r="W444" i="1"/>
  <c r="X460" i="1"/>
  <c r="W460" i="1"/>
  <c r="X476" i="1"/>
  <c r="W476" i="1"/>
  <c r="X492" i="1"/>
  <c r="W492" i="1"/>
  <c r="X508" i="1"/>
  <c r="W508" i="1"/>
  <c r="X524" i="1"/>
  <c r="W524" i="1"/>
  <c r="X540" i="1"/>
  <c r="W540" i="1"/>
  <c r="X556" i="1"/>
  <c r="W556" i="1"/>
  <c r="X572" i="1"/>
  <c r="W572" i="1"/>
  <c r="X588" i="1"/>
  <c r="W588" i="1"/>
  <c r="X604" i="1"/>
  <c r="W604" i="1"/>
  <c r="X620" i="1"/>
  <c r="W620" i="1"/>
  <c r="X105" i="1"/>
  <c r="W105" i="1"/>
  <c r="X121" i="1"/>
  <c r="W121" i="1"/>
  <c r="X137" i="1"/>
  <c r="W137" i="1"/>
  <c r="X153" i="1"/>
  <c r="W153" i="1"/>
  <c r="X169" i="1"/>
  <c r="W169" i="1"/>
  <c r="X185" i="1"/>
  <c r="W185" i="1"/>
  <c r="X201" i="1"/>
  <c r="W201" i="1"/>
  <c r="X217" i="1"/>
  <c r="W217" i="1"/>
  <c r="X233" i="1"/>
  <c r="W233" i="1"/>
  <c r="X249" i="1"/>
  <c r="W249" i="1"/>
  <c r="X265" i="1"/>
  <c r="W265" i="1"/>
  <c r="X281" i="1"/>
  <c r="W281" i="1"/>
  <c r="X297" i="1"/>
  <c r="W297" i="1"/>
  <c r="X313" i="1"/>
  <c r="W313" i="1"/>
  <c r="X329" i="1"/>
  <c r="W329" i="1"/>
  <c r="X345" i="1"/>
  <c r="W345" i="1"/>
  <c r="X361" i="1"/>
  <c r="W361" i="1"/>
  <c r="X377" i="1"/>
  <c r="W377" i="1"/>
  <c r="X393" i="1"/>
  <c r="W393" i="1"/>
  <c r="X409" i="1"/>
  <c r="W409" i="1"/>
  <c r="X425" i="1"/>
  <c r="W425" i="1"/>
  <c r="X441" i="1"/>
  <c r="W441" i="1"/>
  <c r="X457" i="1"/>
  <c r="W457" i="1"/>
  <c r="X473" i="1"/>
  <c r="W473" i="1"/>
  <c r="X489" i="1"/>
  <c r="W489" i="1"/>
  <c r="X505" i="1"/>
  <c r="W505" i="1"/>
  <c r="X521" i="1"/>
  <c r="W521" i="1"/>
  <c r="X537" i="1"/>
  <c r="W537" i="1"/>
  <c r="X553" i="1"/>
  <c r="W553" i="1"/>
  <c r="X569" i="1"/>
  <c r="W569" i="1"/>
  <c r="X585" i="1"/>
  <c r="W585" i="1"/>
  <c r="X601" i="1"/>
  <c r="W601" i="1"/>
  <c r="X617" i="1"/>
  <c r="W617" i="1"/>
  <c r="X98" i="1"/>
  <c r="W98" i="1"/>
  <c r="X114" i="1"/>
  <c r="W114" i="1"/>
  <c r="X130" i="1"/>
  <c r="W130" i="1"/>
  <c r="X146" i="1"/>
  <c r="W146" i="1"/>
  <c r="X162" i="1"/>
  <c r="W162" i="1"/>
  <c r="X178" i="1"/>
  <c r="W178" i="1"/>
  <c r="X194" i="1"/>
  <c r="W194" i="1"/>
  <c r="X210" i="1"/>
  <c r="W210" i="1"/>
  <c r="X226" i="1"/>
  <c r="W226" i="1"/>
  <c r="X242" i="1"/>
  <c r="W242" i="1"/>
  <c r="X258" i="1"/>
  <c r="W258" i="1"/>
  <c r="X274" i="1"/>
  <c r="W274" i="1"/>
  <c r="X290" i="1"/>
  <c r="W290" i="1"/>
  <c r="X306" i="1"/>
  <c r="W306" i="1"/>
  <c r="X322" i="1"/>
  <c r="W322" i="1"/>
  <c r="X338" i="1"/>
  <c r="W338" i="1"/>
  <c r="X354" i="1"/>
  <c r="W354" i="1"/>
  <c r="X370" i="1"/>
  <c r="W370" i="1"/>
  <c r="X386" i="1"/>
  <c r="W386" i="1"/>
  <c r="X402" i="1"/>
  <c r="W402" i="1"/>
  <c r="X418" i="1"/>
  <c r="W418" i="1"/>
  <c r="X434" i="1"/>
  <c r="W434" i="1"/>
  <c r="X450" i="1"/>
  <c r="W450" i="1"/>
  <c r="X466" i="1"/>
  <c r="W466" i="1"/>
  <c r="X482" i="1"/>
  <c r="W482" i="1"/>
  <c r="X498" i="1"/>
  <c r="W498" i="1"/>
  <c r="X514" i="1"/>
  <c r="W514" i="1"/>
  <c r="X530" i="1"/>
  <c r="W530" i="1"/>
  <c r="X546" i="1"/>
  <c r="W546" i="1"/>
  <c r="X562" i="1"/>
  <c r="W562" i="1"/>
  <c r="X578" i="1"/>
  <c r="W578" i="1"/>
  <c r="X594" i="1"/>
  <c r="W594" i="1"/>
  <c r="X610" i="1"/>
  <c r="W610" i="1"/>
  <c r="X630" i="1"/>
  <c r="W630" i="1"/>
  <c r="X646" i="1"/>
  <c r="W646" i="1"/>
  <c r="X662" i="1"/>
  <c r="W662" i="1"/>
  <c r="X678" i="1"/>
  <c r="W678" i="1"/>
  <c r="X698" i="1"/>
  <c r="W698" i="1"/>
  <c r="X714" i="1"/>
  <c r="W714" i="1"/>
  <c r="X730" i="1"/>
  <c r="W730" i="1"/>
  <c r="X746" i="1"/>
  <c r="W746" i="1"/>
  <c r="X766" i="1"/>
  <c r="W766" i="1"/>
  <c r="X782" i="1"/>
  <c r="W782" i="1"/>
  <c r="X798" i="1"/>
  <c r="W798" i="1"/>
  <c r="X814" i="1"/>
  <c r="W814" i="1"/>
  <c r="X834" i="1"/>
  <c r="W834" i="1"/>
  <c r="X850" i="1"/>
  <c r="W850" i="1"/>
  <c r="X866" i="1"/>
  <c r="W866" i="1"/>
  <c r="X886" i="1"/>
  <c r="W886" i="1"/>
  <c r="X902" i="1"/>
  <c r="W902" i="1"/>
  <c r="X918" i="1"/>
  <c r="W918" i="1"/>
  <c r="X934" i="1"/>
  <c r="W934" i="1"/>
  <c r="X954" i="1"/>
  <c r="W954" i="1"/>
  <c r="X970" i="1"/>
  <c r="W970" i="1"/>
  <c r="X986" i="1"/>
  <c r="W986" i="1"/>
  <c r="X1002" i="1"/>
  <c r="W1002" i="1"/>
  <c r="X1022" i="1"/>
  <c r="W1022" i="1"/>
  <c r="X1038" i="1"/>
  <c r="W1038" i="1"/>
  <c r="X1054" i="1"/>
  <c r="W1054" i="1"/>
  <c r="X1070" i="1"/>
  <c r="W1070" i="1"/>
  <c r="X1090" i="1"/>
  <c r="W1090" i="1"/>
  <c r="X1106" i="1"/>
  <c r="W1106" i="1"/>
  <c r="X1122" i="1"/>
  <c r="W1122" i="1"/>
  <c r="X1142" i="1"/>
  <c r="W1142" i="1"/>
  <c r="X1158" i="1"/>
  <c r="W1158" i="1"/>
  <c r="X1174" i="1"/>
  <c r="W1174" i="1"/>
  <c r="X1190" i="1"/>
  <c r="W1190" i="1"/>
  <c r="X1206" i="1"/>
  <c r="W1206" i="1"/>
  <c r="X1222" i="1"/>
  <c r="W1222" i="1"/>
  <c r="X1238" i="1"/>
  <c r="W1238" i="1"/>
  <c r="X1254" i="1"/>
  <c r="W1254" i="1"/>
  <c r="X1270" i="1"/>
  <c r="W1270" i="1"/>
  <c r="X1286" i="1"/>
  <c r="W1286" i="1"/>
  <c r="X1302" i="1"/>
  <c r="W1302" i="1"/>
  <c r="X1318" i="1"/>
  <c r="W1318" i="1"/>
  <c r="X1334" i="1"/>
  <c r="W1334" i="1"/>
  <c r="X1350" i="1"/>
  <c r="W1350" i="1"/>
  <c r="X1366" i="1"/>
  <c r="W1366" i="1"/>
  <c r="X1382" i="1"/>
  <c r="W1382" i="1"/>
  <c r="X1398" i="1"/>
  <c r="W1398" i="1"/>
  <c r="X1414" i="1"/>
  <c r="W1414" i="1"/>
  <c r="X1430" i="1"/>
  <c r="W1430" i="1"/>
  <c r="X1446" i="1"/>
  <c r="W1446" i="1"/>
  <c r="X435" i="1"/>
  <c r="W435" i="1"/>
  <c r="X543" i="1"/>
  <c r="W543" i="1"/>
  <c r="X559" i="1"/>
  <c r="W559" i="1"/>
  <c r="X575" i="1"/>
  <c r="W575" i="1"/>
  <c r="X591" i="1"/>
  <c r="W591" i="1"/>
  <c r="X607" i="1"/>
  <c r="W607" i="1"/>
  <c r="X623" i="1"/>
  <c r="W623" i="1"/>
  <c r="X639" i="1"/>
  <c r="W639" i="1"/>
  <c r="X655" i="1"/>
  <c r="W655" i="1"/>
  <c r="X671" i="1"/>
  <c r="W671" i="1"/>
  <c r="X687" i="1"/>
  <c r="W687" i="1"/>
  <c r="X703" i="1"/>
  <c r="W703" i="1"/>
  <c r="X719" i="1"/>
  <c r="W719" i="1"/>
  <c r="X735" i="1"/>
  <c r="W735" i="1"/>
  <c r="X751" i="1"/>
  <c r="W751" i="1"/>
  <c r="X767" i="1"/>
  <c r="W767" i="1"/>
  <c r="X783" i="1"/>
  <c r="W783" i="1"/>
  <c r="X799" i="1"/>
  <c r="W799" i="1"/>
  <c r="X815" i="1"/>
  <c r="W815" i="1"/>
  <c r="X831" i="1"/>
  <c r="W831" i="1"/>
  <c r="X847" i="1"/>
  <c r="W847" i="1"/>
  <c r="X863" i="1"/>
  <c r="W863" i="1"/>
  <c r="X879" i="1"/>
  <c r="W879" i="1"/>
  <c r="X895" i="1"/>
  <c r="W895" i="1"/>
  <c r="X911" i="1"/>
  <c r="W911" i="1"/>
  <c r="X927" i="1"/>
  <c r="W927" i="1"/>
  <c r="X943" i="1"/>
  <c r="W943" i="1"/>
  <c r="X959" i="1"/>
  <c r="W959" i="1"/>
  <c r="X975" i="1"/>
  <c r="W975" i="1"/>
  <c r="X991" i="1"/>
  <c r="W991" i="1"/>
  <c r="X1007" i="1"/>
  <c r="W1007" i="1"/>
  <c r="X1023" i="1"/>
  <c r="W1023" i="1"/>
  <c r="X1039" i="1"/>
  <c r="W1039" i="1"/>
  <c r="X1055" i="1"/>
  <c r="W1055" i="1"/>
  <c r="X1071" i="1"/>
  <c r="W1071" i="1"/>
  <c r="X1087" i="1"/>
  <c r="W1087" i="1"/>
  <c r="X1103" i="1"/>
  <c r="W1103" i="1"/>
  <c r="X1119" i="1"/>
  <c r="W1119" i="1"/>
  <c r="X1135" i="1"/>
  <c r="W1135" i="1"/>
  <c r="X1151" i="1"/>
  <c r="W1151" i="1"/>
  <c r="X1167" i="1"/>
  <c r="W1167" i="1"/>
  <c r="X1183" i="1"/>
  <c r="W1183" i="1"/>
  <c r="X1199" i="1"/>
  <c r="W1199" i="1"/>
  <c r="X1215" i="1"/>
  <c r="W1215" i="1"/>
  <c r="X1231" i="1"/>
  <c r="W1231" i="1"/>
  <c r="X1247" i="1"/>
  <c r="W1247" i="1"/>
  <c r="X1263" i="1"/>
  <c r="W1263" i="1"/>
  <c r="X1279" i="1"/>
  <c r="W1279" i="1"/>
  <c r="X1295" i="1"/>
  <c r="W1295" i="1"/>
  <c r="X1311" i="1"/>
  <c r="W1311" i="1"/>
  <c r="X1327" i="1"/>
  <c r="W1327" i="1"/>
  <c r="X1343" i="1"/>
  <c r="W1343" i="1"/>
  <c r="X1359" i="1"/>
  <c r="W1359" i="1"/>
  <c r="X1375" i="1"/>
  <c r="W1375" i="1"/>
  <c r="X1391" i="1"/>
  <c r="W1391" i="1"/>
  <c r="X1407" i="1"/>
  <c r="W1407" i="1"/>
  <c r="X1423" i="1"/>
  <c r="W1423" i="1"/>
  <c r="X1439" i="1"/>
  <c r="W1439" i="1"/>
  <c r="X1455" i="1"/>
  <c r="W1455" i="1"/>
  <c r="X1471" i="1"/>
  <c r="W1471" i="1"/>
  <c r="X1487" i="1"/>
  <c r="W1487" i="1"/>
  <c r="X1503" i="1"/>
  <c r="W1503" i="1"/>
  <c r="X1519" i="1"/>
  <c r="W1519" i="1"/>
  <c r="X1535" i="1"/>
  <c r="W1535" i="1"/>
  <c r="X1551" i="1"/>
  <c r="W1551" i="1"/>
  <c r="X1567" i="1"/>
  <c r="W1567" i="1"/>
  <c r="X1583" i="1"/>
  <c r="W1583" i="1"/>
  <c r="X624" i="1"/>
  <c r="W624" i="1"/>
  <c r="X640" i="1"/>
  <c r="W640" i="1"/>
  <c r="X656" i="1"/>
  <c r="W656" i="1"/>
  <c r="X672" i="1"/>
  <c r="W672" i="1"/>
  <c r="X688" i="1"/>
  <c r="W688" i="1"/>
  <c r="X704" i="1"/>
  <c r="W704" i="1"/>
  <c r="X720" i="1"/>
  <c r="W720" i="1"/>
  <c r="X736" i="1"/>
  <c r="W736" i="1"/>
  <c r="X752" i="1"/>
  <c r="W752" i="1"/>
  <c r="X768" i="1"/>
  <c r="W768" i="1"/>
  <c r="X784" i="1"/>
  <c r="W784" i="1"/>
  <c r="X800" i="1"/>
  <c r="W800" i="1"/>
  <c r="X816" i="1"/>
  <c r="W816" i="1"/>
  <c r="X832" i="1"/>
  <c r="W832" i="1"/>
  <c r="X848" i="1"/>
  <c r="W848" i="1"/>
  <c r="X864" i="1"/>
  <c r="W864" i="1"/>
  <c r="X880" i="1"/>
  <c r="W880" i="1"/>
  <c r="X896" i="1"/>
  <c r="W896" i="1"/>
  <c r="X912" i="1"/>
  <c r="W912" i="1"/>
  <c r="X928" i="1"/>
  <c r="W928" i="1"/>
  <c r="X944" i="1"/>
  <c r="W944" i="1"/>
  <c r="X960" i="1"/>
  <c r="W960" i="1"/>
  <c r="X976" i="1"/>
  <c r="W976" i="1"/>
  <c r="X992" i="1"/>
  <c r="W992" i="1"/>
  <c r="X1008" i="1"/>
  <c r="W1008" i="1"/>
  <c r="X1024" i="1"/>
  <c r="W1024" i="1"/>
  <c r="X1040" i="1"/>
  <c r="W1040" i="1"/>
  <c r="X1056" i="1"/>
  <c r="W1056" i="1"/>
  <c r="X1072" i="1"/>
  <c r="W1072" i="1"/>
  <c r="X1088" i="1"/>
  <c r="W1088" i="1"/>
  <c r="X1104" i="1"/>
  <c r="W1104" i="1"/>
  <c r="X1120" i="1"/>
  <c r="W1120" i="1"/>
  <c r="X1136" i="1"/>
  <c r="W1136" i="1"/>
  <c r="X1152" i="1"/>
  <c r="W1152" i="1"/>
  <c r="X1168" i="1"/>
  <c r="W1168" i="1"/>
  <c r="X1188" i="1"/>
  <c r="W1188" i="1"/>
  <c r="X1208" i="1"/>
  <c r="W1208" i="1"/>
  <c r="X1228" i="1"/>
  <c r="W1228" i="1"/>
  <c r="X1252" i="1"/>
  <c r="W1252" i="1"/>
  <c r="X1272" i="1"/>
  <c r="W1272" i="1"/>
  <c r="X1292" i="1"/>
  <c r="W1292" i="1"/>
  <c r="X1316" i="1"/>
  <c r="W1316" i="1"/>
  <c r="X1336" i="1"/>
  <c r="W1336" i="1"/>
  <c r="X1356" i="1"/>
  <c r="W1356" i="1"/>
  <c r="X1380" i="1"/>
  <c r="W1380" i="1"/>
  <c r="X1400" i="1"/>
  <c r="W1400" i="1"/>
  <c r="X1420" i="1"/>
  <c r="W1420" i="1"/>
  <c r="X1444" i="1"/>
  <c r="W1444" i="1"/>
  <c r="X1464" i="1"/>
  <c r="W1464" i="1"/>
  <c r="X1484" i="1"/>
  <c r="W1484" i="1"/>
  <c r="X1508" i="1"/>
  <c r="W1508" i="1"/>
  <c r="X1528" i="1"/>
  <c r="W1528" i="1"/>
  <c r="X1548" i="1"/>
  <c r="W1548" i="1"/>
  <c r="X1572" i="1"/>
  <c r="W1572" i="1"/>
  <c r="X1592" i="1"/>
  <c r="W1592" i="1"/>
  <c r="X633" i="1"/>
  <c r="W633" i="1"/>
  <c r="X649" i="1"/>
  <c r="W649" i="1"/>
  <c r="X665" i="1"/>
  <c r="W665" i="1"/>
  <c r="X681" i="1"/>
  <c r="W681" i="1"/>
  <c r="X697" i="1"/>
  <c r="W697" i="1"/>
  <c r="X713" i="1"/>
  <c r="W713" i="1"/>
  <c r="X729" i="1"/>
  <c r="W729" i="1"/>
  <c r="X745" i="1"/>
  <c r="W745" i="1"/>
  <c r="X761" i="1"/>
  <c r="W761" i="1"/>
  <c r="X777" i="1"/>
  <c r="W777" i="1"/>
  <c r="X793" i="1"/>
  <c r="W793" i="1"/>
  <c r="X809" i="1"/>
  <c r="W809" i="1"/>
  <c r="X825" i="1"/>
  <c r="W825" i="1"/>
  <c r="X841" i="1"/>
  <c r="W841" i="1"/>
  <c r="X857" i="1"/>
  <c r="W857" i="1"/>
  <c r="X873" i="1"/>
  <c r="W873" i="1"/>
  <c r="X889" i="1"/>
  <c r="W889" i="1"/>
  <c r="X905" i="1"/>
  <c r="W905" i="1"/>
  <c r="X921" i="1"/>
  <c r="W921" i="1"/>
  <c r="X937" i="1"/>
  <c r="W937" i="1"/>
  <c r="X953" i="1"/>
  <c r="W953" i="1"/>
  <c r="X969" i="1"/>
  <c r="W969" i="1"/>
  <c r="X985" i="1"/>
  <c r="W985" i="1"/>
  <c r="X1001" i="1"/>
  <c r="W1001" i="1"/>
  <c r="X1017" i="1"/>
  <c r="W1017" i="1"/>
  <c r="X1033" i="1"/>
  <c r="W1033" i="1"/>
  <c r="X1049" i="1"/>
  <c r="W1049" i="1"/>
  <c r="X1065" i="1"/>
  <c r="W1065" i="1"/>
  <c r="X1081" i="1"/>
  <c r="W1081" i="1"/>
  <c r="X1097" i="1"/>
  <c r="W1097" i="1"/>
  <c r="X1113" i="1"/>
  <c r="W1113" i="1"/>
  <c r="X1129" i="1"/>
  <c r="W1129" i="1"/>
  <c r="X1145" i="1"/>
  <c r="W1145" i="1"/>
  <c r="X1161" i="1"/>
  <c r="W1161" i="1"/>
  <c r="X1177" i="1"/>
  <c r="W1177" i="1"/>
  <c r="X1193" i="1"/>
  <c r="W1193" i="1"/>
  <c r="X1209" i="1"/>
  <c r="W1209" i="1"/>
  <c r="X1225" i="1"/>
  <c r="W1225" i="1"/>
  <c r="X1241" i="1"/>
  <c r="W1241" i="1"/>
  <c r="X1257" i="1"/>
  <c r="W1257" i="1"/>
  <c r="X1273" i="1"/>
  <c r="W1273" i="1"/>
  <c r="X1289" i="1"/>
  <c r="W1289" i="1"/>
  <c r="X1305" i="1"/>
  <c r="W1305" i="1"/>
  <c r="X1321" i="1"/>
  <c r="W1321" i="1"/>
  <c r="X1337" i="1"/>
  <c r="W1337" i="1"/>
  <c r="X1353" i="1"/>
  <c r="W1353" i="1"/>
  <c r="X1369" i="1"/>
  <c r="W1369" i="1"/>
  <c r="X1385" i="1"/>
  <c r="W1385" i="1"/>
  <c r="X1401" i="1"/>
  <c r="W1401" i="1"/>
  <c r="X1417" i="1"/>
  <c r="W1417" i="1"/>
  <c r="X1433" i="1"/>
  <c r="W1433" i="1"/>
  <c r="X1449" i="1"/>
  <c r="W1449" i="1"/>
  <c r="X1465" i="1"/>
  <c r="W1465" i="1"/>
  <c r="X1481" i="1"/>
  <c r="W1481" i="1"/>
  <c r="X1497" i="1"/>
  <c r="W1497" i="1"/>
  <c r="X1513" i="1"/>
  <c r="W1513" i="1"/>
  <c r="X1529" i="1"/>
  <c r="W1529" i="1"/>
  <c r="X1545" i="1"/>
  <c r="W1545" i="1"/>
  <c r="X1561" i="1"/>
  <c r="W1561" i="1"/>
  <c r="X1577" i="1"/>
  <c r="W1577" i="1"/>
  <c r="X1593" i="1"/>
  <c r="W1593" i="1"/>
  <c r="X818" i="1"/>
  <c r="W818" i="1"/>
  <c r="X1138" i="1"/>
  <c r="W1138" i="1"/>
  <c r="X1466" i="1"/>
  <c r="W1466" i="1"/>
  <c r="X1482" i="1"/>
  <c r="W1482" i="1"/>
  <c r="X1498" i="1"/>
  <c r="W1498" i="1"/>
  <c r="X1514" i="1"/>
  <c r="W1514" i="1"/>
  <c r="X1530" i="1"/>
  <c r="W1530" i="1"/>
  <c r="X1546" i="1"/>
  <c r="W1546" i="1"/>
  <c r="X1562" i="1"/>
  <c r="W1562" i="1"/>
  <c r="X1578" i="1"/>
  <c r="W1578" i="1"/>
  <c r="X1594" i="1"/>
  <c r="W1594" i="1"/>
  <c r="X1232" i="1"/>
  <c r="W1232" i="1"/>
  <c r="X1312" i="1"/>
  <c r="W1312" i="1"/>
  <c r="X1408" i="1"/>
  <c r="W1408" i="1"/>
  <c r="X1488" i="1"/>
  <c r="W1488" i="1"/>
  <c r="X1568" i="1"/>
  <c r="W1568" i="1"/>
  <c r="X1264" i="1"/>
  <c r="W1264" i="1"/>
  <c r="X1520" i="1"/>
  <c r="W1520" i="1"/>
  <c r="X8" i="1"/>
  <c r="W8" i="1"/>
  <c r="X56" i="1"/>
  <c r="W56" i="1"/>
  <c r="X85" i="1"/>
  <c r="W85" i="1"/>
  <c r="X42" i="1"/>
  <c r="W42" i="1"/>
  <c r="X19" i="1"/>
  <c r="W19" i="1"/>
  <c r="X67" i="1"/>
  <c r="W67" i="1"/>
  <c r="X131" i="1"/>
  <c r="W131" i="1"/>
  <c r="X179" i="1"/>
  <c r="W179" i="1"/>
  <c r="X227" i="1"/>
  <c r="W227" i="1"/>
  <c r="X279" i="1"/>
  <c r="W279" i="1"/>
  <c r="X327" i="1"/>
  <c r="W327" i="1"/>
  <c r="X379" i="1"/>
  <c r="W379" i="1"/>
  <c r="X427" i="1"/>
  <c r="W427" i="1"/>
  <c r="X479" i="1"/>
  <c r="W479" i="1"/>
  <c r="X88" i="1"/>
  <c r="W88" i="1"/>
  <c r="X136" i="1"/>
  <c r="W136" i="1"/>
  <c r="X184" i="1"/>
  <c r="W184" i="1"/>
  <c r="X232" i="1"/>
  <c r="W232" i="1"/>
  <c r="X280" i="1"/>
  <c r="W280" i="1"/>
  <c r="X344" i="1"/>
  <c r="W344" i="1"/>
  <c r="X392" i="1"/>
  <c r="W392" i="1"/>
  <c r="X424" i="1"/>
  <c r="W424" i="1"/>
  <c r="X472" i="1"/>
  <c r="W472" i="1"/>
  <c r="X520" i="1"/>
  <c r="W520" i="1"/>
  <c r="X568" i="1"/>
  <c r="W568" i="1"/>
  <c r="X616" i="1"/>
  <c r="W616" i="1"/>
  <c r="X133" i="1"/>
  <c r="W133" i="1"/>
  <c r="X181" i="1"/>
  <c r="W181" i="1"/>
  <c r="X229" i="1"/>
  <c r="W229" i="1"/>
  <c r="X293" i="1"/>
  <c r="W293" i="1"/>
  <c r="X325" i="1"/>
  <c r="W325" i="1"/>
  <c r="X373" i="1"/>
  <c r="W373" i="1"/>
  <c r="X421" i="1"/>
  <c r="W421" i="1"/>
  <c r="X469" i="1"/>
  <c r="W469" i="1"/>
  <c r="X517" i="1"/>
  <c r="W517" i="1"/>
  <c r="X549" i="1"/>
  <c r="W549" i="1"/>
  <c r="X597" i="1"/>
  <c r="W597" i="1"/>
  <c r="X94" i="1"/>
  <c r="W94" i="1"/>
  <c r="X126" i="1"/>
  <c r="W126" i="1"/>
  <c r="X158" i="1"/>
  <c r="W158" i="1"/>
  <c r="X190" i="1"/>
  <c r="W190" i="1"/>
  <c r="X222" i="1"/>
  <c r="W222" i="1"/>
  <c r="X270" i="1"/>
  <c r="W270" i="1"/>
  <c r="X302" i="1"/>
  <c r="W302" i="1"/>
  <c r="X334" i="1"/>
  <c r="W334" i="1"/>
  <c r="X366" i="1"/>
  <c r="W366" i="1"/>
  <c r="X398" i="1"/>
  <c r="W398" i="1"/>
  <c r="X430" i="1"/>
  <c r="W430" i="1"/>
  <c r="X462" i="1"/>
  <c r="W462" i="1"/>
  <c r="X494" i="1"/>
  <c r="W494" i="1"/>
  <c r="X526" i="1"/>
  <c r="W526" i="1"/>
  <c r="X558" i="1"/>
  <c r="W558" i="1"/>
  <c r="X590" i="1"/>
  <c r="W590" i="1"/>
  <c r="X642" i="1"/>
  <c r="W642" i="1"/>
  <c r="X674" i="1"/>
  <c r="W674" i="1"/>
  <c r="X710" i="1"/>
  <c r="W710" i="1"/>
  <c r="X742" i="1"/>
  <c r="W742" i="1"/>
  <c r="X778" i="1"/>
  <c r="W778" i="1"/>
  <c r="X810" i="1"/>
  <c r="W810" i="1"/>
  <c r="X846" i="1"/>
  <c r="W846" i="1"/>
  <c r="X878" i="1"/>
  <c r="W878" i="1"/>
  <c r="X914" i="1"/>
  <c r="W914" i="1"/>
  <c r="X950" i="1"/>
  <c r="W950" i="1"/>
  <c r="X982" i="1"/>
  <c r="W982" i="1"/>
  <c r="X1018" i="1"/>
  <c r="W1018" i="1"/>
  <c r="X1050" i="1"/>
  <c r="W1050" i="1"/>
  <c r="X1086" i="1"/>
  <c r="W1086" i="1"/>
  <c r="X1118" i="1"/>
  <c r="W1118" i="1"/>
  <c r="X1154" i="1"/>
  <c r="W1154" i="1"/>
  <c r="X1186" i="1"/>
  <c r="W1186" i="1"/>
  <c r="X1218" i="1"/>
  <c r="W1218" i="1"/>
  <c r="X1250" i="1"/>
  <c r="W1250" i="1"/>
  <c r="X1282" i="1"/>
  <c r="W1282" i="1"/>
  <c r="X1314" i="1"/>
  <c r="W1314" i="1"/>
  <c r="X1346" i="1"/>
  <c r="W1346" i="1"/>
  <c r="X1378" i="1"/>
  <c r="W1378" i="1"/>
  <c r="X1426" i="1"/>
  <c r="W1426" i="1"/>
  <c r="X371" i="1"/>
  <c r="W371" i="1"/>
  <c r="X555" i="1"/>
  <c r="W555" i="1"/>
  <c r="X587" i="1"/>
  <c r="W587" i="1"/>
  <c r="X619" i="1"/>
  <c r="W619" i="1"/>
  <c r="X651" i="1"/>
  <c r="W651" i="1"/>
  <c r="X683" i="1"/>
  <c r="W683" i="1"/>
  <c r="X715" i="1"/>
  <c r="W715" i="1"/>
  <c r="X747" i="1"/>
  <c r="W747" i="1"/>
  <c r="X779" i="1"/>
  <c r="W779" i="1"/>
  <c r="X811" i="1"/>
  <c r="W811" i="1"/>
  <c r="X843" i="1"/>
  <c r="W843" i="1"/>
  <c r="X875" i="1"/>
  <c r="W875" i="1"/>
  <c r="X907" i="1"/>
  <c r="W907" i="1"/>
  <c r="X939" i="1"/>
  <c r="W939" i="1"/>
  <c r="X971" i="1"/>
  <c r="W971" i="1"/>
  <c r="X1003" i="1"/>
  <c r="W1003" i="1"/>
  <c r="X1035" i="1"/>
  <c r="W1035" i="1"/>
  <c r="X1067" i="1"/>
  <c r="W1067" i="1"/>
  <c r="X1099" i="1"/>
  <c r="W1099" i="1"/>
  <c r="X1131" i="1"/>
  <c r="W1131" i="1"/>
  <c r="X1163" i="1"/>
  <c r="W1163" i="1"/>
  <c r="X1195" i="1"/>
  <c r="W1195" i="1"/>
  <c r="X1227" i="1"/>
  <c r="W1227" i="1"/>
  <c r="X1259" i="1"/>
  <c r="W1259" i="1"/>
  <c r="X1291" i="1"/>
  <c r="W1291" i="1"/>
  <c r="X1339" i="1"/>
  <c r="W1339" i="1"/>
  <c r="X1371" i="1"/>
  <c r="W1371" i="1"/>
  <c r="X1403" i="1"/>
  <c r="W1403" i="1"/>
  <c r="X1435" i="1"/>
  <c r="W1435" i="1"/>
  <c r="X1467" i="1"/>
  <c r="W1467" i="1"/>
  <c r="X1499" i="1"/>
  <c r="W1499" i="1"/>
  <c r="X1531" i="1"/>
  <c r="W1531" i="1"/>
  <c r="X1563" i="1"/>
  <c r="W1563" i="1"/>
  <c r="X1595" i="1"/>
  <c r="W1595" i="1"/>
  <c r="X652" i="1"/>
  <c r="W652" i="1"/>
  <c r="X684" i="1"/>
  <c r="W684" i="1"/>
  <c r="X732" i="1"/>
  <c r="W732" i="1"/>
  <c r="X764" i="1"/>
  <c r="W764" i="1"/>
  <c r="X796" i="1"/>
  <c r="W796" i="1"/>
  <c r="X828" i="1"/>
  <c r="W828" i="1"/>
  <c r="X860" i="1"/>
  <c r="W860" i="1"/>
  <c r="X892" i="1"/>
  <c r="W892" i="1"/>
  <c r="X924" i="1"/>
  <c r="W924" i="1"/>
  <c r="X956" i="1"/>
  <c r="W956" i="1"/>
  <c r="X988" i="1"/>
  <c r="W988" i="1"/>
  <c r="X1020" i="1"/>
  <c r="W1020" i="1"/>
  <c r="X1052" i="1"/>
  <c r="W1052" i="1"/>
  <c r="X1084" i="1"/>
  <c r="W1084" i="1"/>
  <c r="X1132" i="1"/>
  <c r="W1132" i="1"/>
  <c r="X1308" i="1"/>
  <c r="W1308" i="1"/>
  <c r="X16" i="1"/>
  <c r="W16" i="1"/>
  <c r="X32" i="1"/>
  <c r="W32" i="1"/>
  <c r="X48" i="1"/>
  <c r="W48" i="1"/>
  <c r="X64" i="1"/>
  <c r="W64" i="1"/>
  <c r="X80" i="1"/>
  <c r="W80" i="1"/>
  <c r="X13" i="1"/>
  <c r="W13" i="1"/>
  <c r="X29" i="1"/>
  <c r="W29" i="1"/>
  <c r="X45" i="1"/>
  <c r="W45" i="1"/>
  <c r="X61" i="1"/>
  <c r="W61" i="1"/>
  <c r="X77" i="1"/>
  <c r="W77" i="1"/>
  <c r="W2" i="1"/>
  <c r="X18" i="1"/>
  <c r="W18" i="1"/>
  <c r="X34" i="1"/>
  <c r="W34" i="1"/>
  <c r="X50" i="1"/>
  <c r="W50" i="1"/>
  <c r="X66" i="1"/>
  <c r="W66" i="1"/>
  <c r="X82" i="1"/>
  <c r="W82" i="1"/>
  <c r="X11" i="1"/>
  <c r="W11" i="1"/>
  <c r="X27" i="1"/>
  <c r="W27" i="1"/>
  <c r="X43" i="1"/>
  <c r="W43" i="1"/>
  <c r="X59" i="1"/>
  <c r="W59" i="1"/>
  <c r="X75" i="1"/>
  <c r="W75" i="1"/>
  <c r="X91" i="1"/>
  <c r="W91" i="1"/>
  <c r="X107" i="1"/>
  <c r="W107" i="1"/>
  <c r="X123" i="1"/>
  <c r="W123" i="1"/>
  <c r="X139" i="1"/>
  <c r="W139" i="1"/>
  <c r="X155" i="1"/>
  <c r="W155" i="1"/>
  <c r="X171" i="1"/>
  <c r="W171" i="1"/>
  <c r="X187" i="1"/>
  <c r="W187" i="1"/>
  <c r="X203" i="1"/>
  <c r="W203" i="1"/>
  <c r="X219" i="1"/>
  <c r="W219" i="1"/>
  <c r="X235" i="1"/>
  <c r="W235" i="1"/>
  <c r="X251" i="1"/>
  <c r="W251" i="1"/>
  <c r="X271" i="1"/>
  <c r="W271" i="1"/>
  <c r="X287" i="1"/>
  <c r="W287" i="1"/>
  <c r="X303" i="1"/>
  <c r="W303" i="1"/>
  <c r="X319" i="1"/>
  <c r="W319" i="1"/>
  <c r="X335" i="1"/>
  <c r="W335" i="1"/>
  <c r="X351" i="1"/>
  <c r="W351" i="1"/>
  <c r="X367" i="1"/>
  <c r="W367" i="1"/>
  <c r="X387" i="1"/>
  <c r="W387" i="1"/>
  <c r="X403" i="1"/>
  <c r="W403" i="1"/>
  <c r="X419" i="1"/>
  <c r="W419" i="1"/>
  <c r="X439" i="1"/>
  <c r="W439" i="1"/>
  <c r="X455" i="1"/>
  <c r="W455" i="1"/>
  <c r="X471" i="1"/>
  <c r="W471" i="1"/>
  <c r="X487" i="1"/>
  <c r="W487" i="1"/>
  <c r="X507" i="1"/>
  <c r="W507" i="1"/>
  <c r="X523" i="1"/>
  <c r="W523" i="1"/>
  <c r="X96" i="1"/>
  <c r="W96" i="1"/>
  <c r="X112" i="1"/>
  <c r="W112" i="1"/>
  <c r="X128" i="1"/>
  <c r="W128" i="1"/>
  <c r="X144" i="1"/>
  <c r="W144" i="1"/>
  <c r="X160" i="1"/>
  <c r="W160" i="1"/>
  <c r="X176" i="1"/>
  <c r="W176" i="1"/>
  <c r="X192" i="1"/>
  <c r="W192" i="1"/>
  <c r="X208" i="1"/>
  <c r="W208" i="1"/>
  <c r="X224" i="1"/>
  <c r="W224" i="1"/>
  <c r="X240" i="1"/>
  <c r="W240" i="1"/>
  <c r="X256" i="1"/>
  <c r="W256" i="1"/>
  <c r="X272" i="1"/>
  <c r="W272" i="1"/>
  <c r="X288" i="1"/>
  <c r="W288" i="1"/>
  <c r="X304" i="1"/>
  <c r="W304" i="1"/>
  <c r="X320" i="1"/>
  <c r="W320" i="1"/>
  <c r="X336" i="1"/>
  <c r="W336" i="1"/>
  <c r="X352" i="1"/>
  <c r="W352" i="1"/>
  <c r="X368" i="1"/>
  <c r="W368" i="1"/>
  <c r="X384" i="1"/>
  <c r="W384" i="1"/>
  <c r="X400" i="1"/>
  <c r="W400" i="1"/>
  <c r="X416" i="1"/>
  <c r="W416" i="1"/>
  <c r="X432" i="1"/>
  <c r="W432" i="1"/>
  <c r="X448" i="1"/>
  <c r="W448" i="1"/>
  <c r="X464" i="1"/>
  <c r="W464" i="1"/>
  <c r="X480" i="1"/>
  <c r="W480" i="1"/>
  <c r="X496" i="1"/>
  <c r="W496" i="1"/>
  <c r="X512" i="1"/>
  <c r="W512" i="1"/>
  <c r="X528" i="1"/>
  <c r="W528" i="1"/>
  <c r="X544" i="1"/>
  <c r="W544" i="1"/>
  <c r="X560" i="1"/>
  <c r="W560" i="1"/>
  <c r="X576" i="1"/>
  <c r="W576" i="1"/>
  <c r="X592" i="1"/>
  <c r="W592" i="1"/>
  <c r="X608" i="1"/>
  <c r="W608" i="1"/>
  <c r="X93" i="1"/>
  <c r="W93" i="1"/>
  <c r="X109" i="1"/>
  <c r="W109" i="1"/>
  <c r="X125" i="1"/>
  <c r="W125" i="1"/>
  <c r="X141" i="1"/>
  <c r="W141" i="1"/>
  <c r="X157" i="1"/>
  <c r="W157" i="1"/>
  <c r="X173" i="1"/>
  <c r="W173" i="1"/>
  <c r="X189" i="1"/>
  <c r="W189" i="1"/>
  <c r="X205" i="1"/>
  <c r="W205" i="1"/>
  <c r="X221" i="1"/>
  <c r="W221" i="1"/>
  <c r="X237" i="1"/>
  <c r="W237" i="1"/>
  <c r="X253" i="1"/>
  <c r="W253" i="1"/>
  <c r="X269" i="1"/>
  <c r="W269" i="1"/>
  <c r="X285" i="1"/>
  <c r="W285" i="1"/>
  <c r="X301" i="1"/>
  <c r="W301" i="1"/>
  <c r="X317" i="1"/>
  <c r="W317" i="1"/>
  <c r="X333" i="1"/>
  <c r="W333" i="1"/>
  <c r="X349" i="1"/>
  <c r="W349" i="1"/>
  <c r="X365" i="1"/>
  <c r="W365" i="1"/>
  <c r="X381" i="1"/>
  <c r="W381" i="1"/>
  <c r="X397" i="1"/>
  <c r="W397" i="1"/>
  <c r="X413" i="1"/>
  <c r="W413" i="1"/>
  <c r="X429" i="1"/>
  <c r="W429" i="1"/>
  <c r="X445" i="1"/>
  <c r="W445" i="1"/>
  <c r="X461" i="1"/>
  <c r="W461" i="1"/>
  <c r="X477" i="1"/>
  <c r="W477" i="1"/>
  <c r="X493" i="1"/>
  <c r="W493" i="1"/>
  <c r="X509" i="1"/>
  <c r="W509" i="1"/>
  <c r="X525" i="1"/>
  <c r="W525" i="1"/>
  <c r="X541" i="1"/>
  <c r="W541" i="1"/>
  <c r="X557" i="1"/>
  <c r="W557" i="1"/>
  <c r="X573" i="1"/>
  <c r="W573" i="1"/>
  <c r="X589" i="1"/>
  <c r="W589" i="1"/>
  <c r="X605" i="1"/>
  <c r="W605" i="1"/>
  <c r="X621" i="1"/>
  <c r="W621" i="1"/>
  <c r="X102" i="1"/>
  <c r="W102" i="1"/>
  <c r="X118" i="1"/>
  <c r="W118" i="1"/>
  <c r="X134" i="1"/>
  <c r="W134" i="1"/>
  <c r="X150" i="1"/>
  <c r="W150" i="1"/>
  <c r="X166" i="1"/>
  <c r="W166" i="1"/>
  <c r="X182" i="1"/>
  <c r="W182" i="1"/>
  <c r="X198" i="1"/>
  <c r="W198" i="1"/>
  <c r="X214" i="1"/>
  <c r="W214" i="1"/>
  <c r="X230" i="1"/>
  <c r="W230" i="1"/>
  <c r="X246" i="1"/>
  <c r="W246" i="1"/>
  <c r="X262" i="1"/>
  <c r="W262" i="1"/>
  <c r="X278" i="1"/>
  <c r="W278" i="1"/>
  <c r="X294" i="1"/>
  <c r="W294" i="1"/>
  <c r="X310" i="1"/>
  <c r="W310" i="1"/>
  <c r="X326" i="1"/>
  <c r="W326" i="1"/>
  <c r="X342" i="1"/>
  <c r="W342" i="1"/>
  <c r="X358" i="1"/>
  <c r="W358" i="1"/>
  <c r="X374" i="1"/>
  <c r="W374" i="1"/>
  <c r="X390" i="1"/>
  <c r="W390" i="1"/>
  <c r="X406" i="1"/>
  <c r="W406" i="1"/>
  <c r="X422" i="1"/>
  <c r="W422" i="1"/>
  <c r="X438" i="1"/>
  <c r="W438" i="1"/>
  <c r="X454" i="1"/>
  <c r="W454" i="1"/>
  <c r="X470" i="1"/>
  <c r="W470" i="1"/>
  <c r="X486" i="1"/>
  <c r="W486" i="1"/>
  <c r="X502" i="1"/>
  <c r="W502" i="1"/>
  <c r="X518" i="1"/>
  <c r="W518" i="1"/>
  <c r="X534" i="1"/>
  <c r="W534" i="1"/>
  <c r="X550" i="1"/>
  <c r="W550" i="1"/>
  <c r="X566" i="1"/>
  <c r="W566" i="1"/>
  <c r="X582" i="1"/>
  <c r="W582" i="1"/>
  <c r="X598" i="1"/>
  <c r="W598" i="1"/>
  <c r="X614" i="1"/>
  <c r="W614" i="1"/>
  <c r="X634" i="1"/>
  <c r="W634" i="1"/>
  <c r="X650" i="1"/>
  <c r="W650" i="1"/>
  <c r="X666" i="1"/>
  <c r="W666" i="1"/>
  <c r="X682" i="1"/>
  <c r="W682" i="1"/>
  <c r="X702" i="1"/>
  <c r="W702" i="1"/>
  <c r="X718" i="1"/>
  <c r="W718" i="1"/>
  <c r="X734" i="1"/>
  <c r="W734" i="1"/>
  <c r="X750" i="1"/>
  <c r="W750" i="1"/>
  <c r="X770" i="1"/>
  <c r="W770" i="1"/>
  <c r="X786" i="1"/>
  <c r="W786" i="1"/>
  <c r="X802" i="1"/>
  <c r="W802" i="1"/>
  <c r="X822" i="1"/>
  <c r="W822" i="1"/>
  <c r="X838" i="1"/>
  <c r="W838" i="1"/>
  <c r="X854" i="1"/>
  <c r="W854" i="1"/>
  <c r="X870" i="1"/>
  <c r="W870" i="1"/>
  <c r="X890" i="1"/>
  <c r="W890" i="1"/>
  <c r="X906" i="1"/>
  <c r="W906" i="1"/>
  <c r="X922" i="1"/>
  <c r="W922" i="1"/>
  <c r="X938" i="1"/>
  <c r="W938" i="1"/>
  <c r="X958" i="1"/>
  <c r="W958" i="1"/>
  <c r="X974" i="1"/>
  <c r="W974" i="1"/>
  <c r="X990" i="1"/>
  <c r="W990" i="1"/>
  <c r="X1006" i="1"/>
  <c r="W1006" i="1"/>
  <c r="X1026" i="1"/>
  <c r="W1026" i="1"/>
  <c r="X1042" i="1"/>
  <c r="W1042" i="1"/>
  <c r="X1058" i="1"/>
  <c r="W1058" i="1"/>
  <c r="X1078" i="1"/>
  <c r="W1078" i="1"/>
  <c r="X1094" i="1"/>
  <c r="W1094" i="1"/>
  <c r="X1110" i="1"/>
  <c r="W1110" i="1"/>
  <c r="X1126" i="1"/>
  <c r="W1126" i="1"/>
  <c r="X1146" i="1"/>
  <c r="W1146" i="1"/>
  <c r="X1162" i="1"/>
  <c r="W1162" i="1"/>
  <c r="X1178" i="1"/>
  <c r="W1178" i="1"/>
  <c r="X1194" i="1"/>
  <c r="W1194" i="1"/>
  <c r="X1210" i="1"/>
  <c r="W1210" i="1"/>
  <c r="X1226" i="1"/>
  <c r="W1226" i="1"/>
  <c r="X1242" i="1"/>
  <c r="W1242" i="1"/>
  <c r="X1258" i="1"/>
  <c r="W1258" i="1"/>
  <c r="X1274" i="1"/>
  <c r="W1274" i="1"/>
  <c r="X1290" i="1"/>
  <c r="W1290" i="1"/>
  <c r="X1306" i="1"/>
  <c r="W1306" i="1"/>
  <c r="X1322" i="1"/>
  <c r="W1322" i="1"/>
  <c r="X1338" i="1"/>
  <c r="W1338" i="1"/>
  <c r="X1354" i="1"/>
  <c r="W1354" i="1"/>
  <c r="X1370" i="1"/>
  <c r="W1370" i="1"/>
  <c r="X1386" i="1"/>
  <c r="W1386" i="1"/>
  <c r="X1402" i="1"/>
  <c r="W1402" i="1"/>
  <c r="X1418" i="1"/>
  <c r="W1418" i="1"/>
  <c r="X1434" i="1"/>
  <c r="W1434" i="1"/>
  <c r="X1450" i="1"/>
  <c r="W1450" i="1"/>
  <c r="X531" i="1"/>
  <c r="W531" i="1"/>
  <c r="X547" i="1"/>
  <c r="W547" i="1"/>
  <c r="X563" i="1"/>
  <c r="W563" i="1"/>
  <c r="X579" i="1"/>
  <c r="W579" i="1"/>
  <c r="X595" i="1"/>
  <c r="W595" i="1"/>
  <c r="X611" i="1"/>
  <c r="W611" i="1"/>
  <c r="X627" i="1"/>
  <c r="W627" i="1"/>
  <c r="X643" i="1"/>
  <c r="W643" i="1"/>
  <c r="X659" i="1"/>
  <c r="W659" i="1"/>
  <c r="X675" i="1"/>
  <c r="W675" i="1"/>
  <c r="X691" i="1"/>
  <c r="W691" i="1"/>
  <c r="X707" i="1"/>
  <c r="W707" i="1"/>
  <c r="X723" i="1"/>
  <c r="W723" i="1"/>
  <c r="X739" i="1"/>
  <c r="W739" i="1"/>
  <c r="X755" i="1"/>
  <c r="W755" i="1"/>
  <c r="X771" i="1"/>
  <c r="W771" i="1"/>
  <c r="X787" i="1"/>
  <c r="W787" i="1"/>
  <c r="X803" i="1"/>
  <c r="W803" i="1"/>
  <c r="X819" i="1"/>
  <c r="W819" i="1"/>
  <c r="X835" i="1"/>
  <c r="W835" i="1"/>
  <c r="X851" i="1"/>
  <c r="W851" i="1"/>
  <c r="X867" i="1"/>
  <c r="W867" i="1"/>
  <c r="X883" i="1"/>
  <c r="W883" i="1"/>
  <c r="X899" i="1"/>
  <c r="W899" i="1"/>
  <c r="X915" i="1"/>
  <c r="W915" i="1"/>
  <c r="X931" i="1"/>
  <c r="W931" i="1"/>
  <c r="X947" i="1"/>
  <c r="W947" i="1"/>
  <c r="X963" i="1"/>
  <c r="W963" i="1"/>
  <c r="X979" i="1"/>
  <c r="W979" i="1"/>
  <c r="X995" i="1"/>
  <c r="W995" i="1"/>
  <c r="X1011" i="1"/>
  <c r="W1011" i="1"/>
  <c r="X1027" i="1"/>
  <c r="W1027" i="1"/>
  <c r="X1043" i="1"/>
  <c r="W1043" i="1"/>
  <c r="X1059" i="1"/>
  <c r="W1059" i="1"/>
  <c r="X1075" i="1"/>
  <c r="W1075" i="1"/>
  <c r="X1091" i="1"/>
  <c r="W1091" i="1"/>
  <c r="X1107" i="1"/>
  <c r="W1107" i="1"/>
  <c r="X1123" i="1"/>
  <c r="W1123" i="1"/>
  <c r="X1139" i="1"/>
  <c r="W1139" i="1"/>
  <c r="X1155" i="1"/>
  <c r="W1155" i="1"/>
  <c r="X1171" i="1"/>
  <c r="W1171" i="1"/>
  <c r="X1187" i="1"/>
  <c r="W1187" i="1"/>
  <c r="X1203" i="1"/>
  <c r="W1203" i="1"/>
  <c r="X1219" i="1"/>
  <c r="W1219" i="1"/>
  <c r="X1235" i="1"/>
  <c r="W1235" i="1"/>
  <c r="X1251" i="1"/>
  <c r="W1251" i="1"/>
  <c r="X1267" i="1"/>
  <c r="W1267" i="1"/>
  <c r="X1283" i="1"/>
  <c r="W1283" i="1"/>
  <c r="X1299" i="1"/>
  <c r="W1299" i="1"/>
  <c r="X1315" i="1"/>
  <c r="W1315" i="1"/>
  <c r="X1331" i="1"/>
  <c r="W1331" i="1"/>
  <c r="X1347" i="1"/>
  <c r="W1347" i="1"/>
  <c r="X1363" i="1"/>
  <c r="W1363" i="1"/>
  <c r="X1379" i="1"/>
  <c r="W1379" i="1"/>
  <c r="X1395" i="1"/>
  <c r="W1395" i="1"/>
  <c r="X1411" i="1"/>
  <c r="W1411" i="1"/>
  <c r="X1427" i="1"/>
  <c r="W1427" i="1"/>
  <c r="X1443" i="1"/>
  <c r="W1443" i="1"/>
  <c r="X1459" i="1"/>
  <c r="W1459" i="1"/>
  <c r="X1475" i="1"/>
  <c r="W1475" i="1"/>
  <c r="X1491" i="1"/>
  <c r="W1491" i="1"/>
  <c r="X1507" i="1"/>
  <c r="W1507" i="1"/>
  <c r="X1523" i="1"/>
  <c r="W1523" i="1"/>
  <c r="X1539" i="1"/>
  <c r="W1539" i="1"/>
  <c r="X1555" i="1"/>
  <c r="W1555" i="1"/>
  <c r="X1571" i="1"/>
  <c r="W1571" i="1"/>
  <c r="X1587" i="1"/>
  <c r="W1587" i="1"/>
  <c r="X628" i="1"/>
  <c r="W628" i="1"/>
  <c r="X644" i="1"/>
  <c r="W644" i="1"/>
  <c r="X660" i="1"/>
  <c r="W660" i="1"/>
  <c r="X676" i="1"/>
  <c r="W676" i="1"/>
  <c r="X692" i="1"/>
  <c r="W692" i="1"/>
  <c r="X708" i="1"/>
  <c r="W708" i="1"/>
  <c r="X724" i="1"/>
  <c r="W724" i="1"/>
  <c r="X740" i="1"/>
  <c r="W740" i="1"/>
  <c r="X756" i="1"/>
  <c r="W756" i="1"/>
  <c r="X772" i="1"/>
  <c r="W772" i="1"/>
  <c r="X788" i="1"/>
  <c r="W788" i="1"/>
  <c r="X804" i="1"/>
  <c r="W804" i="1"/>
  <c r="X820" i="1"/>
  <c r="W820" i="1"/>
  <c r="X836" i="1"/>
  <c r="W836" i="1"/>
  <c r="X852" i="1"/>
  <c r="W852" i="1"/>
  <c r="X868" i="1"/>
  <c r="W868" i="1"/>
  <c r="X884" i="1"/>
  <c r="W884" i="1"/>
  <c r="X900" i="1"/>
  <c r="W900" i="1"/>
  <c r="X916" i="1"/>
  <c r="W916" i="1"/>
  <c r="X932" i="1"/>
  <c r="W932" i="1"/>
  <c r="X948" i="1"/>
  <c r="W948" i="1"/>
  <c r="X964" i="1"/>
  <c r="W964" i="1"/>
  <c r="X980" i="1"/>
  <c r="W980" i="1"/>
  <c r="X996" i="1"/>
  <c r="W996" i="1"/>
  <c r="X1012" i="1"/>
  <c r="W1012" i="1"/>
  <c r="X1028" i="1"/>
  <c r="W1028" i="1"/>
  <c r="X1044" i="1"/>
  <c r="W1044" i="1"/>
  <c r="X1060" i="1"/>
  <c r="W1060" i="1"/>
  <c r="X1076" i="1"/>
  <c r="W1076" i="1"/>
  <c r="X1092" i="1"/>
  <c r="W1092" i="1"/>
  <c r="X1108" i="1"/>
  <c r="W1108" i="1"/>
  <c r="X1124" i="1"/>
  <c r="W1124" i="1"/>
  <c r="X1140" i="1"/>
  <c r="W1140" i="1"/>
  <c r="X1156" i="1"/>
  <c r="W1156" i="1"/>
  <c r="X1172" i="1"/>
  <c r="W1172" i="1"/>
  <c r="X1192" i="1"/>
  <c r="W1192" i="1"/>
  <c r="X1212" i="1"/>
  <c r="W1212" i="1"/>
  <c r="X1236" i="1"/>
  <c r="W1236" i="1"/>
  <c r="X1256" i="1"/>
  <c r="W1256" i="1"/>
  <c r="X1276" i="1"/>
  <c r="W1276" i="1"/>
  <c r="X1300" i="1"/>
  <c r="W1300" i="1"/>
  <c r="X1320" i="1"/>
  <c r="W1320" i="1"/>
  <c r="X1340" i="1"/>
  <c r="W1340" i="1"/>
  <c r="X1364" i="1"/>
  <c r="W1364" i="1"/>
  <c r="X1384" i="1"/>
  <c r="W1384" i="1"/>
  <c r="X1404" i="1"/>
  <c r="W1404" i="1"/>
  <c r="X1428" i="1"/>
  <c r="W1428" i="1"/>
  <c r="X1448" i="1"/>
  <c r="W1448" i="1"/>
  <c r="X1468" i="1"/>
  <c r="W1468" i="1"/>
  <c r="X1492" i="1"/>
  <c r="W1492" i="1"/>
  <c r="X1512" i="1"/>
  <c r="W1512" i="1"/>
  <c r="X1532" i="1"/>
  <c r="W1532" i="1"/>
  <c r="X1556" i="1"/>
  <c r="W1556" i="1"/>
  <c r="X1576" i="1"/>
  <c r="W1576" i="1"/>
  <c r="X1596" i="1"/>
  <c r="W1596" i="1"/>
  <c r="X637" i="1"/>
  <c r="W637" i="1"/>
  <c r="X653" i="1"/>
  <c r="W653" i="1"/>
  <c r="X669" i="1"/>
  <c r="W669" i="1"/>
  <c r="X685" i="1"/>
  <c r="W685" i="1"/>
  <c r="X701" i="1"/>
  <c r="W701" i="1"/>
  <c r="X717" i="1"/>
  <c r="W717" i="1"/>
  <c r="X733" i="1"/>
  <c r="W733" i="1"/>
  <c r="X749" i="1"/>
  <c r="W749" i="1"/>
  <c r="X765" i="1"/>
  <c r="W765" i="1"/>
  <c r="X781" i="1"/>
  <c r="W781" i="1"/>
  <c r="X797" i="1"/>
  <c r="W797" i="1"/>
  <c r="X813" i="1"/>
  <c r="W813" i="1"/>
  <c r="X829" i="1"/>
  <c r="W829" i="1"/>
  <c r="X845" i="1"/>
  <c r="W845" i="1"/>
  <c r="X861" i="1"/>
  <c r="W861" i="1"/>
  <c r="X877" i="1"/>
  <c r="W877" i="1"/>
  <c r="X893" i="1"/>
  <c r="W893" i="1"/>
  <c r="X909" i="1"/>
  <c r="W909" i="1"/>
  <c r="X925" i="1"/>
  <c r="W925" i="1"/>
  <c r="X941" i="1"/>
  <c r="W941" i="1"/>
  <c r="X957" i="1"/>
  <c r="W957" i="1"/>
  <c r="X973" i="1"/>
  <c r="W973" i="1"/>
  <c r="X989" i="1"/>
  <c r="W989" i="1"/>
  <c r="X1005" i="1"/>
  <c r="W1005" i="1"/>
  <c r="X1021" i="1"/>
  <c r="W1021" i="1"/>
  <c r="X1037" i="1"/>
  <c r="W1037" i="1"/>
  <c r="X1053" i="1"/>
  <c r="W1053" i="1"/>
  <c r="X1069" i="1"/>
  <c r="W1069" i="1"/>
  <c r="X1085" i="1"/>
  <c r="W1085" i="1"/>
  <c r="X1101" i="1"/>
  <c r="W1101" i="1"/>
  <c r="X1117" i="1"/>
  <c r="W1117" i="1"/>
  <c r="X1133" i="1"/>
  <c r="W1133" i="1"/>
  <c r="X1149" i="1"/>
  <c r="W1149" i="1"/>
  <c r="X1165" i="1"/>
  <c r="W1165" i="1"/>
  <c r="X1181" i="1"/>
  <c r="W1181" i="1"/>
  <c r="X1197" i="1"/>
  <c r="W1197" i="1"/>
  <c r="X1213" i="1"/>
  <c r="W1213" i="1"/>
  <c r="X1229" i="1"/>
  <c r="W1229" i="1"/>
  <c r="X1245" i="1"/>
  <c r="W1245" i="1"/>
  <c r="X1261" i="1"/>
  <c r="W1261" i="1"/>
  <c r="X1277" i="1"/>
  <c r="W1277" i="1"/>
  <c r="X1293" i="1"/>
  <c r="W1293" i="1"/>
  <c r="X1309" i="1"/>
  <c r="W1309" i="1"/>
  <c r="X1325" i="1"/>
  <c r="W1325" i="1"/>
  <c r="X1341" i="1"/>
  <c r="W1341" i="1"/>
  <c r="X1357" i="1"/>
  <c r="W1357" i="1"/>
  <c r="X1373" i="1"/>
  <c r="W1373" i="1"/>
  <c r="X1389" i="1"/>
  <c r="W1389" i="1"/>
  <c r="X1405" i="1"/>
  <c r="W1405" i="1"/>
  <c r="X1421" i="1"/>
  <c r="W1421" i="1"/>
  <c r="X1437" i="1"/>
  <c r="W1437" i="1"/>
  <c r="X1453" i="1"/>
  <c r="W1453" i="1"/>
  <c r="X1469" i="1"/>
  <c r="W1469" i="1"/>
  <c r="X1485" i="1"/>
  <c r="W1485" i="1"/>
  <c r="X1501" i="1"/>
  <c r="W1501" i="1"/>
  <c r="X1517" i="1"/>
  <c r="W1517" i="1"/>
  <c r="X1533" i="1"/>
  <c r="W1533" i="1"/>
  <c r="X1549" i="1"/>
  <c r="W1549" i="1"/>
  <c r="X1565" i="1"/>
  <c r="W1565" i="1"/>
  <c r="X1581" i="1"/>
  <c r="W1581" i="1"/>
  <c r="X1597" i="1"/>
  <c r="W1597" i="1"/>
  <c r="X882" i="1"/>
  <c r="W882" i="1"/>
  <c r="X1454" i="1"/>
  <c r="W1454" i="1"/>
  <c r="X1470" i="1"/>
  <c r="W1470" i="1"/>
  <c r="X1486" i="1"/>
  <c r="W1486" i="1"/>
  <c r="X1502" i="1"/>
  <c r="W1502" i="1"/>
  <c r="X1518" i="1"/>
  <c r="W1518" i="1"/>
  <c r="X1534" i="1"/>
  <c r="W1534" i="1"/>
  <c r="X1550" i="1"/>
  <c r="W1550" i="1"/>
  <c r="X1566" i="1"/>
  <c r="W1566" i="1"/>
  <c r="X1582" i="1"/>
  <c r="W1582" i="1"/>
  <c r="X1598" i="1"/>
  <c r="W1598" i="1"/>
  <c r="X1248" i="1"/>
  <c r="W1248" i="1"/>
  <c r="X1344" i="1"/>
  <c r="W1344" i="1"/>
  <c r="X1424" i="1"/>
  <c r="W1424" i="1"/>
  <c r="X1504" i="1"/>
  <c r="W1504" i="1"/>
  <c r="X754" i="1"/>
  <c r="W754" i="1"/>
  <c r="X1328" i="1"/>
  <c r="W1328" i="1"/>
  <c r="X1584" i="1"/>
  <c r="W1584" i="1"/>
  <c r="X24" i="1"/>
  <c r="W24" i="1"/>
  <c r="X69" i="1"/>
  <c r="W69" i="1"/>
  <c r="X26" i="1"/>
  <c r="W26" i="1"/>
  <c r="X74" i="1"/>
  <c r="W74" i="1"/>
  <c r="X35" i="1"/>
  <c r="W35" i="1"/>
  <c r="X83" i="1"/>
  <c r="W83" i="1"/>
  <c r="X115" i="1"/>
  <c r="W115" i="1"/>
  <c r="X163" i="1"/>
  <c r="W163" i="1"/>
  <c r="X211" i="1"/>
  <c r="W211" i="1"/>
  <c r="X263" i="1"/>
  <c r="W263" i="1"/>
  <c r="X311" i="1"/>
  <c r="W311" i="1"/>
  <c r="X395" i="1"/>
  <c r="W395" i="1"/>
  <c r="X447" i="1"/>
  <c r="W447" i="1"/>
  <c r="X495" i="1"/>
  <c r="W495" i="1"/>
  <c r="X104" i="1"/>
  <c r="W104" i="1"/>
  <c r="X152" i="1"/>
  <c r="W152" i="1"/>
  <c r="X216" i="1"/>
  <c r="W216" i="1"/>
  <c r="X264" i="1"/>
  <c r="W264" i="1"/>
  <c r="X312" i="1"/>
  <c r="W312" i="1"/>
  <c r="X376" i="1"/>
  <c r="W376" i="1"/>
  <c r="X440" i="1"/>
  <c r="W440" i="1"/>
  <c r="X488" i="1"/>
  <c r="W488" i="1"/>
  <c r="X536" i="1"/>
  <c r="W536" i="1"/>
  <c r="X584" i="1"/>
  <c r="W584" i="1"/>
  <c r="X101" i="1"/>
  <c r="W101" i="1"/>
  <c r="X165" i="1"/>
  <c r="W165" i="1"/>
  <c r="X213" i="1"/>
  <c r="W213" i="1"/>
  <c r="X261" i="1"/>
  <c r="W261" i="1"/>
  <c r="X309" i="1"/>
  <c r="W309" i="1"/>
  <c r="X357" i="1"/>
  <c r="W357" i="1"/>
  <c r="X405" i="1"/>
  <c r="W405" i="1"/>
  <c r="X453" i="1"/>
  <c r="W453" i="1"/>
  <c r="X501" i="1"/>
  <c r="W501" i="1"/>
  <c r="X533" i="1"/>
  <c r="W533" i="1"/>
  <c r="X565" i="1"/>
  <c r="W565" i="1"/>
  <c r="X581" i="1"/>
  <c r="W581" i="1"/>
  <c r="X613" i="1"/>
  <c r="W613" i="1"/>
  <c r="X110" i="1"/>
  <c r="W110" i="1"/>
  <c r="X142" i="1"/>
  <c r="W142" i="1"/>
  <c r="X174" i="1"/>
  <c r="W174" i="1"/>
  <c r="X206" i="1"/>
  <c r="W206" i="1"/>
  <c r="X238" i="1"/>
  <c r="W238" i="1"/>
  <c r="X286" i="1"/>
  <c r="W286" i="1"/>
  <c r="X318" i="1"/>
  <c r="W318" i="1"/>
  <c r="X350" i="1"/>
  <c r="W350" i="1"/>
  <c r="X382" i="1"/>
  <c r="W382" i="1"/>
  <c r="X414" i="1"/>
  <c r="W414" i="1"/>
  <c r="X446" i="1"/>
  <c r="W446" i="1"/>
  <c r="X478" i="1"/>
  <c r="W478" i="1"/>
  <c r="X510" i="1"/>
  <c r="W510" i="1"/>
  <c r="X542" i="1"/>
  <c r="W542" i="1"/>
  <c r="X574" i="1"/>
  <c r="W574" i="1"/>
  <c r="X606" i="1"/>
  <c r="W606" i="1"/>
  <c r="X622" i="1"/>
  <c r="W622" i="1"/>
  <c r="X658" i="1"/>
  <c r="W658" i="1"/>
  <c r="X694" i="1"/>
  <c r="W694" i="1"/>
  <c r="X726" i="1"/>
  <c r="W726" i="1"/>
  <c r="X762" i="1"/>
  <c r="W762" i="1"/>
  <c r="X794" i="1"/>
  <c r="W794" i="1"/>
  <c r="X830" i="1"/>
  <c r="W830" i="1"/>
  <c r="X862" i="1"/>
  <c r="W862" i="1"/>
  <c r="X898" i="1"/>
  <c r="W898" i="1"/>
  <c r="X930" i="1"/>
  <c r="W930" i="1"/>
  <c r="X966" i="1"/>
  <c r="W966" i="1"/>
  <c r="X998" i="1"/>
  <c r="W998" i="1"/>
  <c r="X1034" i="1"/>
  <c r="W1034" i="1"/>
  <c r="X1066" i="1"/>
  <c r="W1066" i="1"/>
  <c r="X1102" i="1"/>
  <c r="W1102" i="1"/>
  <c r="X1134" i="1"/>
  <c r="W1134" i="1"/>
  <c r="X1170" i="1"/>
  <c r="W1170" i="1"/>
  <c r="X1202" i="1"/>
  <c r="W1202" i="1"/>
  <c r="X1234" i="1"/>
  <c r="W1234" i="1"/>
  <c r="X1266" i="1"/>
  <c r="W1266" i="1"/>
  <c r="X1298" i="1"/>
  <c r="W1298" i="1"/>
  <c r="X1330" i="1"/>
  <c r="W1330" i="1"/>
  <c r="X1362" i="1"/>
  <c r="W1362" i="1"/>
  <c r="X1394" i="1"/>
  <c r="W1394" i="1"/>
  <c r="X1410" i="1"/>
  <c r="W1410" i="1"/>
  <c r="X1442" i="1"/>
  <c r="W1442" i="1"/>
  <c r="X539" i="1"/>
  <c r="W539" i="1"/>
  <c r="X571" i="1"/>
  <c r="W571" i="1"/>
  <c r="X603" i="1"/>
  <c r="W603" i="1"/>
  <c r="X635" i="1"/>
  <c r="W635" i="1"/>
  <c r="X667" i="1"/>
  <c r="W667" i="1"/>
  <c r="X699" i="1"/>
  <c r="W699" i="1"/>
  <c r="X731" i="1"/>
  <c r="W731" i="1"/>
  <c r="X763" i="1"/>
  <c r="W763" i="1"/>
  <c r="X795" i="1"/>
  <c r="W795" i="1"/>
  <c r="X827" i="1"/>
  <c r="W827" i="1"/>
  <c r="X859" i="1"/>
  <c r="W859" i="1"/>
  <c r="X891" i="1"/>
  <c r="W891" i="1"/>
  <c r="X923" i="1"/>
  <c r="W923" i="1"/>
  <c r="X955" i="1"/>
  <c r="W955" i="1"/>
  <c r="X987" i="1"/>
  <c r="W987" i="1"/>
  <c r="X1019" i="1"/>
  <c r="W1019" i="1"/>
  <c r="X1051" i="1"/>
  <c r="W1051" i="1"/>
  <c r="X1083" i="1"/>
  <c r="W1083" i="1"/>
  <c r="X1115" i="1"/>
  <c r="W1115" i="1"/>
  <c r="X1147" i="1"/>
  <c r="W1147" i="1"/>
  <c r="X1179" i="1"/>
  <c r="W1179" i="1"/>
  <c r="X1211" i="1"/>
  <c r="W1211" i="1"/>
  <c r="X1243" i="1"/>
  <c r="W1243" i="1"/>
  <c r="X1275" i="1"/>
  <c r="W1275" i="1"/>
  <c r="X1307" i="1"/>
  <c r="W1307" i="1"/>
  <c r="X1323" i="1"/>
  <c r="W1323" i="1"/>
  <c r="X1355" i="1"/>
  <c r="W1355" i="1"/>
  <c r="X1387" i="1"/>
  <c r="W1387" i="1"/>
  <c r="X1419" i="1"/>
  <c r="W1419" i="1"/>
  <c r="X1451" i="1"/>
  <c r="W1451" i="1"/>
  <c r="X1483" i="1"/>
  <c r="W1483" i="1"/>
  <c r="X1515" i="1"/>
  <c r="W1515" i="1"/>
  <c r="X1547" i="1"/>
  <c r="W1547" i="1"/>
  <c r="X1579" i="1"/>
  <c r="W1579" i="1"/>
  <c r="X636" i="1"/>
  <c r="W636" i="1"/>
  <c r="X668" i="1"/>
  <c r="W668" i="1"/>
  <c r="X700" i="1"/>
  <c r="W700" i="1"/>
  <c r="X716" i="1"/>
  <c r="W716" i="1"/>
  <c r="X748" i="1"/>
  <c r="W748" i="1"/>
  <c r="X780" i="1"/>
  <c r="W780" i="1"/>
  <c r="X812" i="1"/>
  <c r="W812" i="1"/>
  <c r="X844" i="1"/>
  <c r="W844" i="1"/>
  <c r="X876" i="1"/>
  <c r="W876" i="1"/>
  <c r="X908" i="1"/>
  <c r="W908" i="1"/>
  <c r="X940" i="1"/>
  <c r="W940" i="1"/>
  <c r="X972" i="1"/>
  <c r="W972" i="1"/>
  <c r="X1004" i="1"/>
  <c r="W1004" i="1"/>
  <c r="X1036" i="1"/>
  <c r="W1036" i="1"/>
  <c r="X1068" i="1"/>
  <c r="W1068" i="1"/>
  <c r="X1100" i="1"/>
  <c r="W1100" i="1"/>
  <c r="X1116" i="1"/>
  <c r="W1116" i="1"/>
  <c r="X1148" i="1"/>
  <c r="W1148" i="1"/>
  <c r="X1164" i="1"/>
  <c r="W1164" i="1"/>
  <c r="X1180" i="1"/>
  <c r="W1180" i="1"/>
  <c r="X1204" i="1"/>
  <c r="W1204" i="1"/>
  <c r="X1224" i="1"/>
  <c r="W1224" i="1"/>
  <c r="X1244" i="1"/>
  <c r="W1244" i="1"/>
  <c r="X1268" i="1"/>
  <c r="W1268" i="1"/>
  <c r="X1288" i="1"/>
  <c r="W1288" i="1"/>
  <c r="X1332" i="1"/>
  <c r="W1332" i="1"/>
  <c r="X1352" i="1"/>
  <c r="W1352" i="1"/>
  <c r="X1372" i="1"/>
  <c r="W1372" i="1"/>
  <c r="X1396" i="1"/>
  <c r="W1396" i="1"/>
  <c r="X1416" i="1"/>
  <c r="W1416" i="1"/>
  <c r="X1436" i="1"/>
  <c r="W1436" i="1"/>
  <c r="X1460" i="1"/>
  <c r="W1460" i="1"/>
  <c r="X1480" i="1"/>
  <c r="W1480" i="1"/>
  <c r="X1500" i="1"/>
  <c r="W1500" i="1"/>
  <c r="X1524" i="1"/>
  <c r="W1524" i="1"/>
  <c r="X1544" i="1"/>
  <c r="W1544" i="1"/>
  <c r="X1564" i="1"/>
  <c r="W1564" i="1"/>
  <c r="X1588" i="1"/>
  <c r="W1588" i="1"/>
  <c r="X629" i="1"/>
  <c r="W629" i="1"/>
  <c r="X645" i="1"/>
  <c r="W645" i="1"/>
  <c r="X661" i="1"/>
  <c r="W661" i="1"/>
  <c r="X677" i="1"/>
  <c r="W677" i="1"/>
  <c r="X693" i="1"/>
  <c r="W693" i="1"/>
  <c r="X709" i="1"/>
  <c r="W709" i="1"/>
  <c r="X725" i="1"/>
  <c r="W725" i="1"/>
  <c r="X741" i="1"/>
  <c r="W741" i="1"/>
  <c r="X757" i="1"/>
  <c r="W757" i="1"/>
  <c r="X773" i="1"/>
  <c r="W773" i="1"/>
  <c r="X789" i="1"/>
  <c r="W789" i="1"/>
  <c r="X805" i="1"/>
  <c r="W805" i="1"/>
  <c r="X821" i="1"/>
  <c r="W821" i="1"/>
  <c r="X837" i="1"/>
  <c r="W837" i="1"/>
  <c r="X853" i="1"/>
  <c r="W853" i="1"/>
  <c r="X869" i="1"/>
  <c r="W869" i="1"/>
  <c r="X885" i="1"/>
  <c r="W885" i="1"/>
  <c r="X901" i="1"/>
  <c r="W901" i="1"/>
  <c r="X917" i="1"/>
  <c r="W917" i="1"/>
  <c r="X933" i="1"/>
  <c r="W933" i="1"/>
  <c r="X949" i="1"/>
  <c r="W949" i="1"/>
  <c r="X965" i="1"/>
  <c r="W965" i="1"/>
  <c r="X981" i="1"/>
  <c r="W981" i="1"/>
  <c r="X997" i="1"/>
  <c r="W997" i="1"/>
  <c r="X1013" i="1"/>
  <c r="W1013" i="1"/>
  <c r="X1029" i="1"/>
  <c r="W1029" i="1"/>
  <c r="X1045" i="1"/>
  <c r="W1045" i="1"/>
  <c r="X1061" i="1"/>
  <c r="W1061" i="1"/>
  <c r="X1077" i="1"/>
  <c r="W1077" i="1"/>
  <c r="X1093" i="1"/>
  <c r="W1093" i="1"/>
  <c r="X1109" i="1"/>
  <c r="W1109" i="1"/>
  <c r="X1125" i="1"/>
  <c r="W1125" i="1"/>
  <c r="X1141" i="1"/>
  <c r="W1141" i="1"/>
  <c r="X1157" i="1"/>
  <c r="W1157" i="1"/>
  <c r="X1173" i="1"/>
  <c r="W1173" i="1"/>
  <c r="X1189" i="1"/>
  <c r="W1189" i="1"/>
  <c r="X1205" i="1"/>
  <c r="W1205" i="1"/>
  <c r="X1221" i="1"/>
  <c r="W1221" i="1"/>
  <c r="X1237" i="1"/>
  <c r="W1237" i="1"/>
  <c r="X1253" i="1"/>
  <c r="W1253" i="1"/>
  <c r="X1269" i="1"/>
  <c r="W1269" i="1"/>
  <c r="X1285" i="1"/>
  <c r="W1285" i="1"/>
  <c r="X1301" i="1"/>
  <c r="W1301" i="1"/>
  <c r="X1317" i="1"/>
  <c r="W1317" i="1"/>
  <c r="X1333" i="1"/>
  <c r="W1333" i="1"/>
  <c r="X1349" i="1"/>
  <c r="W1349" i="1"/>
  <c r="X1365" i="1"/>
  <c r="W1365" i="1"/>
  <c r="X1381" i="1"/>
  <c r="W1381" i="1"/>
  <c r="X1397" i="1"/>
  <c r="W1397" i="1"/>
  <c r="X1413" i="1"/>
  <c r="W1413" i="1"/>
  <c r="X1429" i="1"/>
  <c r="W1429" i="1"/>
  <c r="X1445" i="1"/>
  <c r="W1445" i="1"/>
  <c r="X1461" i="1"/>
  <c r="W1461" i="1"/>
  <c r="X1477" i="1"/>
  <c r="W1477" i="1"/>
  <c r="X1493" i="1"/>
  <c r="W1493" i="1"/>
  <c r="X1509" i="1"/>
  <c r="W1509" i="1"/>
  <c r="X1525" i="1"/>
  <c r="W1525" i="1"/>
  <c r="X1541" i="1"/>
  <c r="W1541" i="1"/>
  <c r="X1557" i="1"/>
  <c r="W1557" i="1"/>
  <c r="X1573" i="1"/>
  <c r="W1573" i="1"/>
  <c r="X1589" i="1"/>
  <c r="W1589" i="1"/>
  <c r="X690" i="1"/>
  <c r="W690" i="1"/>
  <c r="X1074" i="1"/>
  <c r="W1074" i="1"/>
  <c r="X1462" i="1"/>
  <c r="W1462" i="1"/>
  <c r="X1478" i="1"/>
  <c r="W1478" i="1"/>
  <c r="X1494" i="1"/>
  <c r="W1494" i="1"/>
  <c r="X1510" i="1"/>
  <c r="W1510" i="1"/>
  <c r="X1526" i="1"/>
  <c r="W1526" i="1"/>
  <c r="X1542" i="1"/>
  <c r="W1542" i="1"/>
  <c r="X1558" i="1"/>
  <c r="W1558" i="1"/>
  <c r="X1574" i="1"/>
  <c r="W1574" i="1"/>
  <c r="X1590" i="1"/>
  <c r="W1590" i="1"/>
  <c r="X1216" i="1"/>
  <c r="W1216" i="1"/>
  <c r="X1296" i="1"/>
  <c r="W1296" i="1"/>
  <c r="X1376" i="1"/>
  <c r="W1376" i="1"/>
  <c r="X1472" i="1"/>
  <c r="W1472" i="1"/>
  <c r="X1552" i="1"/>
  <c r="W1552" i="1"/>
  <c r="X1200" i="1"/>
  <c r="W1200" i="1"/>
  <c r="X1456" i="1"/>
  <c r="W1456" i="1"/>
  <c r="X4" i="1"/>
  <c r="W4" i="1"/>
  <c r="X20" i="1"/>
  <c r="W20" i="1"/>
  <c r="X36" i="1"/>
  <c r="W36" i="1"/>
  <c r="X52" i="1"/>
  <c r="W52" i="1"/>
  <c r="X68" i="1"/>
  <c r="W68" i="1"/>
  <c r="X84" i="1"/>
  <c r="W84" i="1"/>
  <c r="X17" i="1"/>
  <c r="W17" i="1"/>
  <c r="X33" i="1"/>
  <c r="W33" i="1"/>
  <c r="X49" i="1"/>
  <c r="W49" i="1"/>
  <c r="X65" i="1"/>
  <c r="W65" i="1"/>
  <c r="X81" i="1"/>
  <c r="W81" i="1"/>
  <c r="X6" i="1"/>
  <c r="W6" i="1"/>
  <c r="X22" i="1"/>
  <c r="W22" i="1"/>
  <c r="X38" i="1"/>
  <c r="W38" i="1"/>
  <c r="X54" i="1"/>
  <c r="W54" i="1"/>
  <c r="X70" i="1"/>
  <c r="W70" i="1"/>
  <c r="X86" i="1"/>
  <c r="W86" i="1"/>
  <c r="X15" i="1"/>
  <c r="W15" i="1"/>
  <c r="X31" i="1"/>
  <c r="W31" i="1"/>
  <c r="X47" i="1"/>
  <c r="W47" i="1"/>
  <c r="X63" i="1"/>
  <c r="W63" i="1"/>
  <c r="X79" i="1"/>
  <c r="W79" i="1"/>
  <c r="X95" i="1"/>
  <c r="W95" i="1"/>
  <c r="X111" i="1"/>
  <c r="W111" i="1"/>
  <c r="X127" i="1"/>
  <c r="W127" i="1"/>
  <c r="X143" i="1"/>
  <c r="W143" i="1"/>
  <c r="X159" i="1"/>
  <c r="W159" i="1"/>
  <c r="X175" i="1"/>
  <c r="W175" i="1"/>
  <c r="X191" i="1"/>
  <c r="W191" i="1"/>
  <c r="X207" i="1"/>
  <c r="W207" i="1"/>
  <c r="X223" i="1"/>
  <c r="W223" i="1"/>
  <c r="X239" i="1"/>
  <c r="W239" i="1"/>
  <c r="X255" i="1"/>
  <c r="W255" i="1"/>
  <c r="X275" i="1"/>
  <c r="W275" i="1"/>
  <c r="X291" i="1"/>
  <c r="W291" i="1"/>
  <c r="X307" i="1"/>
  <c r="W307" i="1"/>
  <c r="X323" i="1"/>
  <c r="W323" i="1"/>
  <c r="X339" i="1"/>
  <c r="W339" i="1"/>
  <c r="X355" i="1"/>
  <c r="W355" i="1"/>
  <c r="X375" i="1"/>
  <c r="W375" i="1"/>
  <c r="X391" i="1"/>
  <c r="W391" i="1"/>
  <c r="X407" i="1"/>
  <c r="W407" i="1"/>
  <c r="X423" i="1"/>
  <c r="W423" i="1"/>
  <c r="X443" i="1"/>
  <c r="W443" i="1"/>
  <c r="X459" i="1"/>
  <c r="W459" i="1"/>
  <c r="X475" i="1"/>
  <c r="W475" i="1"/>
  <c r="X491" i="1"/>
  <c r="W491" i="1"/>
  <c r="X511" i="1"/>
  <c r="W511" i="1"/>
  <c r="X527" i="1"/>
  <c r="W527" i="1"/>
  <c r="X100" i="1"/>
  <c r="W100" i="1"/>
  <c r="X116" i="1"/>
  <c r="W116" i="1"/>
  <c r="X132" i="1"/>
  <c r="W132" i="1"/>
  <c r="X148" i="1"/>
  <c r="W148" i="1"/>
  <c r="X164" i="1"/>
  <c r="W164" i="1"/>
  <c r="X180" i="1"/>
  <c r="W180" i="1"/>
  <c r="X196" i="1"/>
  <c r="W196" i="1"/>
  <c r="X212" i="1"/>
  <c r="W212" i="1"/>
  <c r="X228" i="1"/>
  <c r="W228" i="1"/>
  <c r="X244" i="1"/>
  <c r="W244" i="1"/>
  <c r="X260" i="1"/>
  <c r="W260" i="1"/>
  <c r="X276" i="1"/>
  <c r="W276" i="1"/>
  <c r="X292" i="1"/>
  <c r="W292" i="1"/>
  <c r="X308" i="1"/>
  <c r="W308" i="1"/>
  <c r="X324" i="1"/>
  <c r="W324" i="1"/>
  <c r="X340" i="1"/>
  <c r="W340" i="1"/>
  <c r="X356" i="1"/>
  <c r="W356" i="1"/>
  <c r="X372" i="1"/>
  <c r="W372" i="1"/>
  <c r="X388" i="1"/>
  <c r="W388" i="1"/>
  <c r="X404" i="1"/>
  <c r="W404" i="1"/>
  <c r="X420" i="1"/>
  <c r="W420" i="1"/>
  <c r="X436" i="1"/>
  <c r="W436" i="1"/>
  <c r="X452" i="1"/>
  <c r="W452" i="1"/>
  <c r="X468" i="1"/>
  <c r="W468" i="1"/>
  <c r="X484" i="1"/>
  <c r="W484" i="1"/>
  <c r="X500" i="1"/>
  <c r="W500" i="1"/>
  <c r="X516" i="1"/>
  <c r="W516" i="1"/>
  <c r="X532" i="1"/>
  <c r="W532" i="1"/>
  <c r="X548" i="1"/>
  <c r="W548" i="1"/>
  <c r="X564" i="1"/>
  <c r="W564" i="1"/>
  <c r="X580" i="1"/>
  <c r="W580" i="1"/>
  <c r="X596" i="1"/>
  <c r="W596" i="1"/>
  <c r="X612" i="1"/>
  <c r="W612" i="1"/>
  <c r="X97" i="1"/>
  <c r="W97" i="1"/>
  <c r="X113" i="1"/>
  <c r="W113" i="1"/>
  <c r="X129" i="1"/>
  <c r="W129" i="1"/>
  <c r="X145" i="1"/>
  <c r="W145" i="1"/>
  <c r="X161" i="1"/>
  <c r="W161" i="1"/>
  <c r="X177" i="1"/>
  <c r="W177" i="1"/>
  <c r="X193" i="1"/>
  <c r="W193" i="1"/>
  <c r="X209" i="1"/>
  <c r="W209" i="1"/>
  <c r="X225" i="1"/>
  <c r="W225" i="1"/>
  <c r="X241" i="1"/>
  <c r="W241" i="1"/>
  <c r="X257" i="1"/>
  <c r="W257" i="1"/>
  <c r="X273" i="1"/>
  <c r="W273" i="1"/>
  <c r="X289" i="1"/>
  <c r="W289" i="1"/>
  <c r="X305" i="1"/>
  <c r="W305" i="1"/>
  <c r="X321" i="1"/>
  <c r="W321" i="1"/>
  <c r="X337" i="1"/>
  <c r="W337" i="1"/>
  <c r="X353" i="1"/>
  <c r="W353" i="1"/>
  <c r="X369" i="1"/>
  <c r="W369" i="1"/>
  <c r="X385" i="1"/>
  <c r="W385" i="1"/>
  <c r="X401" i="1"/>
  <c r="W401" i="1"/>
  <c r="X417" i="1"/>
  <c r="W417" i="1"/>
  <c r="X433" i="1"/>
  <c r="W433" i="1"/>
  <c r="X449" i="1"/>
  <c r="W449" i="1"/>
  <c r="X465" i="1"/>
  <c r="W465" i="1"/>
  <c r="X481" i="1"/>
  <c r="W481" i="1"/>
  <c r="X497" i="1"/>
  <c r="W497" i="1"/>
  <c r="X513" i="1"/>
  <c r="W513" i="1"/>
  <c r="X529" i="1"/>
  <c r="W529" i="1"/>
  <c r="X545" i="1"/>
  <c r="W545" i="1"/>
  <c r="X561" i="1"/>
  <c r="W561" i="1"/>
  <c r="X577" i="1"/>
  <c r="W577" i="1"/>
  <c r="X593" i="1"/>
  <c r="W593" i="1"/>
  <c r="X609" i="1"/>
  <c r="W609" i="1"/>
  <c r="X90" i="1"/>
  <c r="W90" i="1"/>
  <c r="X106" i="1"/>
  <c r="W106" i="1"/>
  <c r="X122" i="1"/>
  <c r="W122" i="1"/>
  <c r="X138" i="1"/>
  <c r="W138" i="1"/>
  <c r="X154" i="1"/>
  <c r="W154" i="1"/>
  <c r="X170" i="1"/>
  <c r="W170" i="1"/>
  <c r="X186" i="1"/>
  <c r="W186" i="1"/>
  <c r="X202" i="1"/>
  <c r="W202" i="1"/>
  <c r="X218" i="1"/>
  <c r="W218" i="1"/>
  <c r="X234" i="1"/>
  <c r="W234" i="1"/>
  <c r="X250" i="1"/>
  <c r="W250" i="1"/>
  <c r="X266" i="1"/>
  <c r="W266" i="1"/>
  <c r="X282" i="1"/>
  <c r="W282" i="1"/>
  <c r="X298" i="1"/>
  <c r="W298" i="1"/>
  <c r="X314" i="1"/>
  <c r="W314" i="1"/>
  <c r="X330" i="1"/>
  <c r="W330" i="1"/>
  <c r="X346" i="1"/>
  <c r="W346" i="1"/>
  <c r="X362" i="1"/>
  <c r="W362" i="1"/>
  <c r="X378" i="1"/>
  <c r="W378" i="1"/>
  <c r="X394" i="1"/>
  <c r="W394" i="1"/>
  <c r="X410" i="1"/>
  <c r="W410" i="1"/>
  <c r="X426" i="1"/>
  <c r="W426" i="1"/>
  <c r="X442" i="1"/>
  <c r="W442" i="1"/>
  <c r="X458" i="1"/>
  <c r="W458" i="1"/>
  <c r="X474" i="1"/>
  <c r="W474" i="1"/>
  <c r="X490" i="1"/>
  <c r="W490" i="1"/>
  <c r="X506" i="1"/>
  <c r="W506" i="1"/>
  <c r="X522" i="1"/>
  <c r="W522" i="1"/>
  <c r="X538" i="1"/>
  <c r="W538" i="1"/>
  <c r="X554" i="1"/>
  <c r="W554" i="1"/>
  <c r="X570" i="1"/>
  <c r="W570" i="1"/>
  <c r="X586" i="1"/>
  <c r="W586" i="1"/>
  <c r="X602" i="1"/>
  <c r="W602" i="1"/>
  <c r="X618" i="1"/>
  <c r="W618" i="1"/>
  <c r="X638" i="1"/>
  <c r="W638" i="1"/>
  <c r="X654" i="1"/>
  <c r="W654" i="1"/>
  <c r="X670" i="1"/>
  <c r="W670" i="1"/>
  <c r="X686" i="1"/>
  <c r="W686" i="1"/>
  <c r="X706" i="1"/>
  <c r="W706" i="1"/>
  <c r="X722" i="1"/>
  <c r="W722" i="1"/>
  <c r="X738" i="1"/>
  <c r="W738" i="1"/>
  <c r="X758" i="1"/>
  <c r="W758" i="1"/>
  <c r="X774" i="1"/>
  <c r="W774" i="1"/>
  <c r="X790" i="1"/>
  <c r="W790" i="1"/>
  <c r="X806" i="1"/>
  <c r="W806" i="1"/>
  <c r="X826" i="1"/>
  <c r="W826" i="1"/>
  <c r="X842" i="1"/>
  <c r="W842" i="1"/>
  <c r="X858" i="1"/>
  <c r="W858" i="1"/>
  <c r="X874" i="1"/>
  <c r="W874" i="1"/>
  <c r="X894" i="1"/>
  <c r="W894" i="1"/>
  <c r="X910" i="1"/>
  <c r="W910" i="1"/>
  <c r="X926" i="1"/>
  <c r="W926" i="1"/>
  <c r="X942" i="1"/>
  <c r="W942" i="1"/>
  <c r="X962" i="1"/>
  <c r="W962" i="1"/>
  <c r="X978" i="1"/>
  <c r="W978" i="1"/>
  <c r="X994" i="1"/>
  <c r="W994" i="1"/>
  <c r="X1014" i="1"/>
  <c r="W1014" i="1"/>
  <c r="X1030" i="1"/>
  <c r="W1030" i="1"/>
  <c r="X1046" i="1"/>
  <c r="W1046" i="1"/>
  <c r="X1062" i="1"/>
  <c r="W1062" i="1"/>
  <c r="X1082" i="1"/>
  <c r="W1082" i="1"/>
  <c r="X1098" i="1"/>
  <c r="W1098" i="1"/>
  <c r="X1114" i="1"/>
  <c r="W1114" i="1"/>
  <c r="X1130" i="1"/>
  <c r="W1130" i="1"/>
  <c r="X1150" i="1"/>
  <c r="W1150" i="1"/>
  <c r="X1166" i="1"/>
  <c r="W1166" i="1"/>
  <c r="X1182" i="1"/>
  <c r="W1182" i="1"/>
  <c r="X1198" i="1"/>
  <c r="W1198" i="1"/>
  <c r="X1214" i="1"/>
  <c r="W1214" i="1"/>
  <c r="X1230" i="1"/>
  <c r="W1230" i="1"/>
  <c r="X1246" i="1"/>
  <c r="W1246" i="1"/>
  <c r="X1262" i="1"/>
  <c r="W1262" i="1"/>
  <c r="X1278" i="1"/>
  <c r="W1278" i="1"/>
  <c r="X1294" i="1"/>
  <c r="W1294" i="1"/>
  <c r="X1310" i="1"/>
  <c r="W1310" i="1"/>
  <c r="X1326" i="1"/>
  <c r="W1326" i="1"/>
  <c r="X1342" i="1"/>
  <c r="W1342" i="1"/>
  <c r="X1358" i="1"/>
  <c r="W1358" i="1"/>
  <c r="X1374" i="1"/>
  <c r="W1374" i="1"/>
  <c r="X1390" i="1"/>
  <c r="W1390" i="1"/>
  <c r="X1406" i="1"/>
  <c r="W1406" i="1"/>
  <c r="X1422" i="1"/>
  <c r="W1422" i="1"/>
  <c r="X1438" i="1"/>
  <c r="W1438" i="1"/>
  <c r="X259" i="1"/>
  <c r="W259" i="1"/>
  <c r="X535" i="1"/>
  <c r="W535" i="1"/>
  <c r="X551" i="1"/>
  <c r="W551" i="1"/>
  <c r="X567" i="1"/>
  <c r="W567" i="1"/>
  <c r="X583" i="1"/>
  <c r="W583" i="1"/>
  <c r="X599" i="1"/>
  <c r="W599" i="1"/>
  <c r="X615" i="1"/>
  <c r="W615" i="1"/>
  <c r="X631" i="1"/>
  <c r="W631" i="1"/>
  <c r="X647" i="1"/>
  <c r="W647" i="1"/>
  <c r="X663" i="1"/>
  <c r="W663" i="1"/>
  <c r="X679" i="1"/>
  <c r="W679" i="1"/>
  <c r="X695" i="1"/>
  <c r="W695" i="1"/>
  <c r="X711" i="1"/>
  <c r="W711" i="1"/>
  <c r="X727" i="1"/>
  <c r="W727" i="1"/>
  <c r="X743" i="1"/>
  <c r="W743" i="1"/>
  <c r="X759" i="1"/>
  <c r="W759" i="1"/>
  <c r="X775" i="1"/>
  <c r="W775" i="1"/>
  <c r="X791" i="1"/>
  <c r="W791" i="1"/>
  <c r="X807" i="1"/>
  <c r="W807" i="1"/>
  <c r="X823" i="1"/>
  <c r="W823" i="1"/>
  <c r="X839" i="1"/>
  <c r="W839" i="1"/>
  <c r="X855" i="1"/>
  <c r="W855" i="1"/>
  <c r="X871" i="1"/>
  <c r="W871" i="1"/>
  <c r="X887" i="1"/>
  <c r="W887" i="1"/>
  <c r="X903" i="1"/>
  <c r="W903" i="1"/>
  <c r="X919" i="1"/>
  <c r="W919" i="1"/>
  <c r="X935" i="1"/>
  <c r="W935" i="1"/>
  <c r="X951" i="1"/>
  <c r="W951" i="1"/>
  <c r="X967" i="1"/>
  <c r="W967" i="1"/>
  <c r="X983" i="1"/>
  <c r="W983" i="1"/>
  <c r="X999" i="1"/>
  <c r="W999" i="1"/>
  <c r="X1015" i="1"/>
  <c r="W1015" i="1"/>
  <c r="X1031" i="1"/>
  <c r="W1031" i="1"/>
  <c r="X1047" i="1"/>
  <c r="W1047" i="1"/>
  <c r="X1063" i="1"/>
  <c r="W1063" i="1"/>
  <c r="X1079" i="1"/>
  <c r="W1079" i="1"/>
  <c r="X1095" i="1"/>
  <c r="W1095" i="1"/>
  <c r="X1111" i="1"/>
  <c r="W1111" i="1"/>
  <c r="X1127" i="1"/>
  <c r="W1127" i="1"/>
  <c r="X1143" i="1"/>
  <c r="W1143" i="1"/>
  <c r="X1159" i="1"/>
  <c r="W1159" i="1"/>
  <c r="X1175" i="1"/>
  <c r="W1175" i="1"/>
  <c r="X1191" i="1"/>
  <c r="W1191" i="1"/>
  <c r="X1207" i="1"/>
  <c r="W1207" i="1"/>
  <c r="X1223" i="1"/>
  <c r="W1223" i="1"/>
  <c r="X1239" i="1"/>
  <c r="W1239" i="1"/>
  <c r="X1255" i="1"/>
  <c r="W1255" i="1"/>
  <c r="X1271" i="1"/>
  <c r="W1271" i="1"/>
  <c r="X1287" i="1"/>
  <c r="W1287" i="1"/>
  <c r="X1303" i="1"/>
  <c r="W1303" i="1"/>
  <c r="X1319" i="1"/>
  <c r="W1319" i="1"/>
  <c r="X1335" i="1"/>
  <c r="W1335" i="1"/>
  <c r="X1351" i="1"/>
  <c r="W1351" i="1"/>
  <c r="X1367" i="1"/>
  <c r="W1367" i="1"/>
  <c r="X1383" i="1"/>
  <c r="W1383" i="1"/>
  <c r="X1399" i="1"/>
  <c r="W1399" i="1"/>
  <c r="X1415" i="1"/>
  <c r="W1415" i="1"/>
  <c r="X1431" i="1"/>
  <c r="W1431" i="1"/>
  <c r="X1447" i="1"/>
  <c r="W1447" i="1"/>
  <c r="X1463" i="1"/>
  <c r="W1463" i="1"/>
  <c r="X1479" i="1"/>
  <c r="W1479" i="1"/>
  <c r="X1495" i="1"/>
  <c r="W1495" i="1"/>
  <c r="X1511" i="1"/>
  <c r="W1511" i="1"/>
  <c r="X1527" i="1"/>
  <c r="W1527" i="1"/>
  <c r="X1543" i="1"/>
  <c r="W1543" i="1"/>
  <c r="X1559" i="1"/>
  <c r="W1559" i="1"/>
  <c r="X1575" i="1"/>
  <c r="W1575" i="1"/>
  <c r="X1591" i="1"/>
  <c r="W1591" i="1"/>
  <c r="X632" i="1"/>
  <c r="W632" i="1"/>
  <c r="X648" i="1"/>
  <c r="W648" i="1"/>
  <c r="X664" i="1"/>
  <c r="W664" i="1"/>
  <c r="X680" i="1"/>
  <c r="W680" i="1"/>
  <c r="X696" i="1"/>
  <c r="W696" i="1"/>
  <c r="X712" i="1"/>
  <c r="W712" i="1"/>
  <c r="X728" i="1"/>
  <c r="W728" i="1"/>
  <c r="X744" i="1"/>
  <c r="W744" i="1"/>
  <c r="X760" i="1"/>
  <c r="W760" i="1"/>
  <c r="X776" i="1"/>
  <c r="W776" i="1"/>
  <c r="X792" i="1"/>
  <c r="W792" i="1"/>
  <c r="X808" i="1"/>
  <c r="W808" i="1"/>
  <c r="X824" i="1"/>
  <c r="W824" i="1"/>
  <c r="X840" i="1"/>
  <c r="W840" i="1"/>
  <c r="X856" i="1"/>
  <c r="W856" i="1"/>
  <c r="X872" i="1"/>
  <c r="W872" i="1"/>
  <c r="X888" i="1"/>
  <c r="W888" i="1"/>
  <c r="X904" i="1"/>
  <c r="W904" i="1"/>
  <c r="X920" i="1"/>
  <c r="W920" i="1"/>
  <c r="X936" i="1"/>
  <c r="W936" i="1"/>
  <c r="X952" i="1"/>
  <c r="W952" i="1"/>
  <c r="X968" i="1"/>
  <c r="W968" i="1"/>
  <c r="X984" i="1"/>
  <c r="W984" i="1"/>
  <c r="X1000" i="1"/>
  <c r="W1000" i="1"/>
  <c r="X1016" i="1"/>
  <c r="W1016" i="1"/>
  <c r="X1032" i="1"/>
  <c r="W1032" i="1"/>
  <c r="X1048" i="1"/>
  <c r="W1048" i="1"/>
  <c r="X1064" i="1"/>
  <c r="W1064" i="1"/>
  <c r="X1080" i="1"/>
  <c r="W1080" i="1"/>
  <c r="X1096" i="1"/>
  <c r="W1096" i="1"/>
  <c r="X1112" i="1"/>
  <c r="W1112" i="1"/>
  <c r="X1128" i="1"/>
  <c r="W1128" i="1"/>
  <c r="X1144" i="1"/>
  <c r="W1144" i="1"/>
  <c r="X1160" i="1"/>
  <c r="W1160" i="1"/>
  <c r="X1176" i="1"/>
  <c r="W1176" i="1"/>
  <c r="X1196" i="1"/>
  <c r="W1196" i="1"/>
  <c r="X1220" i="1"/>
  <c r="W1220" i="1"/>
  <c r="X1240" i="1"/>
  <c r="W1240" i="1"/>
  <c r="X1260" i="1"/>
  <c r="W1260" i="1"/>
  <c r="X1284" i="1"/>
  <c r="W1284" i="1"/>
  <c r="X1304" i="1"/>
  <c r="W1304" i="1"/>
  <c r="X1324" i="1"/>
  <c r="W1324" i="1"/>
  <c r="X1348" i="1"/>
  <c r="W1348" i="1"/>
  <c r="X1368" i="1"/>
  <c r="W1368" i="1"/>
  <c r="X1388" i="1"/>
  <c r="W1388" i="1"/>
  <c r="X1412" i="1"/>
  <c r="W1412" i="1"/>
  <c r="X1432" i="1"/>
  <c r="W1432" i="1"/>
  <c r="X1452" i="1"/>
  <c r="W1452" i="1"/>
  <c r="X1476" i="1"/>
  <c r="W1476" i="1"/>
  <c r="X1496" i="1"/>
  <c r="W1496" i="1"/>
  <c r="X1516" i="1"/>
  <c r="W1516" i="1"/>
  <c r="X1540" i="1"/>
  <c r="W1540" i="1"/>
  <c r="X1560" i="1"/>
  <c r="W1560" i="1"/>
  <c r="X1580" i="1"/>
  <c r="W1580" i="1"/>
  <c r="X625" i="1"/>
  <c r="W625" i="1"/>
  <c r="X641" i="1"/>
  <c r="W641" i="1"/>
  <c r="X657" i="1"/>
  <c r="W657" i="1"/>
  <c r="X673" i="1"/>
  <c r="W673" i="1"/>
  <c r="X689" i="1"/>
  <c r="W689" i="1"/>
  <c r="X705" i="1"/>
  <c r="W705" i="1"/>
  <c r="X721" i="1"/>
  <c r="W721" i="1"/>
  <c r="X737" i="1"/>
  <c r="W737" i="1"/>
  <c r="X753" i="1"/>
  <c r="W753" i="1"/>
  <c r="X769" i="1"/>
  <c r="W769" i="1"/>
  <c r="X785" i="1"/>
  <c r="W785" i="1"/>
  <c r="X801" i="1"/>
  <c r="W801" i="1"/>
  <c r="X817" i="1"/>
  <c r="W817" i="1"/>
  <c r="X833" i="1"/>
  <c r="W833" i="1"/>
  <c r="X849" i="1"/>
  <c r="W849" i="1"/>
  <c r="X865" i="1"/>
  <c r="W865" i="1"/>
  <c r="X881" i="1"/>
  <c r="W881" i="1"/>
  <c r="X897" i="1"/>
  <c r="W897" i="1"/>
  <c r="X913" i="1"/>
  <c r="W913" i="1"/>
  <c r="X929" i="1"/>
  <c r="W929" i="1"/>
  <c r="X945" i="1"/>
  <c r="W945" i="1"/>
  <c r="X961" i="1"/>
  <c r="W961" i="1"/>
  <c r="X977" i="1"/>
  <c r="W977" i="1"/>
  <c r="X993" i="1"/>
  <c r="W993" i="1"/>
  <c r="X1009" i="1"/>
  <c r="W1009" i="1"/>
  <c r="X1025" i="1"/>
  <c r="W1025" i="1"/>
  <c r="X1041" i="1"/>
  <c r="W1041" i="1"/>
  <c r="X1057" i="1"/>
  <c r="W1057" i="1"/>
  <c r="X1073" i="1"/>
  <c r="W1073" i="1"/>
  <c r="X1089" i="1"/>
  <c r="W1089" i="1"/>
  <c r="X1105" i="1"/>
  <c r="W1105" i="1"/>
  <c r="X1121" i="1"/>
  <c r="W1121" i="1"/>
  <c r="X1137" i="1"/>
  <c r="W1137" i="1"/>
  <c r="X1153" i="1"/>
  <c r="W1153" i="1"/>
  <c r="X1169" i="1"/>
  <c r="W1169" i="1"/>
  <c r="X1185" i="1"/>
  <c r="W1185" i="1"/>
  <c r="X1201" i="1"/>
  <c r="W1201" i="1"/>
  <c r="X1217" i="1"/>
  <c r="W1217" i="1"/>
  <c r="X1233" i="1"/>
  <c r="W1233" i="1"/>
  <c r="X1249" i="1"/>
  <c r="W1249" i="1"/>
  <c r="X1265" i="1"/>
  <c r="W1265" i="1"/>
  <c r="X1281" i="1"/>
  <c r="W1281" i="1"/>
  <c r="X1297" i="1"/>
  <c r="W1297" i="1"/>
  <c r="X1313" i="1"/>
  <c r="W1313" i="1"/>
  <c r="X1329" i="1"/>
  <c r="W1329" i="1"/>
  <c r="X1345" i="1"/>
  <c r="W1345" i="1"/>
  <c r="X1361" i="1"/>
  <c r="W1361" i="1"/>
  <c r="X1377" i="1"/>
  <c r="W1377" i="1"/>
  <c r="X1393" i="1"/>
  <c r="W1393" i="1"/>
  <c r="X1409" i="1"/>
  <c r="W1409" i="1"/>
  <c r="X1425" i="1"/>
  <c r="W1425" i="1"/>
  <c r="X1441" i="1"/>
  <c r="W1441" i="1"/>
  <c r="X1457" i="1"/>
  <c r="W1457" i="1"/>
  <c r="X1473" i="1"/>
  <c r="W1473" i="1"/>
  <c r="X1489" i="1"/>
  <c r="W1489" i="1"/>
  <c r="X1505" i="1"/>
  <c r="W1505" i="1"/>
  <c r="X1521" i="1"/>
  <c r="W1521" i="1"/>
  <c r="X1537" i="1"/>
  <c r="W1537" i="1"/>
  <c r="X1553" i="1"/>
  <c r="W1553" i="1"/>
  <c r="X1569" i="1"/>
  <c r="W1569" i="1"/>
  <c r="X1585" i="1"/>
  <c r="W1585" i="1"/>
  <c r="X626" i="1"/>
  <c r="W626" i="1"/>
  <c r="X946" i="1"/>
  <c r="W946" i="1"/>
  <c r="X1458" i="1"/>
  <c r="W1458" i="1"/>
  <c r="X1474" i="1"/>
  <c r="W1474" i="1"/>
  <c r="X1490" i="1"/>
  <c r="W1490" i="1"/>
  <c r="X1506" i="1"/>
  <c r="W1506" i="1"/>
  <c r="X1522" i="1"/>
  <c r="W1522" i="1"/>
  <c r="X1538" i="1"/>
  <c r="W1538" i="1"/>
  <c r="X1554" i="1"/>
  <c r="W1554" i="1"/>
  <c r="X1570" i="1"/>
  <c r="W1570" i="1"/>
  <c r="X1586" i="1"/>
  <c r="W1586" i="1"/>
  <c r="X1184" i="1"/>
  <c r="W1184" i="1"/>
  <c r="X1280" i="1"/>
  <c r="W1280" i="1"/>
  <c r="X1360" i="1"/>
  <c r="W1360" i="1"/>
  <c r="X1440" i="1"/>
  <c r="W1440" i="1"/>
  <c r="X1536" i="1"/>
  <c r="W1536" i="1"/>
  <c r="X1010" i="1"/>
  <c r="W1010" i="1"/>
  <c r="X1392" i="1"/>
  <c r="W1392" i="1"/>
  <c r="X499" i="1"/>
  <c r="W499" i="1"/>
  <c r="Z888" i="1"/>
  <c r="Z760" i="1"/>
  <c r="Z632" i="1"/>
  <c r="Z952" i="1"/>
  <c r="Z824" i="1"/>
  <c r="Z696" i="1"/>
  <c r="Z1398" i="1"/>
  <c r="Z1334" i="1"/>
  <c r="Z1270" i="1"/>
  <c r="Z1206" i="1"/>
  <c r="Z1142" i="1"/>
  <c r="Z1014" i="1"/>
  <c r="Z886" i="1"/>
  <c r="Z758" i="1"/>
  <c r="Z630" i="1"/>
  <c r="Z78" i="1"/>
  <c r="Z14" i="1"/>
  <c r="Z1553" i="1"/>
  <c r="Z1489" i="1"/>
  <c r="Z1425" i="1"/>
  <c r="Z1361" i="1"/>
  <c r="Z920" i="1"/>
  <c r="Z856" i="1"/>
  <c r="Z792" i="1"/>
  <c r="Z728" i="1"/>
  <c r="Z664" i="1"/>
  <c r="Z600" i="1"/>
  <c r="Z536" i="1"/>
  <c r="Z472" i="1"/>
  <c r="Z408" i="1"/>
  <c r="Z344" i="1"/>
  <c r="Z280" i="1"/>
  <c r="Z216" i="1"/>
  <c r="Z152" i="1"/>
  <c r="Z88" i="1"/>
  <c r="Z24" i="1"/>
  <c r="Z1558" i="1"/>
  <c r="Z1494" i="1"/>
  <c r="Z1430" i="1"/>
  <c r="Z1366" i="1"/>
  <c r="Z1302" i="1"/>
  <c r="Z1238" i="1"/>
  <c r="Z1174" i="1"/>
  <c r="Z1046" i="1"/>
  <c r="Z982" i="1"/>
  <c r="Z918" i="1"/>
  <c r="Z790" i="1"/>
  <c r="Z726" i="1"/>
  <c r="Z662" i="1"/>
  <c r="Z145" i="1"/>
  <c r="Z110" i="1"/>
  <c r="Z46" i="1"/>
  <c r="Z1585" i="1"/>
  <c r="Z1521" i="1"/>
  <c r="Z1457" i="1"/>
  <c r="Z1393" i="1"/>
  <c r="Z1329" i="1"/>
  <c r="Z1265" i="1"/>
  <c r="Z1201" i="1"/>
  <c r="Z1137" i="1"/>
  <c r="Z1073" i="1"/>
  <c r="Z1009" i="1"/>
  <c r="Z945" i="1"/>
  <c r="Z612" i="1"/>
  <c r="Z548" i="1"/>
  <c r="Z484" i="1"/>
  <c r="Z420" i="1"/>
  <c r="Z356" i="1"/>
  <c r="Z292" i="1"/>
  <c r="Z228" i="1"/>
  <c r="Z164" i="1"/>
  <c r="Z100" i="1"/>
  <c r="Z36" i="1"/>
  <c r="Z1570" i="1"/>
  <c r="Z1506" i="1"/>
  <c r="Z1122" i="1"/>
  <c r="Z994" i="1"/>
  <c r="Z866" i="1"/>
  <c r="Z738" i="1"/>
  <c r="Z610" i="1"/>
  <c r="Z546" i="1"/>
  <c r="Z482" i="1"/>
  <c r="Z418" i="1"/>
  <c r="Z354" i="1"/>
  <c r="Z290" i="1"/>
  <c r="Z226" i="1"/>
  <c r="Z162" i="1"/>
  <c r="Z122" i="1"/>
  <c r="Z944" i="1"/>
  <c r="Z880" i="1"/>
  <c r="Z470" i="1"/>
  <c r="Z804" i="1"/>
  <c r="Z1442" i="1"/>
  <c r="Z1314" i="1"/>
  <c r="Z1186" i="1"/>
  <c r="Z1597" i="1"/>
  <c r="Z1469" i="1"/>
  <c r="Z1341" i="1"/>
  <c r="Z816" i="1"/>
  <c r="Z752" i="1"/>
  <c r="Z688" i="1"/>
  <c r="Z624" i="1"/>
  <c r="Z560" i="1"/>
  <c r="Z496" i="1"/>
  <c r="Z432" i="1"/>
  <c r="Z368" i="1"/>
  <c r="Z304" i="1"/>
  <c r="Z240" i="1"/>
  <c r="Z176" i="1"/>
  <c r="Z112" i="1"/>
  <c r="Z48" i="1"/>
  <c r="Z1582" i="1"/>
  <c r="Z1518" i="1"/>
  <c r="Z1454" i="1"/>
  <c r="Z1390" i="1"/>
  <c r="Z1326" i="1"/>
  <c r="Z1262" i="1"/>
  <c r="Z1198" i="1"/>
  <c r="Z1134" i="1"/>
  <c r="Z1070" i="1"/>
  <c r="Z1006" i="1"/>
  <c r="Z942" i="1"/>
  <c r="Z878" i="1"/>
  <c r="Z814" i="1"/>
  <c r="Z750" i="1"/>
  <c r="Z686" i="1"/>
  <c r="Z622" i="1"/>
  <c r="Z558" i="1"/>
  <c r="Z494" i="1"/>
  <c r="Z430" i="1"/>
  <c r="Z366" i="1"/>
  <c r="Z302" i="1"/>
  <c r="Z238" i="1"/>
  <c r="Z174" i="1"/>
  <c r="Z134" i="1"/>
  <c r="Z70" i="1"/>
  <c r="Z6" i="1"/>
  <c r="Z1545" i="1"/>
  <c r="Z1481" i="1"/>
  <c r="Z1417" i="1"/>
  <c r="Z1353" i="1"/>
  <c r="Z1289" i="1"/>
  <c r="Z1225" i="1"/>
  <c r="Z1161" i="1"/>
  <c r="Z1097" i="1"/>
  <c r="Z1033" i="1"/>
  <c r="Z969" i="1"/>
  <c r="Z905" i="1"/>
  <c r="Z743" i="1"/>
  <c r="Z1084" i="1"/>
  <c r="Z868" i="1"/>
  <c r="Z1378" i="1"/>
  <c r="Z1250" i="1"/>
  <c r="Z1058" i="1"/>
  <c r="Z930" i="1"/>
  <c r="Z802" i="1"/>
  <c r="Z674" i="1"/>
  <c r="Z58" i="1"/>
  <c r="Z1533" i="1"/>
  <c r="Z1405" i="1"/>
  <c r="Z968" i="1"/>
  <c r="Z904" i="1"/>
  <c r="Z840" i="1"/>
  <c r="Z776" i="1"/>
  <c r="Z712" i="1"/>
  <c r="Z648" i="1"/>
  <c r="Z584" i="1"/>
  <c r="Z520" i="1"/>
  <c r="Z456" i="1"/>
  <c r="Z392" i="1"/>
  <c r="Z328" i="1"/>
  <c r="Z264" i="1"/>
  <c r="Z200" i="1"/>
  <c r="Z136" i="1"/>
  <c r="Z72" i="1"/>
  <c r="Z8" i="1"/>
  <c r="Z1542" i="1"/>
  <c r="Z1478" i="1"/>
  <c r="Z1414" i="1"/>
  <c r="Z1350" i="1"/>
  <c r="Z1286" i="1"/>
  <c r="Z1222" i="1"/>
  <c r="Z1158" i="1"/>
  <c r="Z1094" i="1"/>
  <c r="Z1030" i="1"/>
  <c r="Z966" i="1"/>
  <c r="Z902" i="1"/>
  <c r="Z838" i="1"/>
  <c r="Z774" i="1"/>
  <c r="Z710" i="1"/>
  <c r="Z646" i="1"/>
  <c r="Z582" i="1"/>
  <c r="Z518" i="1"/>
  <c r="Z454" i="1"/>
  <c r="Z390" i="1"/>
  <c r="Z326" i="1"/>
  <c r="Z262" i="1"/>
  <c r="Z198" i="1"/>
  <c r="Z17" i="1"/>
  <c r="Z94" i="1"/>
  <c r="Z30" i="1"/>
  <c r="Z1569" i="1"/>
  <c r="Z1505" i="1"/>
  <c r="Z1441" i="1"/>
  <c r="Z1377" i="1"/>
  <c r="Z1313" i="1"/>
  <c r="Z1249" i="1"/>
  <c r="Z1185" i="1"/>
  <c r="Z1121" i="1"/>
  <c r="Z1057" i="1"/>
  <c r="Z993" i="1"/>
  <c r="Z929" i="1"/>
  <c r="Z916" i="1"/>
  <c r="Z852" i="1"/>
  <c r="Z788" i="1"/>
  <c r="Z724" i="1"/>
  <c r="Z660" i="1"/>
  <c r="Z596" i="1"/>
  <c r="Z532" i="1"/>
  <c r="Z468" i="1"/>
  <c r="Z404" i="1"/>
  <c r="Z340" i="1"/>
  <c r="Z276" i="1"/>
  <c r="Z212" i="1"/>
  <c r="Z148" i="1"/>
  <c r="Z84" i="1"/>
  <c r="Z20" i="1"/>
  <c r="Z1554" i="1"/>
  <c r="Z1490" i="1"/>
  <c r="Z1426" i="1"/>
  <c r="Z1362" i="1"/>
  <c r="Z1298" i="1"/>
  <c r="Z1234" i="1"/>
  <c r="Z1170" i="1"/>
  <c r="Z1106" i="1"/>
  <c r="Z1042" i="1"/>
  <c r="Z978" i="1"/>
  <c r="Z914" i="1"/>
  <c r="Z850" i="1"/>
  <c r="Z786" i="1"/>
  <c r="Z722" i="1"/>
  <c r="Z658" i="1"/>
  <c r="Z594" i="1"/>
  <c r="Z530" i="1"/>
  <c r="Z466" i="1"/>
  <c r="Z402" i="1"/>
  <c r="Z338" i="1"/>
  <c r="Z274" i="1"/>
  <c r="Z210" i="1"/>
  <c r="Z113" i="1"/>
  <c r="Z106" i="1"/>
  <c r="Z42" i="1"/>
  <c r="Z1581" i="1"/>
  <c r="Z1517" i="1"/>
  <c r="Z1453" i="1"/>
  <c r="Z1389" i="1"/>
  <c r="Z1325" i="1"/>
  <c r="Z928" i="1"/>
  <c r="Z864" i="1"/>
  <c r="Z800" i="1"/>
  <c r="Z736" i="1"/>
  <c r="Z672" i="1"/>
  <c r="Z608" i="1"/>
  <c r="Z544" i="1"/>
  <c r="Z480" i="1"/>
  <c r="Z416" i="1"/>
  <c r="Z352" i="1"/>
  <c r="Z288" i="1"/>
  <c r="Z224" i="1"/>
  <c r="Z160" i="1"/>
  <c r="Z96" i="1"/>
  <c r="Z32" i="1"/>
  <c r="Z1566" i="1"/>
  <c r="Z1502" i="1"/>
  <c r="Z1438" i="1"/>
  <c r="Z1374" i="1"/>
  <c r="Z534" i="1"/>
  <c r="Z342" i="1"/>
  <c r="Z214" i="1"/>
  <c r="Z932" i="1"/>
  <c r="Z676" i="1"/>
  <c r="X5" i="1"/>
  <c r="Z5" i="1"/>
  <c r="Z568" i="1"/>
  <c r="Z440" i="1"/>
  <c r="Z312" i="1"/>
  <c r="Z248" i="1"/>
  <c r="Z184" i="1"/>
  <c r="Z120" i="1"/>
  <c r="Z56" i="1"/>
  <c r="Z1526" i="1"/>
  <c r="Z502" i="1"/>
  <c r="Z374" i="1"/>
  <c r="Z1297" i="1"/>
  <c r="Z1233" i="1"/>
  <c r="Z1169" i="1"/>
  <c r="Z1105" i="1"/>
  <c r="Z1041" i="1"/>
  <c r="Z977" i="1"/>
  <c r="Z964" i="1"/>
  <c r="Z900" i="1"/>
  <c r="Z836" i="1"/>
  <c r="Z772" i="1"/>
  <c r="Z708" i="1"/>
  <c r="Z644" i="1"/>
  <c r="Z580" i="1"/>
  <c r="Z516" i="1"/>
  <c r="Z452" i="1"/>
  <c r="Z388" i="1"/>
  <c r="Z324" i="1"/>
  <c r="Z260" i="1"/>
  <c r="Z196" i="1"/>
  <c r="Z132" i="1"/>
  <c r="Z68" i="1"/>
  <c r="Z4" i="1"/>
  <c r="Z1538" i="1"/>
  <c r="Z1474" i="1"/>
  <c r="Z1410" i="1"/>
  <c r="Z1346" i="1"/>
  <c r="Z1282" i="1"/>
  <c r="Z1218" i="1"/>
  <c r="Z1154" i="1"/>
  <c r="Z1090" i="1"/>
  <c r="Z1026" i="1"/>
  <c r="Z962" i="1"/>
  <c r="Z898" i="1"/>
  <c r="Z834" i="1"/>
  <c r="Z770" i="1"/>
  <c r="Z706" i="1"/>
  <c r="Z642" i="1"/>
  <c r="Z578" i="1"/>
  <c r="Z514" i="1"/>
  <c r="Z450" i="1"/>
  <c r="Z386" i="1"/>
  <c r="Z322" i="1"/>
  <c r="Z258" i="1"/>
  <c r="Z194" i="1"/>
  <c r="Z154" i="1"/>
  <c r="Z90" i="1"/>
  <c r="Z26" i="1"/>
  <c r="Z1565" i="1"/>
  <c r="Z1501" i="1"/>
  <c r="Z1437" i="1"/>
  <c r="Z1373" i="1"/>
  <c r="Z976" i="1"/>
  <c r="Z912" i="1"/>
  <c r="Z848" i="1"/>
  <c r="Z784" i="1"/>
  <c r="Z720" i="1"/>
  <c r="Z656" i="1"/>
  <c r="Z592" i="1"/>
  <c r="Z528" i="1"/>
  <c r="Z464" i="1"/>
  <c r="Z400" i="1"/>
  <c r="Z336" i="1"/>
  <c r="Z272" i="1"/>
  <c r="Z208" i="1"/>
  <c r="Z144" i="1"/>
  <c r="Z80" i="1"/>
  <c r="Z16" i="1"/>
  <c r="Z1550" i="1"/>
  <c r="Z1486" i="1"/>
  <c r="Z1422" i="1"/>
  <c r="Z1358" i="1"/>
  <c r="Z1294" i="1"/>
  <c r="Z1230" i="1"/>
  <c r="Z1166" i="1"/>
  <c r="Z1102" i="1"/>
  <c r="Z1038" i="1"/>
  <c r="Z974" i="1"/>
  <c r="Z910" i="1"/>
  <c r="Z846" i="1"/>
  <c r="Z782" i="1"/>
  <c r="Z718" i="1"/>
  <c r="Z654" i="1"/>
  <c r="Z590" i="1"/>
  <c r="Z526" i="1"/>
  <c r="Z462" i="1"/>
  <c r="Z398" i="1"/>
  <c r="Z334" i="1"/>
  <c r="Z270" i="1"/>
  <c r="Z206" i="1"/>
  <c r="Z81" i="1"/>
  <c r="Z102" i="1"/>
  <c r="Z38" i="1"/>
  <c r="Z1577" i="1"/>
  <c r="Z1513" i="1"/>
  <c r="Z1449" i="1"/>
  <c r="Z1385" i="1"/>
  <c r="Z1321" i="1"/>
  <c r="Z1257" i="1"/>
  <c r="Z1193" i="1"/>
  <c r="Z1129" i="1"/>
  <c r="Z1065" i="1"/>
  <c r="Z1001" i="1"/>
  <c r="Z937" i="1"/>
  <c r="Z1367" i="1"/>
  <c r="Z1500" i="1"/>
  <c r="Z1327" i="1"/>
  <c r="Z443" i="1"/>
  <c r="Z1224" i="1"/>
  <c r="Z1131" i="1"/>
  <c r="Z267" i="1"/>
  <c r="Z1100" i="1"/>
  <c r="Z1110" i="1"/>
  <c r="Z854" i="1"/>
  <c r="Z598" i="1"/>
  <c r="Z406" i="1"/>
  <c r="Z278" i="1"/>
  <c r="Z740" i="1"/>
  <c r="X37" i="1"/>
  <c r="Z37" i="1"/>
  <c r="Z504" i="1"/>
  <c r="Z376" i="1"/>
  <c r="Z1590" i="1"/>
  <c r="Z1462" i="1"/>
  <c r="Z1078" i="1"/>
  <c r="Z950" i="1"/>
  <c r="Z822" i="1"/>
  <c r="Z694" i="1"/>
  <c r="Z566" i="1"/>
  <c r="Z438" i="1"/>
  <c r="Z310" i="1"/>
  <c r="Z246" i="1"/>
  <c r="Z182" i="1"/>
  <c r="Z142" i="1"/>
  <c r="Z936" i="1"/>
  <c r="Z872" i="1"/>
  <c r="Z808" i="1"/>
  <c r="Z744" i="1"/>
  <c r="Z680" i="1"/>
  <c r="Z616" i="1"/>
  <c r="Z552" i="1"/>
  <c r="Z488" i="1"/>
  <c r="Z424" i="1"/>
  <c r="Z360" i="1"/>
  <c r="Z296" i="1"/>
  <c r="Z232" i="1"/>
  <c r="Z168" i="1"/>
  <c r="Z104" i="1"/>
  <c r="Z40" i="1"/>
  <c r="Z1574" i="1"/>
  <c r="Z1510" i="1"/>
  <c r="Z1446" i="1"/>
  <c r="Z1382" i="1"/>
  <c r="Z1318" i="1"/>
  <c r="Z1254" i="1"/>
  <c r="Z1190" i="1"/>
  <c r="Z1126" i="1"/>
  <c r="Z1062" i="1"/>
  <c r="Z998" i="1"/>
  <c r="Z934" i="1"/>
  <c r="Z870" i="1"/>
  <c r="Z806" i="1"/>
  <c r="Z742" i="1"/>
  <c r="Z678" i="1"/>
  <c r="Z614" i="1"/>
  <c r="Z550" i="1"/>
  <c r="Z486" i="1"/>
  <c r="Z422" i="1"/>
  <c r="Z358" i="1"/>
  <c r="Z294" i="1"/>
  <c r="Z230" i="1"/>
  <c r="Z166" i="1"/>
  <c r="Z126" i="1"/>
  <c r="Z62" i="1"/>
  <c r="Z9" i="1"/>
  <c r="Z1537" i="1"/>
  <c r="Z1473" i="1"/>
  <c r="Z1409" i="1"/>
  <c r="Z1345" i="1"/>
  <c r="Z1281" i="1"/>
  <c r="Z1217" i="1"/>
  <c r="Z1153" i="1"/>
  <c r="Z1089" i="1"/>
  <c r="Z1025" i="1"/>
  <c r="Z961" i="1"/>
  <c r="Z948" i="1"/>
  <c r="Z884" i="1"/>
  <c r="Z820" i="1"/>
  <c r="Z756" i="1"/>
  <c r="Z692" i="1"/>
  <c r="Z628" i="1"/>
  <c r="Z564" i="1"/>
  <c r="Z500" i="1"/>
  <c r="Z436" i="1"/>
  <c r="Z372" i="1"/>
  <c r="Z308" i="1"/>
  <c r="Z244" i="1"/>
  <c r="Z180" i="1"/>
  <c r="Z116" i="1"/>
  <c r="Z52" i="1"/>
  <c r="Z1586" i="1"/>
  <c r="Z1522" i="1"/>
  <c r="Z1458" i="1"/>
  <c r="Z1394" i="1"/>
  <c r="Z1330" i="1"/>
  <c r="Z1266" i="1"/>
  <c r="Z1202" i="1"/>
  <c r="Z1138" i="1"/>
  <c r="Z1074" i="1"/>
  <c r="Z1010" i="1"/>
  <c r="Z946" i="1"/>
  <c r="Z882" i="1"/>
  <c r="Z818" i="1"/>
  <c r="Z754" i="1"/>
  <c r="Z690" i="1"/>
  <c r="Z626" i="1"/>
  <c r="Z562" i="1"/>
  <c r="Z498" i="1"/>
  <c r="Z434" i="1"/>
  <c r="Z370" i="1"/>
  <c r="Z306" i="1"/>
  <c r="Z242" i="1"/>
  <c r="Z178" i="1"/>
  <c r="Z138" i="1"/>
  <c r="Z74" i="1"/>
  <c r="Z10" i="1"/>
  <c r="Z1549" i="1"/>
  <c r="Z1485" i="1"/>
  <c r="Z1421" i="1"/>
  <c r="Z1357" i="1"/>
  <c r="Z960" i="1"/>
  <c r="Z896" i="1"/>
  <c r="Z832" i="1"/>
  <c r="Z768" i="1"/>
  <c r="Z704" i="1"/>
  <c r="Z640" i="1"/>
  <c r="Z576" i="1"/>
  <c r="Z512" i="1"/>
  <c r="Z448" i="1"/>
  <c r="Z384" i="1"/>
  <c r="Z320" i="1"/>
  <c r="Z256" i="1"/>
  <c r="Z192" i="1"/>
  <c r="Z128" i="1"/>
  <c r="Z64" i="1"/>
  <c r="Z1598" i="1"/>
  <c r="Z1534" i="1"/>
  <c r="Z1470" i="1"/>
  <c r="Z1406" i="1"/>
  <c r="Z1342" i="1"/>
  <c r="Z1310" i="1"/>
  <c r="Z1246" i="1"/>
  <c r="Z1182" i="1"/>
  <c r="Z1118" i="1"/>
  <c r="Z1054" i="1"/>
  <c r="Z990" i="1"/>
  <c r="Z926" i="1"/>
  <c r="Z862" i="1"/>
  <c r="Z798" i="1"/>
  <c r="Z734" i="1"/>
  <c r="Z670" i="1"/>
  <c r="Z606" i="1"/>
  <c r="Z542" i="1"/>
  <c r="Z478" i="1"/>
  <c r="Z414" i="1"/>
  <c r="Z350" i="1"/>
  <c r="Z286" i="1"/>
  <c r="Z222" i="1"/>
  <c r="Z158" i="1"/>
  <c r="Z118" i="1"/>
  <c r="Z54" i="1"/>
  <c r="Z1593" i="1"/>
  <c r="Z1529" i="1"/>
  <c r="Z1465" i="1"/>
  <c r="Z1401" i="1"/>
  <c r="Z1337" i="1"/>
  <c r="Z1273" i="1"/>
  <c r="Z1209" i="1"/>
  <c r="Z1145" i="1"/>
  <c r="Z1081" i="1"/>
  <c r="Z1017" i="1"/>
  <c r="Z953" i="1"/>
  <c r="Z889" i="1"/>
  <c r="Z919" i="1"/>
  <c r="Z1503" i="1"/>
  <c r="Z707" i="1"/>
  <c r="Z1408" i="1"/>
  <c r="Z1291" i="1"/>
  <c r="Z495" i="1"/>
  <c r="Z1288" i="1"/>
  <c r="Z427" i="1"/>
  <c r="Z1293" i="1"/>
  <c r="Z1229" i="1"/>
  <c r="Z1165" i="1"/>
  <c r="Z1101" i="1"/>
  <c r="Z1037" i="1"/>
  <c r="Z973" i="1"/>
  <c r="Z909" i="1"/>
  <c r="Z845" i="1"/>
  <c r="Z781" i="1"/>
  <c r="Z717" i="1"/>
  <c r="Z653" i="1"/>
  <c r="Z589" i="1"/>
  <c r="Z525" i="1"/>
  <c r="Z461" i="1"/>
  <c r="Z397" i="1"/>
  <c r="Z333" i="1"/>
  <c r="Z225" i="1"/>
  <c r="Z65" i="1"/>
  <c r="Z221" i="1"/>
  <c r="Z93" i="1"/>
  <c r="Z469" i="1"/>
  <c r="Z241" i="1"/>
  <c r="Z141" i="1"/>
  <c r="Z1559" i="1"/>
  <c r="Z1499" i="1"/>
  <c r="Z763" i="1"/>
  <c r="Z785" i="1"/>
  <c r="Z609" i="1"/>
  <c r="Z417" i="1"/>
  <c r="Z121" i="1"/>
  <c r="Z1063" i="1"/>
  <c r="Z1452" i="1"/>
  <c r="Z1279" i="1"/>
  <c r="Z383" i="1"/>
  <c r="Z1184" i="1"/>
  <c r="Z1091" i="1"/>
  <c r="Z219" i="1"/>
  <c r="Z1052" i="1"/>
  <c r="Z187" i="1"/>
  <c r="Z825" i="1"/>
  <c r="Z761" i="1"/>
  <c r="Z697" i="1"/>
  <c r="Z633" i="1"/>
  <c r="Z569" i="1"/>
  <c r="Z505" i="1"/>
  <c r="Z441" i="1"/>
  <c r="Z377" i="1"/>
  <c r="Z313" i="1"/>
  <c r="Z185" i="1"/>
  <c r="Z309" i="1"/>
  <c r="Z181" i="1"/>
  <c r="Z53" i="1"/>
  <c r="Z645" i="1"/>
  <c r="Z501" i="1"/>
  <c r="Z305" i="1"/>
  <c r="Z109" i="1"/>
  <c r="Z1187" i="1"/>
  <c r="Z811" i="1"/>
  <c r="Z897" i="1"/>
  <c r="Z705" i="1"/>
  <c r="Z481" i="1"/>
  <c r="Z265" i="1"/>
  <c r="Z133" i="1"/>
  <c r="Z1399" i="1"/>
  <c r="Z988" i="1"/>
  <c r="Z835" i="1"/>
  <c r="Z1504" i="1"/>
  <c r="Z1375" i="1"/>
  <c r="Z619" i="1"/>
  <c r="Z1376" i="1"/>
  <c r="Z559" i="1"/>
  <c r="Z956" i="1"/>
  <c r="Z892" i="1"/>
  <c r="Z828" i="1"/>
  <c r="Z764" i="1"/>
  <c r="Z700" i="1"/>
  <c r="Z636" i="1"/>
  <c r="Z572" i="1"/>
  <c r="Z508" i="1"/>
  <c r="Z444" i="1"/>
  <c r="Z380" i="1"/>
  <c r="Z316" i="1"/>
  <c r="Z252" i="1"/>
  <c r="Z188" i="1"/>
  <c r="Z124" i="1"/>
  <c r="Z60" i="1"/>
  <c r="Z1594" i="1"/>
  <c r="Z1530" i="1"/>
  <c r="Z1466" i="1"/>
  <c r="Z1402" i="1"/>
  <c r="Z1338" i="1"/>
  <c r="Z1274" i="1"/>
  <c r="Z1210" i="1"/>
  <c r="Z1146" i="1"/>
  <c r="Z1082" i="1"/>
  <c r="Z1018" i="1"/>
  <c r="Z954" i="1"/>
  <c r="Z890" i="1"/>
  <c r="Z826" i="1"/>
  <c r="Z762" i="1"/>
  <c r="Z698" i="1"/>
  <c r="Z634" i="1"/>
  <c r="Z570" i="1"/>
  <c r="Z506" i="1"/>
  <c r="Z442" i="1"/>
  <c r="Z378" i="1"/>
  <c r="Z314" i="1"/>
  <c r="Z250" i="1"/>
  <c r="Z186" i="1"/>
  <c r="Z146" i="1"/>
  <c r="Z82" i="1"/>
  <c r="Z18" i="1"/>
  <c r="Z199" i="1"/>
  <c r="Z387" i="1"/>
  <c r="Z635" i="1"/>
  <c r="Z895" i="1"/>
  <c r="Z1064" i="1"/>
  <c r="Z1252" i="1"/>
  <c r="Z1432" i="1"/>
  <c r="Z31" i="1"/>
  <c r="Z231" i="1"/>
  <c r="Z447" i="1"/>
  <c r="Z699" i="1"/>
  <c r="Z955" i="1"/>
  <c r="Z1103" i="1"/>
  <c r="Z1263" i="1"/>
  <c r="Z1423" i="1"/>
  <c r="Z1004" i="1"/>
  <c r="Z1192" i="1"/>
  <c r="Z239" i="1"/>
  <c r="Z1277" i="1"/>
  <c r="Z1213" i="1"/>
  <c r="Z1149" i="1"/>
  <c r="Z1085" i="1"/>
  <c r="Z1021" i="1"/>
  <c r="Z957" i="1"/>
  <c r="Z893" i="1"/>
  <c r="Z829" i="1"/>
  <c r="Z765" i="1"/>
  <c r="Z701" i="1"/>
  <c r="Z637" i="1"/>
  <c r="Z573" i="1"/>
  <c r="Z509" i="1"/>
  <c r="Z445" i="1"/>
  <c r="Z381" i="1"/>
  <c r="Z317" i="1"/>
  <c r="Z193" i="1"/>
  <c r="Z25" i="1"/>
  <c r="Z189" i="1"/>
  <c r="Z61" i="1"/>
  <c r="Z421" i="1"/>
  <c r="Z169" i="1"/>
  <c r="Z45" i="1"/>
  <c r="Z995" i="1"/>
  <c r="Z1019" i="1"/>
  <c r="Z87" i="1"/>
  <c r="Z737" i="1"/>
  <c r="Z545" i="1"/>
  <c r="Z369" i="1"/>
  <c r="Z261" i="1"/>
  <c r="Z1463" i="1"/>
  <c r="Z1244" i="1"/>
  <c r="Z1099" i="1"/>
  <c r="Z171" i="1"/>
  <c r="Z996" i="1"/>
  <c r="Z943" i="1"/>
  <c r="Z23" i="1"/>
  <c r="Z883" i="1"/>
  <c r="Z873" i="1"/>
  <c r="Z809" i="1"/>
  <c r="Z745" i="1"/>
  <c r="Z681" i="1"/>
  <c r="Z617" i="1"/>
  <c r="Z553" i="1"/>
  <c r="Z489" i="1"/>
  <c r="Z425" i="1"/>
  <c r="Z361" i="1"/>
  <c r="Z281" i="1"/>
  <c r="Z137" i="1"/>
  <c r="Z277" i="1"/>
  <c r="Z149" i="1"/>
  <c r="Z21" i="1"/>
  <c r="Z597" i="1"/>
  <c r="Z453" i="1"/>
  <c r="Z209" i="1"/>
  <c r="Z13" i="1"/>
  <c r="Z511" i="1"/>
  <c r="Z119" i="1"/>
  <c r="Z849" i="1"/>
  <c r="Z657" i="1"/>
  <c r="Z433" i="1"/>
  <c r="Z161" i="1"/>
  <c r="Z275" i="1"/>
  <c r="Z1419" i="1"/>
  <c r="Z579" i="1"/>
  <c r="Z1316" i="1"/>
  <c r="Z1211" i="1"/>
  <c r="Z363" i="1"/>
  <c r="Z1196" i="1"/>
  <c r="Z331" i="1"/>
  <c r="Z940" i="1"/>
  <c r="Z876" i="1"/>
  <c r="Z812" i="1"/>
  <c r="Z748" i="1"/>
  <c r="Z684" i="1"/>
  <c r="Z620" i="1"/>
  <c r="Z556" i="1"/>
  <c r="Z492" i="1"/>
  <c r="Z428" i="1"/>
  <c r="Z364" i="1"/>
  <c r="Z300" i="1"/>
  <c r="Z236" i="1"/>
  <c r="Z172" i="1"/>
  <c r="Z108" i="1"/>
  <c r="Z44" i="1"/>
  <c r="Z1578" i="1"/>
  <c r="Z1514" i="1"/>
  <c r="Z1450" i="1"/>
  <c r="Z1386" i="1"/>
  <c r="Z1322" i="1"/>
  <c r="Z1258" i="1"/>
  <c r="Z1194" i="1"/>
  <c r="Z1130" i="1"/>
  <c r="Z1066" i="1"/>
  <c r="Z1002" i="1"/>
  <c r="Z938" i="1"/>
  <c r="Z874" i="1"/>
  <c r="Z810" i="1"/>
  <c r="Z746" i="1"/>
  <c r="Z682" i="1"/>
  <c r="Z618" i="1"/>
  <c r="Z554" i="1"/>
  <c r="Z490" i="1"/>
  <c r="Z426" i="1"/>
  <c r="Z362" i="1"/>
  <c r="Z298" i="1"/>
  <c r="Z234" i="1"/>
  <c r="Z170" i="1"/>
  <c r="Z130" i="1"/>
  <c r="Z66" i="1"/>
  <c r="Z51" i="1"/>
  <c r="Z251" i="1"/>
  <c r="Z451" i="1"/>
  <c r="Z703" i="1"/>
  <c r="Z1531" i="1"/>
  <c r="Z1112" i="1"/>
  <c r="Z1296" i="1"/>
  <c r="Z1480" i="1"/>
  <c r="Z79" i="1"/>
  <c r="Z279" i="1"/>
  <c r="Z507" i="1"/>
  <c r="Z767" i="1"/>
  <c r="Z991" i="1"/>
  <c r="Z1139" i="1"/>
  <c r="Z1299" i="1"/>
  <c r="Z1467" i="1"/>
  <c r="Z1056" i="1"/>
  <c r="Z1236" i="1"/>
  <c r="Z1420" i="1"/>
  <c r="Z15" i="1"/>
  <c r="Z235" i="1"/>
  <c r="Z459" i="1"/>
  <c r="Z723" i="1"/>
  <c r="Z959" i="1"/>
  <c r="Z1155" i="1"/>
  <c r="Z1339" i="1"/>
  <c r="Z1507" i="1"/>
  <c r="Z1104" i="1"/>
  <c r="Z1312" i="1"/>
  <c r="Z1512" i="1"/>
  <c r="Z951" i="1"/>
  <c r="Z791" i="1"/>
  <c r="Z147" i="1"/>
  <c r="Z1431" i="1"/>
  <c r="Z163" i="1"/>
  <c r="Z355" i="1"/>
  <c r="Z591" i="1"/>
  <c r="Z847" i="1"/>
  <c r="Z1028" i="1"/>
  <c r="Z1212" i="1"/>
  <c r="Z1404" i="1"/>
  <c r="Z1592" i="1"/>
  <c r="Z191" i="1"/>
  <c r="Z395" i="1"/>
  <c r="Z651" i="1"/>
  <c r="Z1278" i="1"/>
  <c r="Z1214" i="1"/>
  <c r="Z1150" i="1"/>
  <c r="Z1086" i="1"/>
  <c r="Z1022" i="1"/>
  <c r="Z958" i="1"/>
  <c r="Z894" i="1"/>
  <c r="Z830" i="1"/>
  <c r="Z766" i="1"/>
  <c r="Z702" i="1"/>
  <c r="Z638" i="1"/>
  <c r="Z574" i="1"/>
  <c r="Z510" i="1"/>
  <c r="Z446" i="1"/>
  <c r="Z382" i="1"/>
  <c r="Z318" i="1"/>
  <c r="Z254" i="1"/>
  <c r="Z190" i="1"/>
  <c r="Z150" i="1"/>
  <c r="Z86" i="1"/>
  <c r="Z22" i="1"/>
  <c r="Z1561" i="1"/>
  <c r="Z1497" i="1"/>
  <c r="Z1433" i="1"/>
  <c r="Z1369" i="1"/>
  <c r="Z1305" i="1"/>
  <c r="Z1241" i="1"/>
  <c r="Z1177" i="1"/>
  <c r="Z1113" i="1"/>
  <c r="Z1049" i="1"/>
  <c r="Z985" i="1"/>
  <c r="Z921" i="1"/>
  <c r="Z83" i="1"/>
  <c r="Z1292" i="1"/>
  <c r="Z1147" i="1"/>
  <c r="Z223" i="1"/>
  <c r="Z1044" i="1"/>
  <c r="Z979" i="1"/>
  <c r="Z67" i="1"/>
  <c r="Z1515" i="1"/>
  <c r="Z39" i="1"/>
  <c r="Z1261" i="1"/>
  <c r="Z1197" i="1"/>
  <c r="Z1133" i="1"/>
  <c r="Z1069" i="1"/>
  <c r="Z1005" i="1"/>
  <c r="Z941" i="1"/>
  <c r="Z877" i="1"/>
  <c r="Z813" i="1"/>
  <c r="Z749" i="1"/>
  <c r="Z685" i="1"/>
  <c r="Z621" i="1"/>
  <c r="Z557" i="1"/>
  <c r="Z493" i="1"/>
  <c r="Z429" i="1"/>
  <c r="Z365" i="1"/>
  <c r="Z289" i="1"/>
  <c r="Z153" i="1"/>
  <c r="Z285" i="1"/>
  <c r="Z157" i="1"/>
  <c r="Z29" i="1"/>
  <c r="Z373" i="1"/>
  <c r="Z41" i="1"/>
  <c r="Z503" i="1"/>
  <c r="Z283" i="1"/>
  <c r="Z315" i="1"/>
  <c r="Z881" i="1"/>
  <c r="Z689" i="1"/>
  <c r="Z497" i="1"/>
  <c r="Z297" i="1"/>
  <c r="Z165" i="1"/>
  <c r="Z471" i="1"/>
  <c r="Z1036" i="1"/>
  <c r="Z899" i="1"/>
  <c r="Z1548" i="1"/>
  <c r="Z1411" i="1"/>
  <c r="Z683" i="1"/>
  <c r="Z1424" i="1"/>
  <c r="Z627" i="1"/>
  <c r="Z857" i="1"/>
  <c r="Z793" i="1"/>
  <c r="Z729" i="1"/>
  <c r="Z665" i="1"/>
  <c r="Z601" i="1"/>
  <c r="Z537" i="1"/>
  <c r="Z473" i="1"/>
  <c r="Z409" i="1"/>
  <c r="Z345" i="1"/>
  <c r="Z249" i="1"/>
  <c r="Z97" i="1"/>
  <c r="Z245" i="1"/>
  <c r="Z117" i="1"/>
  <c r="Z773" i="1"/>
  <c r="Z565" i="1"/>
  <c r="Z405" i="1"/>
  <c r="Z89" i="1"/>
  <c r="Z983" i="1"/>
  <c r="Z1272" i="1"/>
  <c r="Z1579" i="1"/>
  <c r="Z801" i="1"/>
  <c r="Z593" i="1"/>
  <c r="Z385" i="1"/>
  <c r="Z33" i="1"/>
  <c r="Z807" i="1"/>
  <c r="Z1396" i="1"/>
  <c r="Z1231" i="1"/>
  <c r="Z335" i="1"/>
  <c r="Z1136" i="1"/>
  <c r="Z1055" i="1"/>
  <c r="Z167" i="1"/>
  <c r="Z1008" i="1"/>
  <c r="Z135" i="1"/>
  <c r="Z924" i="1"/>
  <c r="Z860" i="1"/>
  <c r="Z796" i="1"/>
  <c r="Z732" i="1"/>
  <c r="Z668" i="1"/>
  <c r="Z604" i="1"/>
  <c r="Z540" i="1"/>
  <c r="Z476" i="1"/>
  <c r="Z412" i="1"/>
  <c r="Z348" i="1"/>
  <c r="Z284" i="1"/>
  <c r="Z220" i="1"/>
  <c r="Z156" i="1"/>
  <c r="Z92" i="1"/>
  <c r="Z28" i="1"/>
  <c r="Z1562" i="1"/>
  <c r="Z1498" i="1"/>
  <c r="Z1434" i="1"/>
  <c r="Z1370" i="1"/>
  <c r="Z1306" i="1"/>
  <c r="Z1242" i="1"/>
  <c r="Z1178" i="1"/>
  <c r="Z1114" i="1"/>
  <c r="Z1050" i="1"/>
  <c r="Z986" i="1"/>
  <c r="Z922" i="1"/>
  <c r="Z858" i="1"/>
  <c r="Z794" i="1"/>
  <c r="Z730" i="1"/>
  <c r="Z666" i="1"/>
  <c r="Z602" i="1"/>
  <c r="Z538" i="1"/>
  <c r="Z474" i="1"/>
  <c r="Z410" i="1"/>
  <c r="Z346" i="1"/>
  <c r="Z282" i="1"/>
  <c r="Z218" i="1"/>
  <c r="Z177" i="1"/>
  <c r="Z114" i="1"/>
  <c r="Z50" i="1"/>
  <c r="Z99" i="1"/>
  <c r="Z299" i="1"/>
  <c r="Z515" i="1"/>
  <c r="Z771" i="1"/>
  <c r="Z1587" i="1"/>
  <c r="Z1160" i="1"/>
  <c r="Z1340" i="1"/>
  <c r="Z1528" i="1"/>
  <c r="Z131" i="1"/>
  <c r="Z327" i="1"/>
  <c r="Z571" i="1"/>
  <c r="Z831" i="1"/>
  <c r="Z1027" i="1"/>
  <c r="Z1183" i="1"/>
  <c r="Z1343" i="1"/>
  <c r="Z1519" i="1"/>
  <c r="Z1096" i="1"/>
  <c r="Z1284" i="1"/>
  <c r="Z1472" i="1"/>
  <c r="Z947" i="1"/>
  <c r="Z11" i="1"/>
  <c r="Z1455" i="1"/>
  <c r="Z751" i="1"/>
  <c r="Z1468" i="1"/>
  <c r="Z687" i="1"/>
  <c r="Z1309" i="1"/>
  <c r="Z1245" i="1"/>
  <c r="Z1181" i="1"/>
  <c r="Z1117" i="1"/>
  <c r="Z1053" i="1"/>
  <c r="Z989" i="1"/>
  <c r="Z925" i="1"/>
  <c r="Z861" i="1"/>
  <c r="Z797" i="1"/>
  <c r="Z733" i="1"/>
  <c r="Z669" i="1"/>
  <c r="Z605" i="1"/>
  <c r="Z541" i="1"/>
  <c r="Z477" i="1"/>
  <c r="Z413" i="1"/>
  <c r="Z349" i="1"/>
  <c r="Z257" i="1"/>
  <c r="Z105" i="1"/>
  <c r="Z253" i="1"/>
  <c r="Z125" i="1"/>
  <c r="Z613" i="1"/>
  <c r="Z341" i="1"/>
  <c r="Z237" i="1"/>
  <c r="Z1556" i="1"/>
  <c r="Z1460" i="1"/>
  <c r="Z1332" i="1"/>
  <c r="Z833" i="1"/>
  <c r="Z641" i="1"/>
  <c r="Z449" i="1"/>
  <c r="Z201" i="1"/>
  <c r="Z101" i="1"/>
  <c r="Z679" i="1"/>
  <c r="Z1459" i="1"/>
  <c r="Z639" i="1"/>
  <c r="Z1364" i="1"/>
  <c r="Z1251" i="1"/>
  <c r="Z435" i="1"/>
  <c r="Z1240" i="1"/>
  <c r="Z379" i="1"/>
  <c r="Z841" i="1"/>
  <c r="Z777" i="1"/>
  <c r="Z713" i="1"/>
  <c r="Z649" i="1"/>
  <c r="Z585" i="1"/>
  <c r="Z521" i="1"/>
  <c r="Z457" i="1"/>
  <c r="Z393" i="1"/>
  <c r="Z329" i="1"/>
  <c r="Z217" i="1"/>
  <c r="Z57" i="1"/>
  <c r="Z213" i="1"/>
  <c r="Z85" i="1"/>
  <c r="Z677" i="1"/>
  <c r="Z533" i="1"/>
  <c r="Z357" i="1"/>
  <c r="Z269" i="1"/>
  <c r="Z1348" i="1"/>
  <c r="Z1331" i="1"/>
  <c r="Z287" i="1"/>
  <c r="Z753" i="1"/>
  <c r="Z529" i="1"/>
  <c r="Z337" i="1"/>
  <c r="Z229" i="1"/>
  <c r="Z1207" i="1"/>
  <c r="Z1188" i="1"/>
  <c r="Z1051" i="1"/>
  <c r="Z115" i="1"/>
  <c r="Z1563" i="1"/>
  <c r="Z879" i="1"/>
  <c r="Z1572" i="1"/>
  <c r="Z815" i="1"/>
  <c r="Z972" i="1"/>
  <c r="Z908" i="1"/>
  <c r="Z844" i="1"/>
  <c r="Z780" i="1"/>
  <c r="Z716" i="1"/>
  <c r="Z652" i="1"/>
  <c r="Z588" i="1"/>
  <c r="Z524" i="1"/>
  <c r="Z460" i="1"/>
  <c r="Z396" i="1"/>
  <c r="Z332" i="1"/>
  <c r="Z268" i="1"/>
  <c r="Z204" i="1"/>
  <c r="Z140" i="1"/>
  <c r="Z76" i="1"/>
  <c r="Z12" i="1"/>
  <c r="Z1546" i="1"/>
  <c r="Z1482" i="1"/>
  <c r="Z1418" i="1"/>
  <c r="Z1354" i="1"/>
  <c r="Z1290" i="1"/>
  <c r="Z1226" i="1"/>
  <c r="Z1162" i="1"/>
  <c r="Z1098" i="1"/>
  <c r="Z1034" i="1"/>
  <c r="Z970" i="1"/>
  <c r="Z906" i="1"/>
  <c r="Z842" i="1"/>
  <c r="Z778" i="1"/>
  <c r="Z714" i="1"/>
  <c r="Z650" i="1"/>
  <c r="Z586" i="1"/>
  <c r="Z522" i="1"/>
  <c r="Z458" i="1"/>
  <c r="Z394" i="1"/>
  <c r="Z330" i="1"/>
  <c r="Z266" i="1"/>
  <c r="Z202" i="1"/>
  <c r="Z49" i="1"/>
  <c r="Z98" i="1"/>
  <c r="Z34" i="1"/>
  <c r="Z151" i="1"/>
  <c r="Z343" i="1"/>
  <c r="Z575" i="1"/>
  <c r="Z827" i="1"/>
  <c r="Z1020" i="1"/>
  <c r="Z1200" i="1"/>
  <c r="Z1392" i="1"/>
  <c r="Z1584" i="1"/>
  <c r="Z179" i="1"/>
  <c r="Z375" i="1"/>
  <c r="Z643" i="1"/>
  <c r="Z891" i="1"/>
  <c r="Z1067" i="1"/>
  <c r="Z1227" i="1"/>
  <c r="Z1387" i="1"/>
  <c r="Z1575" i="1"/>
  <c r="Z1148" i="1"/>
  <c r="Z1328" i="1"/>
  <c r="Z1516" i="1"/>
  <c r="Z127" i="1"/>
  <c r="Z347" i="1"/>
  <c r="Z595" i="1"/>
  <c r="Z851" i="1"/>
  <c r="Z1059" i="1"/>
  <c r="Z1247" i="1"/>
  <c r="Z1427" i="1"/>
  <c r="Z1000" i="1"/>
  <c r="Z1208" i="1"/>
  <c r="Z1416" i="1"/>
  <c r="Z487" i="1"/>
  <c r="Z1447" i="1"/>
  <c r="Z907" i="1"/>
  <c r="Z1075" i="1"/>
  <c r="Z1235" i="1"/>
  <c r="Z1395" i="1"/>
  <c r="Z1591" i="1"/>
  <c r="Z1156" i="1"/>
  <c r="Z1344" i="1"/>
  <c r="Z1524" i="1"/>
  <c r="Z139" i="1"/>
  <c r="Z359" i="1"/>
  <c r="Z611" i="1"/>
  <c r="Z863" i="1"/>
  <c r="Z1071" i="1"/>
  <c r="Z1259" i="1"/>
  <c r="Z1439" i="1"/>
  <c r="Z1012" i="1"/>
  <c r="Z1220" i="1"/>
  <c r="Z1428" i="1"/>
  <c r="Z535" i="1"/>
  <c r="Z1527" i="1"/>
  <c r="Z1319" i="1"/>
  <c r="Z935" i="1"/>
  <c r="Z75" i="1"/>
  <c r="Z271" i="1"/>
  <c r="Z483" i="1"/>
  <c r="Z739" i="1"/>
  <c r="Z1567" i="1"/>
  <c r="Z1132" i="1"/>
  <c r="Z1320" i="1"/>
  <c r="Z1508" i="1"/>
  <c r="Z107" i="1"/>
  <c r="Z303" i="1"/>
  <c r="Z539" i="1"/>
  <c r="Z799" i="1"/>
  <c r="Z1011" i="1"/>
  <c r="Z1163" i="1"/>
  <c r="Z1323" i="1"/>
  <c r="Z1483" i="1"/>
  <c r="Z1076" i="1"/>
  <c r="Z1264" i="1"/>
  <c r="Z1448" i="1"/>
  <c r="Z47" i="1"/>
  <c r="Z263" i="1"/>
  <c r="Z747" i="1"/>
  <c r="Z987" i="1"/>
  <c r="Z1179" i="1"/>
  <c r="Z1359" i="1"/>
  <c r="Z1539" i="1"/>
  <c r="Z1128" i="1"/>
  <c r="Z1336" i="1"/>
  <c r="Z1544" i="1"/>
  <c r="Z1079" i="1"/>
  <c r="Z887" i="1"/>
  <c r="Z439" i="1"/>
  <c r="Z1560" i="1"/>
  <c r="Z903" i="1"/>
  <c r="Z1223" i="1"/>
  <c r="Z583" i="1"/>
  <c r="Z1031" i="1"/>
  <c r="Z211" i="1"/>
  <c r="Z1557" i="1"/>
  <c r="Z1493" i="1"/>
  <c r="Z1429" i="1"/>
  <c r="Z1365" i="1"/>
  <c r="Z1301" i="1"/>
  <c r="Z1237" i="1"/>
  <c r="Z1173" i="1"/>
  <c r="Z1109" i="1"/>
  <c r="Z1045" i="1"/>
  <c r="Z981" i="1"/>
  <c r="Z917" i="1"/>
  <c r="Z853" i="1"/>
  <c r="Z789" i="1"/>
  <c r="Z709" i="1"/>
  <c r="Z581" i="1"/>
  <c r="Z437" i="1"/>
  <c r="Z129" i="1"/>
  <c r="Z77" i="1"/>
  <c r="Z755" i="1"/>
  <c r="Z563" i="1"/>
  <c r="Z913" i="1"/>
  <c r="Z721" i="1"/>
  <c r="Z561" i="1"/>
  <c r="Z353" i="1"/>
  <c r="Z293" i="1"/>
  <c r="Z71" i="1"/>
  <c r="Z295" i="1"/>
  <c r="Z527" i="1"/>
  <c r="Z783" i="1"/>
  <c r="Z1007" i="1"/>
  <c r="Z1199" i="1"/>
  <c r="Z1379" i="1"/>
  <c r="Z1571" i="1"/>
  <c r="Z1152" i="1"/>
  <c r="Z1360" i="1"/>
  <c r="Z1568" i="1"/>
  <c r="Z1191" i="1"/>
  <c r="Z1015" i="1"/>
  <c r="Z567" i="1"/>
  <c r="Z7" i="1"/>
  <c r="Z215" i="1"/>
  <c r="Z403" i="1"/>
  <c r="Z659" i="1"/>
  <c r="Z911" i="1"/>
  <c r="Z1080" i="1"/>
  <c r="Z1260" i="1"/>
  <c r="Z1444" i="1"/>
  <c r="Z43" i="1"/>
  <c r="Z243" i="1"/>
  <c r="Z467" i="1"/>
  <c r="Z719" i="1"/>
  <c r="Z963" i="1"/>
  <c r="Z1115" i="1"/>
  <c r="Z1275" i="1"/>
  <c r="Z1435" i="1"/>
  <c r="Z1016" i="1"/>
  <c r="Z1204" i="1"/>
  <c r="Z1388" i="1"/>
  <c r="Z1576" i="1"/>
  <c r="Z195" i="1"/>
  <c r="Z415" i="1"/>
  <c r="Z667" i="1"/>
  <c r="Z931" i="1"/>
  <c r="Z1119" i="1"/>
  <c r="Z1307" i="1"/>
  <c r="Z1487" i="1"/>
  <c r="Z1060" i="1"/>
  <c r="Z1268" i="1"/>
  <c r="Z1476" i="1"/>
  <c r="Z759" i="1"/>
  <c r="Z615" i="1"/>
  <c r="Z1555" i="1"/>
  <c r="Z1239" i="1"/>
  <c r="Z123" i="1"/>
  <c r="Z323" i="1"/>
  <c r="Z547" i="1"/>
  <c r="Z803" i="1"/>
  <c r="Z992" i="1"/>
  <c r="Z1180" i="1"/>
  <c r="Z1368" i="1"/>
  <c r="Z1552" i="1"/>
  <c r="Z155" i="1"/>
  <c r="Z351" i="1"/>
  <c r="Z607" i="1"/>
  <c r="Z867" i="1"/>
  <c r="Z1043" i="1"/>
  <c r="Z1203" i="1"/>
  <c r="Z1363" i="1"/>
  <c r="Z1547" i="1"/>
  <c r="Z1120" i="1"/>
  <c r="Z1308" i="1"/>
  <c r="Z1496" i="1"/>
  <c r="Z103" i="1"/>
  <c r="Z319" i="1"/>
  <c r="Z555" i="1"/>
  <c r="Z819" i="1"/>
  <c r="Z1039" i="1"/>
  <c r="Z1219" i="1"/>
  <c r="Z1407" i="1"/>
  <c r="Z1595" i="1"/>
  <c r="Z1176" i="1"/>
  <c r="Z1384" i="1"/>
  <c r="Z1596" i="1"/>
  <c r="Z1335" i="1"/>
  <c r="Z1143" i="1"/>
  <c r="Z695" i="1"/>
  <c r="Z1479" i="1"/>
  <c r="Z391" i="1"/>
  <c r="Z967" i="1"/>
  <c r="Z455" i="1"/>
  <c r="Z839" i="1"/>
  <c r="Z2" i="1"/>
  <c r="Z1541" i="1"/>
  <c r="Z1477" i="1"/>
  <c r="Z1413" i="1"/>
  <c r="Z1349" i="1"/>
  <c r="Z1285" i="1"/>
  <c r="Z1221" i="1"/>
  <c r="Z1157" i="1"/>
  <c r="Z1093" i="1"/>
  <c r="Z1029" i="1"/>
  <c r="Z965" i="1"/>
  <c r="Z901" i="1"/>
  <c r="Z837" i="1"/>
  <c r="Z757" i="1"/>
  <c r="Z693" i="1"/>
  <c r="Z549" i="1"/>
  <c r="Z389" i="1"/>
  <c r="Z301" i="1"/>
  <c r="Z1127" i="1"/>
  <c r="Z59" i="1"/>
  <c r="Z1520" i="1"/>
  <c r="Z865" i="1"/>
  <c r="Z673" i="1"/>
  <c r="Z513" i="1"/>
  <c r="Z321" i="1"/>
  <c r="Z197" i="1"/>
  <c r="Z1271" i="1"/>
  <c r="Z871" i="1"/>
  <c r="Z63" i="1"/>
  <c r="Z259" i="1"/>
  <c r="Z463" i="1"/>
  <c r="Z715" i="1"/>
  <c r="Z1551" i="1"/>
  <c r="Z1124" i="1"/>
  <c r="Z1304" i="1"/>
  <c r="Z1492" i="1"/>
  <c r="Z95" i="1"/>
  <c r="Z291" i="1"/>
  <c r="Z531" i="1"/>
  <c r="Z779" i="1"/>
  <c r="Z1003" i="1"/>
  <c r="Z1151" i="1"/>
  <c r="Z1311" i="1"/>
  <c r="Z1475" i="1"/>
  <c r="Z1068" i="1"/>
  <c r="Z1248" i="1"/>
  <c r="Z1436" i="1"/>
  <c r="Z35" i="1"/>
  <c r="Z247" i="1"/>
  <c r="Z475" i="1"/>
  <c r="Z735" i="1"/>
  <c r="Z975" i="1"/>
  <c r="Z1167" i="1"/>
  <c r="Z1347" i="1"/>
  <c r="Z1523" i="1"/>
  <c r="Z1116" i="1"/>
  <c r="Z1324" i="1"/>
  <c r="Z1532" i="1"/>
  <c r="Z1047" i="1"/>
  <c r="Z855" i="1"/>
  <c r="Z423" i="1"/>
  <c r="Z1511" i="1"/>
  <c r="Z175" i="1"/>
  <c r="Z367" i="1"/>
  <c r="Z603" i="1"/>
  <c r="Z859" i="1"/>
  <c r="Z1040" i="1"/>
  <c r="Z1228" i="1"/>
  <c r="Z1412" i="1"/>
  <c r="Z3" i="1"/>
  <c r="Z203" i="1"/>
  <c r="Z411" i="1"/>
  <c r="Z675" i="1"/>
  <c r="Z927" i="1"/>
  <c r="Z1083" i="1"/>
  <c r="Z1243" i="1"/>
  <c r="Z1403" i="1"/>
  <c r="Z984" i="1"/>
  <c r="Z1168" i="1"/>
  <c r="Z1352" i="1"/>
  <c r="Z1540" i="1"/>
  <c r="Z159" i="1"/>
  <c r="Z371" i="1"/>
  <c r="Z623" i="1"/>
  <c r="Z875" i="1"/>
  <c r="Z1087" i="1"/>
  <c r="Z1267" i="1"/>
  <c r="Z1451" i="1"/>
  <c r="Z1024" i="1"/>
  <c r="Z1232" i="1"/>
  <c r="Z1440" i="1"/>
  <c r="Z599" i="1"/>
  <c r="Z407" i="1"/>
  <c r="Z1383" i="1"/>
  <c r="Z999" i="1"/>
  <c r="Z1287" i="1"/>
  <c r="Z1543" i="1"/>
  <c r="Z775" i="1"/>
  <c r="Z1415" i="1"/>
  <c r="Z647" i="1"/>
  <c r="Z1589" i="1"/>
  <c r="Z1525" i="1"/>
  <c r="Z1461" i="1"/>
  <c r="Z1397" i="1"/>
  <c r="Z1333" i="1"/>
  <c r="Z1269" i="1"/>
  <c r="Z1205" i="1"/>
  <c r="Z1141" i="1"/>
  <c r="Z1077" i="1"/>
  <c r="Z1013" i="1"/>
  <c r="Z949" i="1"/>
  <c r="Z885" i="1"/>
  <c r="Z821" i="1"/>
  <c r="Z741" i="1"/>
  <c r="Z661" i="1"/>
  <c r="Z517" i="1"/>
  <c r="Z325" i="1"/>
  <c r="Z205" i="1"/>
  <c r="Z1140" i="1"/>
  <c r="Z1088" i="1"/>
  <c r="Z1144" i="1"/>
  <c r="Z817" i="1"/>
  <c r="Z625" i="1"/>
  <c r="Z465" i="1"/>
  <c r="Z233" i="1"/>
  <c r="Z69" i="1"/>
  <c r="Z1380" i="1"/>
  <c r="Z1564" i="1"/>
  <c r="Z183" i="1"/>
  <c r="Z399" i="1"/>
  <c r="Z655" i="1"/>
  <c r="Z915" i="1"/>
  <c r="Z1107" i="1"/>
  <c r="Z1295" i="1"/>
  <c r="Z1471" i="1"/>
  <c r="Z1048" i="1"/>
  <c r="Z1256" i="1"/>
  <c r="Z1464" i="1"/>
  <c r="Z727" i="1"/>
  <c r="Z551" i="1"/>
  <c r="Z1495" i="1"/>
  <c r="Z1175" i="1"/>
  <c r="Z111" i="1"/>
  <c r="Z311" i="1"/>
  <c r="Z523" i="1"/>
  <c r="Z787" i="1"/>
  <c r="Z980" i="1"/>
  <c r="Z1172" i="1"/>
  <c r="Z1356" i="1"/>
  <c r="Z1536" i="1"/>
  <c r="Z143" i="1"/>
  <c r="Z339" i="1"/>
  <c r="Z587" i="1"/>
  <c r="Z843" i="1"/>
  <c r="Z1035" i="1"/>
  <c r="Z1195" i="1"/>
  <c r="Z1355" i="1"/>
  <c r="Z1535" i="1"/>
  <c r="Z1108" i="1"/>
  <c r="Z1300" i="1"/>
  <c r="Z1484" i="1"/>
  <c r="Z91" i="1"/>
  <c r="Z307" i="1"/>
  <c r="Z543" i="1"/>
  <c r="Z795" i="1"/>
  <c r="Z1023" i="1"/>
  <c r="Z1215" i="1"/>
  <c r="Z1391" i="1"/>
  <c r="Z1583" i="1"/>
  <c r="Z1164" i="1"/>
  <c r="Z1372" i="1"/>
  <c r="Z1580" i="1"/>
  <c r="Z1255" i="1"/>
  <c r="Z1111" i="1"/>
  <c r="Z631" i="1"/>
  <c r="Z27" i="1"/>
  <c r="Z227" i="1"/>
  <c r="Z419" i="1"/>
  <c r="Z671" i="1"/>
  <c r="Z923" i="1"/>
  <c r="Z1092" i="1"/>
  <c r="Z1276" i="1"/>
  <c r="Z1456" i="1"/>
  <c r="Z55" i="1"/>
  <c r="Z255" i="1"/>
  <c r="Z479" i="1"/>
  <c r="Z731" i="1"/>
  <c r="Z971" i="1"/>
  <c r="Z1123" i="1"/>
  <c r="Z1283" i="1"/>
  <c r="Z1443" i="1"/>
  <c r="Z1032" i="1"/>
  <c r="Z1216" i="1"/>
  <c r="Z1400" i="1"/>
  <c r="Z1588" i="1"/>
  <c r="Z207" i="1"/>
  <c r="Z431" i="1"/>
  <c r="Z691" i="1"/>
  <c r="Z939" i="1"/>
  <c r="Z1135" i="1"/>
  <c r="Z1315" i="1"/>
  <c r="Z1491" i="1"/>
  <c r="Z1072" i="1"/>
  <c r="Z1280" i="1"/>
  <c r="Z1488" i="1"/>
  <c r="Z823" i="1"/>
  <c r="Z663" i="1"/>
  <c r="Z19" i="1"/>
  <c r="Z1303" i="1"/>
  <c r="Z1095" i="1"/>
  <c r="Z1351" i="1"/>
  <c r="Z711" i="1"/>
  <c r="Z1159" i="1"/>
  <c r="Z519" i="1"/>
  <c r="Z1573" i="1"/>
  <c r="Z1509" i="1"/>
  <c r="Z1445" i="1"/>
  <c r="Z1381" i="1"/>
  <c r="Z1317" i="1"/>
  <c r="Z1253" i="1"/>
  <c r="Z1189" i="1"/>
  <c r="Z1125" i="1"/>
  <c r="Z1061" i="1"/>
  <c r="Z997" i="1"/>
  <c r="Z933" i="1"/>
  <c r="Z869" i="1"/>
  <c r="Z805" i="1"/>
  <c r="Z725" i="1"/>
  <c r="Z629" i="1"/>
  <c r="Z485" i="1"/>
  <c r="Z273" i="1"/>
  <c r="Z173" i="1"/>
  <c r="Z1371" i="1"/>
  <c r="Z1171" i="1"/>
  <c r="Z491" i="1"/>
  <c r="Z769" i="1"/>
  <c r="Z577" i="1"/>
  <c r="Z401" i="1"/>
  <c r="Z73" i="1"/>
  <c r="X2" i="1"/>
  <c r="Y1584" i="1"/>
  <c r="Y701" i="1"/>
  <c r="Y913" i="1"/>
  <c r="Y977" i="1"/>
  <c r="Y1041" i="1"/>
  <c r="Y1105" i="1"/>
  <c r="Y1169" i="1"/>
  <c r="Y1233" i="1"/>
  <c r="Y1273" i="1"/>
  <c r="Y1305" i="1"/>
  <c r="Y1337" i="1"/>
  <c r="Y1369" i="1"/>
  <c r="Y1401" i="1"/>
  <c r="Y1433" i="1"/>
  <c r="Y1465" i="1"/>
  <c r="Y1497" i="1"/>
  <c r="Y1529" i="1"/>
  <c r="Y1561" i="1"/>
  <c r="Y1581" i="1"/>
  <c r="Y1597" i="1"/>
  <c r="Y1594" i="1"/>
  <c r="Y444" i="1"/>
  <c r="Y476" i="1"/>
  <c r="Y498" i="1"/>
  <c r="Y514" i="1"/>
  <c r="Y530" i="1"/>
  <c r="Y546" i="1"/>
  <c r="Y562" i="1"/>
  <c r="Y578" i="1"/>
  <c r="Y594" i="1"/>
  <c r="Y610" i="1"/>
  <c r="Y626" i="1"/>
  <c r="Y634" i="1"/>
  <c r="Y642" i="1"/>
  <c r="Y650" i="1"/>
  <c r="Y658" i="1"/>
  <c r="Y666" i="1"/>
  <c r="Y674" i="1"/>
  <c r="Y682" i="1"/>
  <c r="Y690" i="1"/>
  <c r="Y698" i="1"/>
  <c r="Y706" i="1"/>
  <c r="Y714" i="1"/>
  <c r="Y722" i="1"/>
  <c r="Y730" i="1"/>
  <c r="Y738" i="1"/>
  <c r="Y746" i="1"/>
  <c r="Y754" i="1"/>
  <c r="Y762" i="1"/>
  <c r="Y770" i="1"/>
  <c r="Y778" i="1"/>
  <c r="Y786" i="1"/>
  <c r="Y794" i="1"/>
  <c r="Y802" i="1"/>
  <c r="Y810" i="1"/>
  <c r="Y818" i="1"/>
  <c r="Y826" i="1"/>
  <c r="Y834" i="1"/>
  <c r="Y842" i="1"/>
  <c r="Y850" i="1"/>
  <c r="Y858" i="1"/>
  <c r="Y866" i="1"/>
  <c r="Y874" i="1"/>
  <c r="Y882" i="1"/>
  <c r="Y890" i="1"/>
  <c r="Y898" i="1"/>
  <c r="Y906" i="1"/>
  <c r="Y914" i="1"/>
  <c r="Y922" i="1"/>
  <c r="Y930" i="1"/>
  <c r="Y938" i="1"/>
  <c r="Y946" i="1"/>
  <c r="Y954" i="1"/>
  <c r="Y962" i="1"/>
  <c r="Y970" i="1"/>
  <c r="Y978" i="1"/>
  <c r="Y986" i="1"/>
  <c r="Y994" i="1"/>
  <c r="Y1002" i="1"/>
  <c r="Y1010" i="1"/>
  <c r="Y1018" i="1"/>
  <c r="Y1026" i="1"/>
  <c r="Y1030" i="1"/>
  <c r="Y1034" i="1"/>
  <c r="Y1038" i="1"/>
  <c r="Y1042" i="1"/>
  <c r="Y1046" i="1"/>
  <c r="Y1050" i="1"/>
  <c r="Y1054" i="1"/>
  <c r="Y1058" i="1"/>
  <c r="Y1062" i="1"/>
  <c r="Y1066" i="1"/>
  <c r="Y1070" i="1"/>
  <c r="Y1074" i="1"/>
  <c r="Y1078" i="1"/>
  <c r="Y1082" i="1"/>
  <c r="Y1086" i="1"/>
  <c r="Y1090" i="1"/>
  <c r="Y1094" i="1"/>
  <c r="Y1098" i="1"/>
  <c r="Y1102" i="1"/>
  <c r="Y1106" i="1"/>
  <c r="Y1110" i="1"/>
  <c r="Y1114" i="1"/>
  <c r="Y1118" i="1"/>
  <c r="Y1122" i="1"/>
  <c r="Y1126" i="1"/>
  <c r="Y1130" i="1"/>
  <c r="Y1134" i="1"/>
  <c r="Y1138" i="1"/>
  <c r="Y1142" i="1"/>
  <c r="Y1146" i="1"/>
  <c r="Y1150" i="1"/>
  <c r="Y1154" i="1"/>
  <c r="Y1158" i="1"/>
  <c r="Y1162" i="1"/>
  <c r="Y1166" i="1"/>
  <c r="Y1170" i="1"/>
  <c r="Y1174" i="1"/>
  <c r="Y1178" i="1"/>
  <c r="Y1182" i="1"/>
  <c r="Y1186" i="1"/>
  <c r="Y1190" i="1"/>
  <c r="Y1194" i="1"/>
  <c r="Y1198" i="1"/>
  <c r="Y1202" i="1"/>
  <c r="Y1206" i="1"/>
  <c r="Y1210" i="1"/>
  <c r="Y1214" i="1"/>
  <c r="Y1218" i="1"/>
  <c r="Y1222" i="1"/>
  <c r="Y1226" i="1"/>
  <c r="Y1230" i="1"/>
  <c r="Y1234" i="1"/>
  <c r="Y1238" i="1"/>
  <c r="Y1242" i="1"/>
  <c r="Y1246" i="1"/>
  <c r="Y1250" i="1"/>
  <c r="Y1254" i="1"/>
  <c r="Y1258" i="1"/>
  <c r="Y1262" i="1"/>
  <c r="Y1266" i="1"/>
  <c r="Y1270" i="1"/>
  <c r="Y1274" i="1"/>
  <c r="Y1278" i="1"/>
  <c r="Y1282" i="1"/>
  <c r="Y1286" i="1"/>
  <c r="Y1290" i="1"/>
  <c r="Y1294" i="1"/>
  <c r="Y1298" i="1"/>
  <c r="Y1302" i="1"/>
  <c r="Y1306" i="1"/>
  <c r="Y1310" i="1"/>
  <c r="Y1314" i="1"/>
  <c r="Y1318" i="1"/>
  <c r="Y1322" i="1"/>
  <c r="Y1326" i="1"/>
  <c r="Y1330" i="1"/>
  <c r="Y1334" i="1"/>
  <c r="Y1338" i="1"/>
  <c r="Y1342" i="1"/>
  <c r="Y1346" i="1"/>
  <c r="Y1350" i="1"/>
  <c r="Y1354" i="1"/>
  <c r="Y1358" i="1"/>
  <c r="Y1362" i="1"/>
  <c r="Y1366" i="1"/>
  <c r="Y1370" i="1"/>
  <c r="Y1374" i="1"/>
  <c r="Y1378" i="1"/>
  <c r="Y1382" i="1"/>
  <c r="Y1386" i="1"/>
  <c r="Y1390" i="1"/>
  <c r="Y1394" i="1"/>
  <c r="Y1398" i="1"/>
  <c r="Y1402" i="1"/>
  <c r="Y1406" i="1"/>
  <c r="Y1410" i="1"/>
  <c r="Y1414" i="1"/>
  <c r="Y1418" i="1"/>
  <c r="Y1422" i="1"/>
  <c r="Y1426" i="1"/>
  <c r="Y1430" i="1"/>
  <c r="Y1434" i="1"/>
  <c r="Y1438" i="1"/>
  <c r="Y1442" i="1"/>
  <c r="Y1446" i="1"/>
  <c r="Y1450" i="1"/>
  <c r="Y1454" i="1"/>
  <c r="Y1458" i="1"/>
  <c r="Y1462" i="1"/>
  <c r="Y1466" i="1"/>
  <c r="Y1470" i="1"/>
  <c r="Y1474" i="1"/>
  <c r="Y1478" i="1"/>
  <c r="Y1482" i="1"/>
  <c r="Y1486" i="1"/>
  <c r="Y1490" i="1"/>
  <c r="Y1494" i="1"/>
  <c r="Y1498" i="1"/>
  <c r="Y1502" i="1"/>
  <c r="Y1506" i="1"/>
  <c r="Y1510" i="1"/>
  <c r="Y1514" i="1"/>
  <c r="Y1518" i="1"/>
  <c r="Y1522" i="1"/>
  <c r="Y1526" i="1"/>
  <c r="Y1530" i="1"/>
  <c r="Y1534" i="1"/>
  <c r="Y1538" i="1"/>
  <c r="Y1542" i="1"/>
  <c r="Y1546" i="1"/>
  <c r="Y1550" i="1"/>
  <c r="Y1554" i="1"/>
  <c r="Y1558" i="1"/>
  <c r="Y1562" i="1"/>
  <c r="Y1566" i="1"/>
  <c r="Y1574" i="1"/>
  <c r="Y1582" i="1"/>
  <c r="Y1590" i="1"/>
  <c r="Y1598" i="1"/>
  <c r="Y422" i="1"/>
  <c r="Y430" i="1"/>
  <c r="Y438" i="1"/>
  <c r="Y446" i="1"/>
  <c r="Y454" i="1"/>
  <c r="Y462" i="1"/>
  <c r="Y470" i="1"/>
  <c r="Y478" i="1"/>
  <c r="Y486" i="1"/>
  <c r="Y491" i="1"/>
  <c r="Y495" i="1"/>
  <c r="Y499" i="1"/>
  <c r="Y503" i="1"/>
  <c r="Y507" i="1"/>
  <c r="Y511" i="1"/>
  <c r="Y515" i="1"/>
  <c r="Y519" i="1"/>
  <c r="Y523" i="1"/>
  <c r="Y527" i="1"/>
  <c r="Y531" i="1"/>
  <c r="Y535" i="1"/>
  <c r="Y539" i="1"/>
  <c r="Y543" i="1"/>
  <c r="Y547" i="1"/>
  <c r="Y551" i="1"/>
  <c r="Y555" i="1"/>
  <c r="Y559" i="1"/>
  <c r="Y563" i="1"/>
  <c r="Y567" i="1"/>
  <c r="Y571" i="1"/>
  <c r="Y575" i="1"/>
  <c r="Y579" i="1"/>
  <c r="Y583" i="1"/>
  <c r="Y587" i="1"/>
  <c r="Y591" i="1"/>
  <c r="Y595" i="1"/>
  <c r="Y599" i="1"/>
  <c r="Y603" i="1"/>
  <c r="Y607" i="1"/>
  <c r="Y611" i="1"/>
  <c r="Y615" i="1"/>
  <c r="Y619" i="1"/>
  <c r="Y623" i="1"/>
  <c r="Y627" i="1"/>
  <c r="Y631" i="1"/>
  <c r="Y635" i="1"/>
  <c r="Y639" i="1"/>
  <c r="Y643" i="1"/>
  <c r="Y647" i="1"/>
  <c r="Y651" i="1"/>
  <c r="Y655" i="1"/>
  <c r="Y659" i="1"/>
  <c r="Y663" i="1"/>
  <c r="Y667" i="1"/>
  <c r="Y671" i="1"/>
  <c r="Y675" i="1"/>
  <c r="Y679" i="1"/>
  <c r="Y683" i="1"/>
  <c r="Y687" i="1"/>
  <c r="Y691" i="1"/>
  <c r="Y695" i="1"/>
  <c r="Y699" i="1"/>
  <c r="Y703" i="1"/>
  <c r="Y707" i="1"/>
  <c r="Y711" i="1"/>
  <c r="Y715" i="1"/>
  <c r="Y719" i="1"/>
  <c r="Y723" i="1"/>
  <c r="Y727" i="1"/>
  <c r="Y731" i="1"/>
  <c r="Y735" i="1"/>
  <c r="Y739" i="1"/>
  <c r="Y743" i="1"/>
  <c r="Y747" i="1"/>
  <c r="Y751" i="1"/>
  <c r="Y755" i="1"/>
  <c r="Y759" i="1"/>
  <c r="Y763" i="1"/>
  <c r="Y767" i="1"/>
  <c r="Y771" i="1"/>
  <c r="Y775" i="1"/>
  <c r="Y779" i="1"/>
  <c r="Y783" i="1"/>
  <c r="Y787" i="1"/>
  <c r="Y791" i="1"/>
  <c r="Y795" i="1"/>
  <c r="Y799" i="1"/>
  <c r="Y803" i="1"/>
  <c r="Y807" i="1"/>
  <c r="Y811" i="1"/>
  <c r="Y815" i="1"/>
  <c r="Y819" i="1"/>
  <c r="Y823" i="1"/>
  <c r="Y827" i="1"/>
  <c r="Y831" i="1"/>
  <c r="Y835" i="1"/>
  <c r="Y839" i="1"/>
  <c r="Y843" i="1"/>
  <c r="Y847" i="1"/>
  <c r="Y851" i="1"/>
  <c r="Y855" i="1"/>
  <c r="Y859" i="1"/>
  <c r="Y863" i="1"/>
  <c r="Y867" i="1"/>
  <c r="Y871" i="1"/>
  <c r="Y875" i="1"/>
  <c r="Y879" i="1"/>
  <c r="Y883" i="1"/>
  <c r="Y887" i="1"/>
  <c r="Y891" i="1"/>
  <c r="Y895" i="1"/>
  <c r="Y899" i="1"/>
  <c r="Y903" i="1"/>
  <c r="Y907" i="1"/>
  <c r="Y911" i="1"/>
  <c r="Y915" i="1"/>
  <c r="Y919" i="1"/>
  <c r="Y923" i="1"/>
  <c r="Y927" i="1"/>
  <c r="Y931" i="1"/>
  <c r="Y935" i="1"/>
  <c r="Y939" i="1"/>
  <c r="Y943" i="1"/>
  <c r="Y947" i="1"/>
  <c r="Y951" i="1"/>
  <c r="Y955" i="1"/>
  <c r="Y959" i="1"/>
  <c r="Y963" i="1"/>
  <c r="Y967" i="1"/>
  <c r="Y971" i="1"/>
  <c r="Y975" i="1"/>
  <c r="Y979" i="1"/>
  <c r="Y983" i="1"/>
  <c r="Y987" i="1"/>
  <c r="Y991" i="1"/>
  <c r="Y995" i="1"/>
  <c r="Y999" i="1"/>
  <c r="Y1003" i="1"/>
  <c r="Y1007" i="1"/>
  <c r="Y1011" i="1"/>
  <c r="Y1015" i="1"/>
  <c r="Y1019" i="1"/>
  <c r="Y1023" i="1"/>
  <c r="Y1027" i="1"/>
  <c r="Y1031" i="1"/>
  <c r="Y1035" i="1"/>
  <c r="Y1039" i="1"/>
  <c r="Y1043" i="1"/>
  <c r="Y1047" i="1"/>
  <c r="Y1051" i="1"/>
  <c r="Y1055" i="1"/>
  <c r="Y1059" i="1"/>
  <c r="Y1063" i="1"/>
  <c r="Y1067" i="1"/>
  <c r="Y1071" i="1"/>
  <c r="Y1075" i="1"/>
  <c r="Y1079" i="1"/>
  <c r="Y1083" i="1"/>
  <c r="Y1087" i="1"/>
  <c r="Y1091" i="1"/>
  <c r="Y1095" i="1"/>
  <c r="Y1099" i="1"/>
  <c r="Y1103" i="1"/>
  <c r="Y1107" i="1"/>
  <c r="Y1111" i="1"/>
  <c r="Y1115" i="1"/>
  <c r="Y1119" i="1"/>
  <c r="Y1123" i="1"/>
  <c r="Y1127" i="1"/>
  <c r="Y1131" i="1"/>
  <c r="Y1135" i="1"/>
  <c r="Y1139" i="1"/>
  <c r="Y1143" i="1"/>
  <c r="Y1147" i="1"/>
  <c r="Y1151" i="1"/>
  <c r="Y1155" i="1"/>
  <c r="Y1159" i="1"/>
  <c r="Y1163" i="1"/>
  <c r="Y1167" i="1"/>
  <c r="Y1171" i="1"/>
  <c r="Y1175" i="1"/>
  <c r="Y1179" i="1"/>
  <c r="Y1183" i="1"/>
  <c r="Y1187" i="1"/>
  <c r="Y1191" i="1"/>
  <c r="Y1195" i="1"/>
  <c r="Y1199" i="1"/>
  <c r="Y1203" i="1"/>
  <c r="Y1207" i="1"/>
  <c r="Y1211" i="1"/>
  <c r="Y1215" i="1"/>
  <c r="Y1219" i="1"/>
  <c r="Y1223" i="1"/>
  <c r="Y1227" i="1"/>
  <c r="Y1231" i="1"/>
  <c r="Y1235" i="1"/>
  <c r="Y1239" i="1"/>
  <c r="Y1243" i="1"/>
  <c r="Y1247" i="1"/>
  <c r="Y1251" i="1"/>
  <c r="Y1255" i="1"/>
  <c r="Y1259" i="1"/>
  <c r="Y1263" i="1"/>
  <c r="Y1267" i="1"/>
  <c r="Y1271" i="1"/>
  <c r="Y1275" i="1"/>
  <c r="Y1279" i="1"/>
  <c r="Y1283" i="1"/>
  <c r="Y1287" i="1"/>
  <c r="Y1291" i="1"/>
  <c r="Y1295" i="1"/>
  <c r="Y1299" i="1"/>
  <c r="Y1303" i="1"/>
  <c r="Y1307" i="1"/>
  <c r="Y1311" i="1"/>
  <c r="Y1315" i="1"/>
  <c r="Y1319" i="1"/>
  <c r="Y1323" i="1"/>
  <c r="Y1327" i="1"/>
  <c r="Y1331" i="1"/>
  <c r="Y1335" i="1"/>
  <c r="Y1339" i="1"/>
  <c r="Y1343" i="1"/>
  <c r="Y1347" i="1"/>
  <c r="Y1351" i="1"/>
  <c r="Y1355" i="1"/>
  <c r="Y1359" i="1"/>
  <c r="Y1363" i="1"/>
  <c r="Y1367" i="1"/>
  <c r="Y1371" i="1"/>
  <c r="Y1375" i="1"/>
  <c r="Y1379" i="1"/>
  <c r="Y1383" i="1"/>
  <c r="Y1387" i="1"/>
  <c r="Y1391" i="1"/>
  <c r="Y1395" i="1"/>
  <c r="Y1399" i="1"/>
  <c r="Y1403" i="1"/>
  <c r="Y1407" i="1"/>
  <c r="Y1411" i="1"/>
  <c r="Y1415" i="1"/>
  <c r="Y1419" i="1"/>
  <c r="Y1423" i="1"/>
  <c r="Y1427" i="1"/>
  <c r="Y1431" i="1"/>
  <c r="Y1435" i="1"/>
  <c r="Y1439" i="1"/>
  <c r="Y1443" i="1"/>
  <c r="Y1447" i="1"/>
  <c r="Y1451" i="1"/>
  <c r="Y1455" i="1"/>
  <c r="Y1459" i="1"/>
  <c r="Y1463" i="1"/>
  <c r="Y1467" i="1"/>
  <c r="Y1471" i="1"/>
  <c r="Y1475" i="1"/>
  <c r="Y1479" i="1"/>
  <c r="Y1483" i="1"/>
  <c r="Y1487" i="1"/>
  <c r="Y1491" i="1"/>
  <c r="Y1495" i="1"/>
  <c r="Y1499" i="1"/>
  <c r="Y1503" i="1"/>
  <c r="Y1507" i="1"/>
  <c r="Y1511" i="1"/>
  <c r="Y1515" i="1"/>
  <c r="Y1519" i="1"/>
  <c r="Y1523" i="1"/>
  <c r="Y1527" i="1"/>
  <c r="Y1531" i="1"/>
  <c r="Y1535" i="1"/>
  <c r="Y1539" i="1"/>
  <c r="Y1543" i="1"/>
  <c r="Y1547" i="1"/>
  <c r="Y1551" i="1"/>
  <c r="Y1555" i="1"/>
  <c r="Y1559" i="1"/>
  <c r="Y1563" i="1"/>
  <c r="Y1567" i="1"/>
  <c r="Y1571" i="1"/>
  <c r="Y1575" i="1"/>
  <c r="Y1579" i="1"/>
  <c r="Y1583" i="1"/>
  <c r="Y1587" i="1"/>
  <c r="Y1591" i="1"/>
  <c r="Y1595" i="1"/>
  <c r="Y1564" i="1"/>
  <c r="Y1572" i="1"/>
  <c r="Y1580" i="1"/>
  <c r="Y1588" i="1"/>
  <c r="Y1596" i="1"/>
  <c r="Y1016" i="1" l="1"/>
  <c r="Y1484" i="1"/>
  <c r="Y509" i="1"/>
  <c r="Y637" i="1"/>
  <c r="Y765" i="1"/>
  <c r="Y881" i="1"/>
  <c r="Y945" i="1"/>
  <c r="Y1009" i="1"/>
  <c r="Y1073" i="1"/>
  <c r="Y1137" i="1"/>
  <c r="Y1201" i="1"/>
  <c r="Y1257" i="1"/>
  <c r="Y1289" i="1"/>
  <c r="Y1321" i="1"/>
  <c r="Y1353" i="1"/>
  <c r="Y1385" i="1"/>
  <c r="Y1417" i="1"/>
  <c r="Y1449" i="1"/>
  <c r="Y1481" i="1"/>
  <c r="Y1513" i="1"/>
  <c r="Y1545" i="1"/>
  <c r="Y1573" i="1"/>
  <c r="Y1589" i="1"/>
  <c r="Y1578" i="1"/>
  <c r="Y428" i="1"/>
  <c r="Y460" i="1"/>
  <c r="Y490" i="1"/>
  <c r="Y506" i="1"/>
  <c r="Y522" i="1"/>
  <c r="Y538" i="1"/>
  <c r="Y554" i="1"/>
  <c r="Y570" i="1"/>
  <c r="Y586" i="1"/>
  <c r="Y602" i="1"/>
  <c r="Y618" i="1"/>
  <c r="Y630" i="1"/>
  <c r="Y638" i="1"/>
  <c r="Y646" i="1"/>
  <c r="Y654" i="1"/>
  <c r="Y662" i="1"/>
  <c r="Y670" i="1"/>
  <c r="Y678" i="1"/>
  <c r="Y686" i="1"/>
  <c r="Y694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829" i="1"/>
  <c r="Y573" i="1"/>
  <c r="Y1272" i="1"/>
  <c r="Y824" i="1"/>
  <c r="Y952" i="1"/>
  <c r="Y1080" i="1"/>
  <c r="Y1208" i="1"/>
  <c r="Y1336" i="1"/>
  <c r="Y1452" i="1"/>
  <c r="Y1516" i="1"/>
  <c r="Y1556" i="1"/>
  <c r="Y434" i="1"/>
  <c r="Y493" i="1"/>
  <c r="Y525" i="1"/>
  <c r="Y557" i="1"/>
  <c r="Y589" i="1"/>
  <c r="Y621" i="1"/>
  <c r="Y653" i="1"/>
  <c r="Y685" i="1"/>
  <c r="Y717" i="1"/>
  <c r="Y749" i="1"/>
  <c r="Y781" i="1"/>
  <c r="Y813" i="1"/>
  <c r="Y845" i="1"/>
  <c r="Y873" i="1"/>
  <c r="Y889" i="1"/>
  <c r="Y905" i="1"/>
  <c r="Y921" i="1"/>
  <c r="Y937" i="1"/>
  <c r="Y953" i="1"/>
  <c r="Y969" i="1"/>
  <c r="Y985" i="1"/>
  <c r="Y1001" i="1"/>
  <c r="Y1017" i="1"/>
  <c r="Y1033" i="1"/>
  <c r="Y1049" i="1"/>
  <c r="Y1065" i="1"/>
  <c r="Y1081" i="1"/>
  <c r="Y1097" i="1"/>
  <c r="Y1113" i="1"/>
  <c r="Y1129" i="1"/>
  <c r="Y1145" i="1"/>
  <c r="Y1161" i="1"/>
  <c r="Y1177" i="1"/>
  <c r="Y1193" i="1"/>
  <c r="Y1209" i="1"/>
  <c r="Y1225" i="1"/>
  <c r="Y1241" i="1"/>
  <c r="Y1253" i="1"/>
  <c r="Y1261" i="1"/>
  <c r="Y1269" i="1"/>
  <c r="Y1277" i="1"/>
  <c r="Y1285" i="1"/>
  <c r="Y1293" i="1"/>
  <c r="Y1301" i="1"/>
  <c r="Y1309" i="1"/>
  <c r="Y1317" i="1"/>
  <c r="Y1325" i="1"/>
  <c r="Y1333" i="1"/>
  <c r="Y1341" i="1"/>
  <c r="Y1349" i="1"/>
  <c r="Y1357" i="1"/>
  <c r="Y1365" i="1"/>
  <c r="Y1373" i="1"/>
  <c r="Y1381" i="1"/>
  <c r="Y1389" i="1"/>
  <c r="Y1397" i="1"/>
  <c r="Y1405" i="1"/>
  <c r="Y1413" i="1"/>
  <c r="Y1421" i="1"/>
  <c r="Y1429" i="1"/>
  <c r="Y1437" i="1"/>
  <c r="Y1445" i="1"/>
  <c r="Y1453" i="1"/>
  <c r="Y1461" i="1"/>
  <c r="Y1469" i="1"/>
  <c r="Y1477" i="1"/>
  <c r="Y1485" i="1"/>
  <c r="Y1493" i="1"/>
  <c r="Y1501" i="1"/>
  <c r="Y1509" i="1"/>
  <c r="Y1517" i="1"/>
  <c r="Y1525" i="1"/>
  <c r="Y1533" i="1"/>
  <c r="Y1541" i="1"/>
  <c r="Y1549" i="1"/>
  <c r="Y1557" i="1"/>
  <c r="Y1565" i="1"/>
  <c r="Y622" i="1"/>
  <c r="Y614" i="1"/>
  <c r="Y606" i="1"/>
  <c r="Y598" i="1"/>
  <c r="Y590" i="1"/>
  <c r="Y582" i="1"/>
  <c r="Y574" i="1"/>
  <c r="Y566" i="1"/>
  <c r="Y558" i="1"/>
  <c r="Y550" i="1"/>
  <c r="Y542" i="1"/>
  <c r="Y534" i="1"/>
  <c r="Y526" i="1"/>
  <c r="Y518" i="1"/>
  <c r="Y510" i="1"/>
  <c r="Y502" i="1"/>
  <c r="Y494" i="1"/>
  <c r="Y484" i="1"/>
  <c r="Y468" i="1"/>
  <c r="Y452" i="1"/>
  <c r="Y436" i="1"/>
  <c r="Y420" i="1"/>
  <c r="Y1586" i="1"/>
  <c r="Y1570" i="1"/>
  <c r="Y1593" i="1"/>
  <c r="Y1585" i="1"/>
  <c r="Y1577" i="1"/>
  <c r="Y1569" i="1"/>
  <c r="Y1553" i="1"/>
  <c r="Y1537" i="1"/>
  <c r="Y1521" i="1"/>
  <c r="Y1505" i="1"/>
  <c r="Y1489" i="1"/>
  <c r="Y1473" i="1"/>
  <c r="Y1457" i="1"/>
  <c r="Y1441" i="1"/>
  <c r="Y1425" i="1"/>
  <c r="Y1409" i="1"/>
  <c r="Y1393" i="1"/>
  <c r="Y1377" i="1"/>
  <c r="Y1361" i="1"/>
  <c r="Y1345" i="1"/>
  <c r="Y1329" i="1"/>
  <c r="Y1313" i="1"/>
  <c r="Y1297" i="1"/>
  <c r="Y1281" i="1"/>
  <c r="Y1265" i="1"/>
  <c r="Y1249" i="1"/>
  <c r="Y1217" i="1"/>
  <c r="Y1185" i="1"/>
  <c r="Y1153" i="1"/>
  <c r="Y1121" i="1"/>
  <c r="Y1089" i="1"/>
  <c r="Y1057" i="1"/>
  <c r="Y1025" i="1"/>
  <c r="Y993" i="1"/>
  <c r="Y961" i="1"/>
  <c r="Y929" i="1"/>
  <c r="Y897" i="1"/>
  <c r="Y861" i="1"/>
  <c r="Y797" i="1"/>
  <c r="Y733" i="1"/>
  <c r="Y669" i="1"/>
  <c r="Y605" i="1"/>
  <c r="Y541" i="1"/>
  <c r="Y466" i="1"/>
  <c r="Y1540" i="1"/>
  <c r="Y1400" i="1"/>
  <c r="Y1144" i="1"/>
  <c r="Y888" i="1"/>
  <c r="Y217" i="1"/>
  <c r="Y796" i="1"/>
  <c r="Y840" i="1"/>
  <c r="Y872" i="1"/>
  <c r="Y904" i="1"/>
  <c r="Y936" i="1"/>
  <c r="Y968" i="1"/>
  <c r="Y1000" i="1"/>
  <c r="Y1032" i="1"/>
  <c r="Y1064" i="1"/>
  <c r="Y1096" i="1"/>
  <c r="Y1128" i="1"/>
  <c r="Y1160" i="1"/>
  <c r="Y1192" i="1"/>
  <c r="Y1224" i="1"/>
  <c r="Y1256" i="1"/>
  <c r="Y1288" i="1"/>
  <c r="Y1320" i="1"/>
  <c r="Y1352" i="1"/>
  <c r="Y1384" i="1"/>
  <c r="Y1416" i="1"/>
  <c r="Y1444" i="1"/>
  <c r="Y1460" i="1"/>
  <c r="Y1476" i="1"/>
  <c r="Y1492" i="1"/>
  <c r="Y1508" i="1"/>
  <c r="Y1524" i="1"/>
  <c r="Y1536" i="1"/>
  <c r="Y1544" i="1"/>
  <c r="Y1552" i="1"/>
  <c r="Y1560" i="1"/>
  <c r="Y1576" i="1"/>
  <c r="Y1592" i="1"/>
  <c r="Y426" i="1"/>
  <c r="Y442" i="1"/>
  <c r="Y458" i="1"/>
  <c r="Y474" i="1"/>
  <c r="Y489" i="1"/>
  <c r="Y497" i="1"/>
  <c r="Y505" i="1"/>
  <c r="Y513" i="1"/>
  <c r="Y521" i="1"/>
  <c r="Y529" i="1"/>
  <c r="Y537" i="1"/>
  <c r="Y545" i="1"/>
  <c r="Y553" i="1"/>
  <c r="Y561" i="1"/>
  <c r="Y569" i="1"/>
  <c r="Y577" i="1"/>
  <c r="Y585" i="1"/>
  <c r="Y593" i="1"/>
  <c r="Y601" i="1"/>
  <c r="Y609" i="1"/>
  <c r="Y617" i="1"/>
  <c r="Y625" i="1"/>
  <c r="Y633" i="1"/>
  <c r="Y641" i="1"/>
  <c r="Y649" i="1"/>
  <c r="Y657" i="1"/>
  <c r="Y665" i="1"/>
  <c r="Y673" i="1"/>
  <c r="Y681" i="1"/>
  <c r="Y689" i="1"/>
  <c r="Y697" i="1"/>
  <c r="Y705" i="1"/>
  <c r="Y713" i="1"/>
  <c r="Y721" i="1"/>
  <c r="Y729" i="1"/>
  <c r="Y737" i="1"/>
  <c r="Y745" i="1"/>
  <c r="Y753" i="1"/>
  <c r="Y761" i="1"/>
  <c r="Y769" i="1"/>
  <c r="Y777" i="1"/>
  <c r="Y785" i="1"/>
  <c r="Y793" i="1"/>
  <c r="Y801" i="1"/>
  <c r="Y809" i="1"/>
  <c r="Y817" i="1"/>
  <c r="Y825" i="1"/>
  <c r="Y833" i="1"/>
  <c r="Y841" i="1"/>
  <c r="Y849" i="1"/>
  <c r="Y857" i="1"/>
  <c r="Y865" i="1"/>
  <c r="Y1245" i="1"/>
  <c r="Y1237" i="1"/>
  <c r="Y1229" i="1"/>
  <c r="Y1221" i="1"/>
  <c r="Y1213" i="1"/>
  <c r="Y1205" i="1"/>
  <c r="Y1197" i="1"/>
  <c r="Y1189" i="1"/>
  <c r="Y1181" i="1"/>
  <c r="Y1173" i="1"/>
  <c r="Y1165" i="1"/>
  <c r="Y1157" i="1"/>
  <c r="Y1149" i="1"/>
  <c r="Y1141" i="1"/>
  <c r="Y1133" i="1"/>
  <c r="Y1125" i="1"/>
  <c r="Y1117" i="1"/>
  <c r="Y1109" i="1"/>
  <c r="Y1101" i="1"/>
  <c r="Y1093" i="1"/>
  <c r="Y1085" i="1"/>
  <c r="Y1077" i="1"/>
  <c r="Y1069" i="1"/>
  <c r="Y1061" i="1"/>
  <c r="Y1053" i="1"/>
  <c r="Y1045" i="1"/>
  <c r="Y1037" i="1"/>
  <c r="Y1029" i="1"/>
  <c r="Y1021" i="1"/>
  <c r="Y1013" i="1"/>
  <c r="Y1005" i="1"/>
  <c r="Y997" i="1"/>
  <c r="Y989" i="1"/>
  <c r="Y981" i="1"/>
  <c r="Y973" i="1"/>
  <c r="Y965" i="1"/>
  <c r="Y957" i="1"/>
  <c r="Y949" i="1"/>
  <c r="Y941" i="1"/>
  <c r="Y933" i="1"/>
  <c r="Y925" i="1"/>
  <c r="Y917" i="1"/>
  <c r="Y909" i="1"/>
  <c r="Y901" i="1"/>
  <c r="Y893" i="1"/>
  <c r="Y885" i="1"/>
  <c r="Y877" i="1"/>
  <c r="Y869" i="1"/>
  <c r="Y853" i="1"/>
  <c r="Y837" i="1"/>
  <c r="Y821" i="1"/>
  <c r="Y805" i="1"/>
  <c r="Y789" i="1"/>
  <c r="Y773" i="1"/>
  <c r="Y757" i="1"/>
  <c r="Y741" i="1"/>
  <c r="Y725" i="1"/>
  <c r="Y709" i="1"/>
  <c r="Y693" i="1"/>
  <c r="Y677" i="1"/>
  <c r="Y661" i="1"/>
  <c r="Y645" i="1"/>
  <c r="Y629" i="1"/>
  <c r="Y613" i="1"/>
  <c r="Y597" i="1"/>
  <c r="Y581" i="1"/>
  <c r="Y565" i="1"/>
  <c r="Y549" i="1"/>
  <c r="Y533" i="1"/>
  <c r="Y517" i="1"/>
  <c r="Y501" i="1"/>
  <c r="Y482" i="1"/>
  <c r="Y450" i="1"/>
  <c r="Y418" i="1"/>
  <c r="Y1568" i="1"/>
  <c r="Y1548" i="1"/>
  <c r="Y1532" i="1"/>
  <c r="Y1500" i="1"/>
  <c r="Y1468" i="1"/>
  <c r="Y1432" i="1"/>
  <c r="Y1368" i="1"/>
  <c r="Y1304" i="1"/>
  <c r="Y1240" i="1"/>
  <c r="Y1176" i="1"/>
  <c r="Y1112" i="1"/>
  <c r="Y1048" i="1"/>
  <c r="Y984" i="1"/>
  <c r="Y920" i="1"/>
  <c r="Y856" i="1"/>
  <c r="Y564" i="1"/>
  <c r="Y51" i="1"/>
  <c r="Y210" i="1"/>
  <c r="Y332" i="1"/>
  <c r="Y281" i="1"/>
  <c r="Y500" i="1"/>
  <c r="Y692" i="1"/>
  <c r="Y764" i="1"/>
  <c r="Y812" i="1"/>
  <c r="Y820" i="1"/>
  <c r="Y828" i="1"/>
  <c r="Y836" i="1"/>
  <c r="Y844" i="1"/>
  <c r="Y852" i="1"/>
  <c r="Y860" i="1"/>
  <c r="Y868" i="1"/>
  <c r="Y876" i="1"/>
  <c r="Y884" i="1"/>
  <c r="Y892" i="1"/>
  <c r="Y900" i="1"/>
  <c r="Y908" i="1"/>
  <c r="Y916" i="1"/>
  <c r="Y924" i="1"/>
  <c r="Y932" i="1"/>
  <c r="Y940" i="1"/>
  <c r="Y948" i="1"/>
  <c r="Y956" i="1"/>
  <c r="Y964" i="1"/>
  <c r="Y972" i="1"/>
  <c r="Y980" i="1"/>
  <c r="Y988" i="1"/>
  <c r="Y996" i="1"/>
  <c r="Y1004" i="1"/>
  <c r="Y1012" i="1"/>
  <c r="Y1020" i="1"/>
  <c r="Y1028" i="1"/>
  <c r="Y1036" i="1"/>
  <c r="Y1044" i="1"/>
  <c r="Y1052" i="1"/>
  <c r="Y1060" i="1"/>
  <c r="Y1068" i="1"/>
  <c r="Y1076" i="1"/>
  <c r="Y1084" i="1"/>
  <c r="Y1092" i="1"/>
  <c r="Y1100" i="1"/>
  <c r="Y1108" i="1"/>
  <c r="Y1116" i="1"/>
  <c r="Y1124" i="1"/>
  <c r="Y1132" i="1"/>
  <c r="Y1140" i="1"/>
  <c r="Y1148" i="1"/>
  <c r="Y1156" i="1"/>
  <c r="Y1164" i="1"/>
  <c r="Y1172" i="1"/>
  <c r="Y1180" i="1"/>
  <c r="Y1188" i="1"/>
  <c r="Y1196" i="1"/>
  <c r="Y1204" i="1"/>
  <c r="Y1212" i="1"/>
  <c r="Y1220" i="1"/>
  <c r="Y1228" i="1"/>
  <c r="Y1236" i="1"/>
  <c r="Y1244" i="1"/>
  <c r="Y1252" i="1"/>
  <c r="Y1260" i="1"/>
  <c r="Y1268" i="1"/>
  <c r="Y1276" i="1"/>
  <c r="Y1284" i="1"/>
  <c r="Y1292" i="1"/>
  <c r="Y1300" i="1"/>
  <c r="Y1308" i="1"/>
  <c r="Y1316" i="1"/>
  <c r="Y1324" i="1"/>
  <c r="Y1332" i="1"/>
  <c r="Y1340" i="1"/>
  <c r="Y1348" i="1"/>
  <c r="Y1356" i="1"/>
  <c r="Y1364" i="1"/>
  <c r="Y1372" i="1"/>
  <c r="Y1380" i="1"/>
  <c r="Y1388" i="1"/>
  <c r="Y1396" i="1"/>
  <c r="Y1404" i="1"/>
  <c r="Y1412" i="1"/>
  <c r="Y1420" i="1"/>
  <c r="Y1428" i="1"/>
  <c r="Y1436" i="1"/>
  <c r="Y1528" i="1"/>
  <c r="Y1520" i="1"/>
  <c r="Y1512" i="1"/>
  <c r="Y1504" i="1"/>
  <c r="Y1496" i="1"/>
  <c r="Y1488" i="1"/>
  <c r="Y1480" i="1"/>
  <c r="Y1472" i="1"/>
  <c r="Y1464" i="1"/>
  <c r="Y1456" i="1"/>
  <c r="Y1448" i="1"/>
  <c r="Y1440" i="1"/>
  <c r="Y1424" i="1"/>
  <c r="Y1408" i="1"/>
  <c r="Y1392" i="1"/>
  <c r="Y1376" i="1"/>
  <c r="Y1360" i="1"/>
  <c r="Y1344" i="1"/>
  <c r="Y1328" i="1"/>
  <c r="Y1312" i="1"/>
  <c r="Y1296" i="1"/>
  <c r="Y1280" i="1"/>
  <c r="Y1264" i="1"/>
  <c r="Y1248" i="1"/>
  <c r="Y1232" i="1"/>
  <c r="Y1216" i="1"/>
  <c r="Y1200" i="1"/>
  <c r="Y1184" i="1"/>
  <c r="Y1168" i="1"/>
  <c r="Y1152" i="1"/>
  <c r="Y1136" i="1"/>
  <c r="Y1120" i="1"/>
  <c r="Y1104" i="1"/>
  <c r="Y1088" i="1"/>
  <c r="Y1072" i="1"/>
  <c r="Y1056" i="1"/>
  <c r="Y1040" i="1"/>
  <c r="Y1024" i="1"/>
  <c r="Y1008" i="1"/>
  <c r="Y992" i="1"/>
  <c r="Y976" i="1"/>
  <c r="Y960" i="1"/>
  <c r="Y944" i="1"/>
  <c r="Y928" i="1"/>
  <c r="Y912" i="1"/>
  <c r="Y896" i="1"/>
  <c r="Y880" i="1"/>
  <c r="Y864" i="1"/>
  <c r="Y848" i="1"/>
  <c r="Y832" i="1"/>
  <c r="Y816" i="1"/>
  <c r="Y744" i="1"/>
  <c r="Y473" i="1"/>
  <c r="Y76" i="1"/>
  <c r="Y780" i="1"/>
  <c r="Y628" i="1"/>
  <c r="Y409" i="1"/>
  <c r="Y153" i="1"/>
  <c r="Y307" i="1"/>
  <c r="Y345" i="1"/>
  <c r="Y89" i="1"/>
  <c r="AA2" i="1"/>
  <c r="AA6" i="1"/>
  <c r="AA10" i="1"/>
  <c r="AA14" i="1"/>
  <c r="AA18" i="1"/>
  <c r="AA22" i="1"/>
  <c r="AA26" i="1"/>
  <c r="AA30" i="1"/>
  <c r="AA34" i="1"/>
  <c r="AA38" i="1"/>
  <c r="AA42" i="1"/>
  <c r="AA46" i="1"/>
  <c r="AA50" i="1"/>
  <c r="AA54" i="1"/>
  <c r="AA58" i="1"/>
  <c r="AA62" i="1"/>
  <c r="AA66" i="1"/>
  <c r="AA70" i="1"/>
  <c r="AA74" i="1"/>
  <c r="AA78" i="1"/>
  <c r="AA82" i="1"/>
  <c r="AA86" i="1"/>
  <c r="AA90" i="1"/>
  <c r="AA94" i="1"/>
  <c r="AA98" i="1"/>
  <c r="AA102" i="1"/>
  <c r="AA106" i="1"/>
  <c r="AA110" i="1"/>
  <c r="AA114" i="1"/>
  <c r="AA118" i="1"/>
  <c r="AA122" i="1"/>
  <c r="AA126" i="1"/>
  <c r="AA130" i="1"/>
  <c r="AA134" i="1"/>
  <c r="AA138" i="1"/>
  <c r="AA142" i="1"/>
  <c r="AA146" i="1"/>
  <c r="AA150" i="1"/>
  <c r="AA154" i="1"/>
  <c r="AA158" i="1"/>
  <c r="AA162" i="1"/>
  <c r="AA166" i="1"/>
  <c r="AA170" i="1"/>
  <c r="AA174" i="1"/>
  <c r="AA178" i="1"/>
  <c r="AA182" i="1"/>
  <c r="AA186" i="1"/>
  <c r="AA190" i="1"/>
  <c r="AA194" i="1"/>
  <c r="AA198" i="1"/>
  <c r="AA202" i="1"/>
  <c r="AA206" i="1"/>
  <c r="AA210" i="1"/>
  <c r="AA214" i="1"/>
  <c r="AA218" i="1"/>
  <c r="AA222" i="1"/>
  <c r="AA226" i="1"/>
  <c r="AA230" i="1"/>
  <c r="AA234" i="1"/>
  <c r="AA238" i="1"/>
  <c r="AA242" i="1"/>
  <c r="AA246" i="1"/>
  <c r="AA250" i="1"/>
  <c r="AA254" i="1"/>
  <c r="AA258" i="1"/>
  <c r="AA262" i="1"/>
  <c r="AA266" i="1"/>
  <c r="AA270" i="1"/>
  <c r="AA274" i="1"/>
  <c r="AA278" i="1"/>
  <c r="AA282" i="1"/>
  <c r="AA286" i="1"/>
  <c r="AA290" i="1"/>
  <c r="AA294" i="1"/>
  <c r="AA298" i="1"/>
  <c r="AA302" i="1"/>
  <c r="AA306" i="1"/>
  <c r="AA310" i="1"/>
  <c r="AA314" i="1"/>
  <c r="AA318" i="1"/>
  <c r="AA322" i="1"/>
  <c r="AA326" i="1"/>
  <c r="AA330" i="1"/>
  <c r="AA334" i="1"/>
  <c r="AA3" i="1"/>
  <c r="AA7" i="1"/>
  <c r="AA11" i="1"/>
  <c r="AA15" i="1"/>
  <c r="AA19" i="1"/>
  <c r="AA23" i="1"/>
  <c r="AA27" i="1"/>
  <c r="AA31" i="1"/>
  <c r="AA35" i="1"/>
  <c r="AA39" i="1"/>
  <c r="AA43" i="1"/>
  <c r="AA47" i="1"/>
  <c r="AA51" i="1"/>
  <c r="AA55" i="1"/>
  <c r="AA59" i="1"/>
  <c r="AA63" i="1"/>
  <c r="AA67" i="1"/>
  <c r="AA71" i="1"/>
  <c r="AA75" i="1"/>
  <c r="AA79" i="1"/>
  <c r="AA83" i="1"/>
  <c r="AA87" i="1"/>
  <c r="AA91" i="1"/>
  <c r="AA95" i="1"/>
  <c r="AA99" i="1"/>
  <c r="AA103" i="1"/>
  <c r="AA107" i="1"/>
  <c r="AA111" i="1"/>
  <c r="AA115" i="1"/>
  <c r="AA119" i="1"/>
  <c r="AA123" i="1"/>
  <c r="AA127" i="1"/>
  <c r="AA131" i="1"/>
  <c r="AA135" i="1"/>
  <c r="AA139" i="1"/>
  <c r="AA143" i="1"/>
  <c r="AA147" i="1"/>
  <c r="AA151" i="1"/>
  <c r="AA155" i="1"/>
  <c r="AA159" i="1"/>
  <c r="AA163" i="1"/>
  <c r="AA167" i="1"/>
  <c r="AA171" i="1"/>
  <c r="AA175" i="1"/>
  <c r="AA179" i="1"/>
  <c r="AA183" i="1"/>
  <c r="AA187" i="1"/>
  <c r="AA191" i="1"/>
  <c r="AA195" i="1"/>
  <c r="AA199" i="1"/>
  <c r="AA203" i="1"/>
  <c r="AA207" i="1"/>
  <c r="AA211" i="1"/>
  <c r="AA215" i="1"/>
  <c r="AA219" i="1"/>
  <c r="AA223" i="1"/>
  <c r="AA227" i="1"/>
  <c r="AA231" i="1"/>
  <c r="AA235" i="1"/>
  <c r="AA239" i="1"/>
  <c r="AA243" i="1"/>
  <c r="AA247" i="1"/>
  <c r="AA251" i="1"/>
  <c r="AA255" i="1"/>
  <c r="AA259" i="1"/>
  <c r="AA263" i="1"/>
  <c r="AA267" i="1"/>
  <c r="AA271" i="1"/>
  <c r="AA275" i="1"/>
  <c r="AA279" i="1"/>
  <c r="AA283" i="1"/>
  <c r="AA287" i="1"/>
  <c r="AA291" i="1"/>
  <c r="AA295" i="1"/>
  <c r="AA299" i="1"/>
  <c r="AA303" i="1"/>
  <c r="AA307" i="1"/>
  <c r="AA311" i="1"/>
  <c r="AA315" i="1"/>
  <c r="AA319" i="1"/>
  <c r="AA323" i="1"/>
  <c r="AA327" i="1"/>
  <c r="AA331" i="1"/>
  <c r="AA335" i="1"/>
  <c r="AA4" i="1"/>
  <c r="AA8" i="1"/>
  <c r="AA12" i="1"/>
  <c r="AA16" i="1"/>
  <c r="AA20" i="1"/>
  <c r="AA24" i="1"/>
  <c r="AA28" i="1"/>
  <c r="AA32" i="1"/>
  <c r="AA36" i="1"/>
  <c r="AA40" i="1"/>
  <c r="AA44" i="1"/>
  <c r="AA48" i="1"/>
  <c r="AA52" i="1"/>
  <c r="AA56" i="1"/>
  <c r="AA60" i="1"/>
  <c r="AA64" i="1"/>
  <c r="AA68" i="1"/>
  <c r="AA72" i="1"/>
  <c r="AA76" i="1"/>
  <c r="AA80" i="1"/>
  <c r="AA84" i="1"/>
  <c r="AA88" i="1"/>
  <c r="AA92" i="1"/>
  <c r="AA96" i="1"/>
  <c r="AA100" i="1"/>
  <c r="AA104" i="1"/>
  <c r="AA108" i="1"/>
  <c r="AA112" i="1"/>
  <c r="AA116" i="1"/>
  <c r="AA120" i="1"/>
  <c r="AA124" i="1"/>
  <c r="AA128" i="1"/>
  <c r="AA132" i="1"/>
  <c r="AA136" i="1"/>
  <c r="AA140" i="1"/>
  <c r="AA144" i="1"/>
  <c r="AA148" i="1"/>
  <c r="AA152" i="1"/>
  <c r="AA156" i="1"/>
  <c r="AA160" i="1"/>
  <c r="AA164" i="1"/>
  <c r="AA168" i="1"/>
  <c r="AA172" i="1"/>
  <c r="AA176" i="1"/>
  <c r="AA180" i="1"/>
  <c r="AA184" i="1"/>
  <c r="AA188" i="1"/>
  <c r="AA192" i="1"/>
  <c r="AA196" i="1"/>
  <c r="AA200" i="1"/>
  <c r="AA204" i="1"/>
  <c r="AA208" i="1"/>
  <c r="AA212" i="1"/>
  <c r="AA216" i="1"/>
  <c r="AA220" i="1"/>
  <c r="AA224" i="1"/>
  <c r="AA228" i="1"/>
  <c r="AA232" i="1"/>
  <c r="AA236" i="1"/>
  <c r="AA240" i="1"/>
  <c r="AA244" i="1"/>
  <c r="AA248" i="1"/>
  <c r="AA252" i="1"/>
  <c r="AA256" i="1"/>
  <c r="AA260" i="1"/>
  <c r="AA264" i="1"/>
  <c r="AA268" i="1"/>
  <c r="AA272" i="1"/>
  <c r="AA276" i="1"/>
  <c r="AA280" i="1"/>
  <c r="AA284" i="1"/>
  <c r="AA288" i="1"/>
  <c r="AA292" i="1"/>
  <c r="AA296" i="1"/>
  <c r="AA300" i="1"/>
  <c r="AA304" i="1"/>
  <c r="AA308" i="1"/>
  <c r="AA312" i="1"/>
  <c r="AA316" i="1"/>
  <c r="AA320" i="1"/>
  <c r="AA324" i="1"/>
  <c r="AA328" i="1"/>
  <c r="AA332" i="1"/>
  <c r="AA336" i="1"/>
  <c r="AA340" i="1"/>
  <c r="AA5" i="1"/>
  <c r="AA21" i="1"/>
  <c r="AA37" i="1"/>
  <c r="AA53" i="1"/>
  <c r="AA69" i="1"/>
  <c r="AA85" i="1"/>
  <c r="AA101" i="1"/>
  <c r="AA117" i="1"/>
  <c r="AA133" i="1"/>
  <c r="AA149" i="1"/>
  <c r="AA165" i="1"/>
  <c r="AA181" i="1"/>
  <c r="AA197" i="1"/>
  <c r="AA213" i="1"/>
  <c r="AA229" i="1"/>
  <c r="AA245" i="1"/>
  <c r="AA261" i="1"/>
  <c r="AA277" i="1"/>
  <c r="AA293" i="1"/>
  <c r="AA309" i="1"/>
  <c r="AA325" i="1"/>
  <c r="AA338" i="1"/>
  <c r="AA343" i="1"/>
  <c r="AA347" i="1"/>
  <c r="AA351" i="1"/>
  <c r="AA355" i="1"/>
  <c r="AA359" i="1"/>
  <c r="AA363" i="1"/>
  <c r="AA367" i="1"/>
  <c r="AA371" i="1"/>
  <c r="AA375" i="1"/>
  <c r="AA379" i="1"/>
  <c r="AA383" i="1"/>
  <c r="AA387" i="1"/>
  <c r="AA391" i="1"/>
  <c r="AA395" i="1"/>
  <c r="AA399" i="1"/>
  <c r="AA403" i="1"/>
  <c r="AA407" i="1"/>
  <c r="AA411" i="1"/>
  <c r="AA415" i="1"/>
  <c r="AA419" i="1"/>
  <c r="AA423" i="1"/>
  <c r="AA427" i="1"/>
  <c r="AA431" i="1"/>
  <c r="AA435" i="1"/>
  <c r="AA439" i="1"/>
  <c r="AA443" i="1"/>
  <c r="AA447" i="1"/>
  <c r="AA451" i="1"/>
  <c r="AA455" i="1"/>
  <c r="AA459" i="1"/>
  <c r="AA463" i="1"/>
  <c r="AA467" i="1"/>
  <c r="AA471" i="1"/>
  <c r="AA475" i="1"/>
  <c r="AA479" i="1"/>
  <c r="AA483" i="1"/>
  <c r="AA487" i="1"/>
  <c r="AA491" i="1"/>
  <c r="AA495" i="1"/>
  <c r="AA499" i="1"/>
  <c r="AA503" i="1"/>
  <c r="AA507" i="1"/>
  <c r="AA511" i="1"/>
  <c r="AA515" i="1"/>
  <c r="AA519" i="1"/>
  <c r="AA523" i="1"/>
  <c r="AA527" i="1"/>
  <c r="AA531" i="1"/>
  <c r="AA535" i="1"/>
  <c r="AA539" i="1"/>
  <c r="AA543" i="1"/>
  <c r="AA547" i="1"/>
  <c r="AA551" i="1"/>
  <c r="AA555" i="1"/>
  <c r="AA559" i="1"/>
  <c r="AA563" i="1"/>
  <c r="AA567" i="1"/>
  <c r="AA571" i="1"/>
  <c r="AA575" i="1"/>
  <c r="AA579" i="1"/>
  <c r="AA583" i="1"/>
  <c r="AA587" i="1"/>
  <c r="AA591" i="1"/>
  <c r="AA9" i="1"/>
  <c r="AA25" i="1"/>
  <c r="AA41" i="1"/>
  <c r="AA57" i="1"/>
  <c r="AA73" i="1"/>
  <c r="AA89" i="1"/>
  <c r="AA105" i="1"/>
  <c r="AA121" i="1"/>
  <c r="AA137" i="1"/>
  <c r="AA153" i="1"/>
  <c r="AA169" i="1"/>
  <c r="AA185" i="1"/>
  <c r="AA201" i="1"/>
  <c r="AA217" i="1"/>
  <c r="AA233" i="1"/>
  <c r="AA249" i="1"/>
  <c r="AA265" i="1"/>
  <c r="AA281" i="1"/>
  <c r="AA297" i="1"/>
  <c r="AA313" i="1"/>
  <c r="AA329" i="1"/>
  <c r="AA339" i="1"/>
  <c r="AA344" i="1"/>
  <c r="AA348" i="1"/>
  <c r="AA352" i="1"/>
  <c r="AA356" i="1"/>
  <c r="AA360" i="1"/>
  <c r="AA364" i="1"/>
  <c r="AA368" i="1"/>
  <c r="AA372" i="1"/>
  <c r="AA376" i="1"/>
  <c r="AA380" i="1"/>
  <c r="AA384" i="1"/>
  <c r="AA388" i="1"/>
  <c r="AA392" i="1"/>
  <c r="AA396" i="1"/>
  <c r="AA400" i="1"/>
  <c r="AA404" i="1"/>
  <c r="AA408" i="1"/>
  <c r="AA412" i="1"/>
  <c r="AA416" i="1"/>
  <c r="AA420" i="1"/>
  <c r="AA424" i="1"/>
  <c r="AA428" i="1"/>
  <c r="AA432" i="1"/>
  <c r="AA436" i="1"/>
  <c r="AA440" i="1"/>
  <c r="AA444" i="1"/>
  <c r="AA448" i="1"/>
  <c r="AA452" i="1"/>
  <c r="AA456" i="1"/>
  <c r="AA460" i="1"/>
  <c r="AA464" i="1"/>
  <c r="AA468" i="1"/>
  <c r="AA472" i="1"/>
  <c r="AA476" i="1"/>
  <c r="AA480" i="1"/>
  <c r="AA484" i="1"/>
  <c r="AA488" i="1"/>
  <c r="AA492" i="1"/>
  <c r="AA496" i="1"/>
  <c r="AA500" i="1"/>
  <c r="AA504" i="1"/>
  <c r="AA508" i="1"/>
  <c r="AA512" i="1"/>
  <c r="AA516" i="1"/>
  <c r="AA520" i="1"/>
  <c r="AA524" i="1"/>
  <c r="AA528" i="1"/>
  <c r="AA532" i="1"/>
  <c r="AA536" i="1"/>
  <c r="AA540" i="1"/>
  <c r="AA544" i="1"/>
  <c r="AA548" i="1"/>
  <c r="AA552" i="1"/>
  <c r="AA556" i="1"/>
  <c r="AA560" i="1"/>
  <c r="AA564" i="1"/>
  <c r="AA568" i="1"/>
  <c r="AA572" i="1"/>
  <c r="AA576" i="1"/>
  <c r="AA580" i="1"/>
  <c r="AA584" i="1"/>
  <c r="AA588" i="1"/>
  <c r="AA592" i="1"/>
  <c r="AA13" i="1"/>
  <c r="AA29" i="1"/>
  <c r="AA45" i="1"/>
  <c r="AA61" i="1"/>
  <c r="AA77" i="1"/>
  <c r="AA93" i="1"/>
  <c r="AA109" i="1"/>
  <c r="AA125" i="1"/>
  <c r="AA141" i="1"/>
  <c r="AA157" i="1"/>
  <c r="AA173" i="1"/>
  <c r="AA189" i="1"/>
  <c r="AA205" i="1"/>
  <c r="AA221" i="1"/>
  <c r="AA237" i="1"/>
  <c r="AA253" i="1"/>
  <c r="AA269" i="1"/>
  <c r="AA285" i="1"/>
  <c r="AA301" i="1"/>
  <c r="AA317" i="1"/>
  <c r="AA333" i="1"/>
  <c r="AA341" i="1"/>
  <c r="AA345" i="1"/>
  <c r="AA349" i="1"/>
  <c r="AA353" i="1"/>
  <c r="AA357" i="1"/>
  <c r="AA361" i="1"/>
  <c r="AA365" i="1"/>
  <c r="AA369" i="1"/>
  <c r="AA373" i="1"/>
  <c r="AA377" i="1"/>
  <c r="AA381" i="1"/>
  <c r="AA385" i="1"/>
  <c r="AA389" i="1"/>
  <c r="AA393" i="1"/>
  <c r="AA397" i="1"/>
  <c r="AA401" i="1"/>
  <c r="AA405" i="1"/>
  <c r="AA409" i="1"/>
  <c r="AA413" i="1"/>
  <c r="AA417" i="1"/>
  <c r="AA421" i="1"/>
  <c r="AA425" i="1"/>
  <c r="AA429" i="1"/>
  <c r="AA433" i="1"/>
  <c r="AA437" i="1"/>
  <c r="AA441" i="1"/>
  <c r="AA445" i="1"/>
  <c r="AA449" i="1"/>
  <c r="AA453" i="1"/>
  <c r="AA457" i="1"/>
  <c r="AA461" i="1"/>
  <c r="AA465" i="1"/>
  <c r="AA469" i="1"/>
  <c r="AA473" i="1"/>
  <c r="AA477" i="1"/>
  <c r="AA481" i="1"/>
  <c r="AA485" i="1"/>
  <c r="AA489" i="1"/>
  <c r="AA493" i="1"/>
  <c r="AA497" i="1"/>
  <c r="AA501" i="1"/>
  <c r="AA505" i="1"/>
  <c r="AA509" i="1"/>
  <c r="AA513" i="1"/>
  <c r="AA517" i="1"/>
  <c r="AA521" i="1"/>
  <c r="AA525" i="1"/>
  <c r="AA529" i="1"/>
  <c r="AA533" i="1"/>
  <c r="AA537" i="1"/>
  <c r="AA541" i="1"/>
  <c r="AA545" i="1"/>
  <c r="AA549" i="1"/>
  <c r="AA553" i="1"/>
  <c r="AA557" i="1"/>
  <c r="AA561" i="1"/>
  <c r="AA565" i="1"/>
  <c r="AA569" i="1"/>
  <c r="AA573" i="1"/>
  <c r="AA577" i="1"/>
  <c r="AA581" i="1"/>
  <c r="AA585" i="1"/>
  <c r="AA589" i="1"/>
  <c r="AA593" i="1"/>
  <c r="AA597" i="1"/>
  <c r="AA601" i="1"/>
  <c r="AA605" i="1"/>
  <c r="AA17" i="1"/>
  <c r="AA81" i="1"/>
  <c r="AA145" i="1"/>
  <c r="AA209" i="1"/>
  <c r="AA273" i="1"/>
  <c r="AA337" i="1"/>
  <c r="AA354" i="1"/>
  <c r="AA370" i="1"/>
  <c r="AA386" i="1"/>
  <c r="AA402" i="1"/>
  <c r="AA418" i="1"/>
  <c r="AA434" i="1"/>
  <c r="AA450" i="1"/>
  <c r="AA466" i="1"/>
  <c r="AA482" i="1"/>
  <c r="AA498" i="1"/>
  <c r="AA514" i="1"/>
  <c r="AA530" i="1"/>
  <c r="AA546" i="1"/>
  <c r="AA562" i="1"/>
  <c r="AA578" i="1"/>
  <c r="AA594" i="1"/>
  <c r="AA599" i="1"/>
  <c r="AA604" i="1"/>
  <c r="AA609" i="1"/>
  <c r="AA613" i="1"/>
  <c r="AA617" i="1"/>
  <c r="AA621" i="1"/>
  <c r="AA625" i="1"/>
  <c r="AA629" i="1"/>
  <c r="AA633" i="1"/>
  <c r="AA637" i="1"/>
  <c r="AA641" i="1"/>
  <c r="AA645" i="1"/>
  <c r="AA649" i="1"/>
  <c r="AA653" i="1"/>
  <c r="AA657" i="1"/>
  <c r="AA661" i="1"/>
  <c r="AA665" i="1"/>
  <c r="AA669" i="1"/>
  <c r="AA673" i="1"/>
  <c r="AA677" i="1"/>
  <c r="AA681" i="1"/>
  <c r="AA685" i="1"/>
  <c r="AA689" i="1"/>
  <c r="AA693" i="1"/>
  <c r="AA697" i="1"/>
  <c r="AA701" i="1"/>
  <c r="AA705" i="1"/>
  <c r="AA709" i="1"/>
  <c r="AA713" i="1"/>
  <c r="AA717" i="1"/>
  <c r="AA721" i="1"/>
  <c r="AA725" i="1"/>
  <c r="AA729" i="1"/>
  <c r="AA733" i="1"/>
  <c r="AA737" i="1"/>
  <c r="AA741" i="1"/>
  <c r="AA745" i="1"/>
  <c r="AA749" i="1"/>
  <c r="AA753" i="1"/>
  <c r="AA757" i="1"/>
  <c r="AA761" i="1"/>
  <c r="AA765" i="1"/>
  <c r="AA769" i="1"/>
  <c r="AA773" i="1"/>
  <c r="AA777" i="1"/>
  <c r="AA781" i="1"/>
  <c r="AA785" i="1"/>
  <c r="AA789" i="1"/>
  <c r="AA793" i="1"/>
  <c r="AA797" i="1"/>
  <c r="AA801" i="1"/>
  <c r="AA805" i="1"/>
  <c r="AA809" i="1"/>
  <c r="AA813" i="1"/>
  <c r="AA817" i="1"/>
  <c r="AA821" i="1"/>
  <c r="AA825" i="1"/>
  <c r="AA829" i="1"/>
  <c r="AA833" i="1"/>
  <c r="AA837" i="1"/>
  <c r="AA841" i="1"/>
  <c r="AA845" i="1"/>
  <c r="AA849" i="1"/>
  <c r="AA33" i="1"/>
  <c r="AA97" i="1"/>
  <c r="AA161" i="1"/>
  <c r="AA225" i="1"/>
  <c r="AA289" i="1"/>
  <c r="AA342" i="1"/>
  <c r="AA358" i="1"/>
  <c r="AA374" i="1"/>
  <c r="AA390" i="1"/>
  <c r="AA406" i="1"/>
  <c r="AA422" i="1"/>
  <c r="AA438" i="1"/>
  <c r="AA454" i="1"/>
  <c r="AA470" i="1"/>
  <c r="AA486" i="1"/>
  <c r="AA502" i="1"/>
  <c r="AA518" i="1"/>
  <c r="AA534" i="1"/>
  <c r="AA550" i="1"/>
  <c r="AA566" i="1"/>
  <c r="AA582" i="1"/>
  <c r="AA595" i="1"/>
  <c r="AA600" i="1"/>
  <c r="AA606" i="1"/>
  <c r="AA610" i="1"/>
  <c r="AA614" i="1"/>
  <c r="AA618" i="1"/>
  <c r="AA622" i="1"/>
  <c r="AA626" i="1"/>
  <c r="AA630" i="1"/>
  <c r="AA634" i="1"/>
  <c r="AA638" i="1"/>
  <c r="AA642" i="1"/>
  <c r="AA646" i="1"/>
  <c r="AA650" i="1"/>
  <c r="AA654" i="1"/>
  <c r="AA658" i="1"/>
  <c r="AA662" i="1"/>
  <c r="AA666" i="1"/>
  <c r="AA670" i="1"/>
  <c r="AA674" i="1"/>
  <c r="AA678" i="1"/>
  <c r="AA682" i="1"/>
  <c r="AA686" i="1"/>
  <c r="AA690" i="1"/>
  <c r="AA694" i="1"/>
  <c r="AA698" i="1"/>
  <c r="AA702" i="1"/>
  <c r="AA706" i="1"/>
  <c r="AA710" i="1"/>
  <c r="AA714" i="1"/>
  <c r="AA718" i="1"/>
  <c r="AA722" i="1"/>
  <c r="AA726" i="1"/>
  <c r="AA730" i="1"/>
  <c r="AA734" i="1"/>
  <c r="AA738" i="1"/>
  <c r="AA742" i="1"/>
  <c r="AA746" i="1"/>
  <c r="AA750" i="1"/>
  <c r="AA754" i="1"/>
  <c r="AA758" i="1"/>
  <c r="AA762" i="1"/>
  <c r="AA766" i="1"/>
  <c r="AA770" i="1"/>
  <c r="AA774" i="1"/>
  <c r="AA778" i="1"/>
  <c r="AA782" i="1"/>
  <c r="AA786" i="1"/>
  <c r="AA790" i="1"/>
  <c r="AA794" i="1"/>
  <c r="AA798" i="1"/>
  <c r="AA802" i="1"/>
  <c r="AA806" i="1"/>
  <c r="AA810" i="1"/>
  <c r="AA814" i="1"/>
  <c r="AA818" i="1"/>
  <c r="AA822" i="1"/>
  <c r="AA826" i="1"/>
  <c r="AA830" i="1"/>
  <c r="AA834" i="1"/>
  <c r="AA838" i="1"/>
  <c r="AA842" i="1"/>
  <c r="AA846" i="1"/>
  <c r="AA850" i="1"/>
  <c r="AA854" i="1"/>
  <c r="AA49" i="1"/>
  <c r="AA113" i="1"/>
  <c r="AA177" i="1"/>
  <c r="AA241" i="1"/>
  <c r="AA305" i="1"/>
  <c r="AA346" i="1"/>
  <c r="AA362" i="1"/>
  <c r="AA378" i="1"/>
  <c r="AA394" i="1"/>
  <c r="AA410" i="1"/>
  <c r="AA426" i="1"/>
  <c r="AA442" i="1"/>
  <c r="AA458" i="1"/>
  <c r="AA474" i="1"/>
  <c r="AA490" i="1"/>
  <c r="AA506" i="1"/>
  <c r="AA522" i="1"/>
  <c r="AA538" i="1"/>
  <c r="AA554" i="1"/>
  <c r="AA570" i="1"/>
  <c r="AA586" i="1"/>
  <c r="AA596" i="1"/>
  <c r="AA602" i="1"/>
  <c r="AA607" i="1"/>
  <c r="AA611" i="1"/>
  <c r="AA615" i="1"/>
  <c r="AA619" i="1"/>
  <c r="AA623" i="1"/>
  <c r="AA627" i="1"/>
  <c r="AA631" i="1"/>
  <c r="AA635" i="1"/>
  <c r="AA639" i="1"/>
  <c r="AA643" i="1"/>
  <c r="AA647" i="1"/>
  <c r="AA651" i="1"/>
  <c r="AA655" i="1"/>
  <c r="AA659" i="1"/>
  <c r="AA663" i="1"/>
  <c r="AA667" i="1"/>
  <c r="AA671" i="1"/>
  <c r="AA675" i="1"/>
  <c r="AA679" i="1"/>
  <c r="AA683" i="1"/>
  <c r="AA687" i="1"/>
  <c r="AA691" i="1"/>
  <c r="AA695" i="1"/>
  <c r="AA699" i="1"/>
  <c r="AA703" i="1"/>
  <c r="AA707" i="1"/>
  <c r="AA711" i="1"/>
  <c r="AA715" i="1"/>
  <c r="AA719" i="1"/>
  <c r="AA723" i="1"/>
  <c r="AA727" i="1"/>
  <c r="AA731" i="1"/>
  <c r="AA735" i="1"/>
  <c r="AA739" i="1"/>
  <c r="AA743" i="1"/>
  <c r="AA747" i="1"/>
  <c r="AA751" i="1"/>
  <c r="AA755" i="1"/>
  <c r="AA759" i="1"/>
  <c r="AA763" i="1"/>
  <c r="AA767" i="1"/>
  <c r="AA771" i="1"/>
  <c r="AA775" i="1"/>
  <c r="AA779" i="1"/>
  <c r="AA783" i="1"/>
  <c r="AA787" i="1"/>
  <c r="AA791" i="1"/>
  <c r="AA795" i="1"/>
  <c r="AA799" i="1"/>
  <c r="AA803" i="1"/>
  <c r="AA807" i="1"/>
  <c r="AA811" i="1"/>
  <c r="AA815" i="1"/>
  <c r="AA819" i="1"/>
  <c r="AA823" i="1"/>
  <c r="AA827" i="1"/>
  <c r="AA831" i="1"/>
  <c r="AA835" i="1"/>
  <c r="AA839" i="1"/>
  <c r="AA843" i="1"/>
  <c r="AA847" i="1"/>
  <c r="AA851" i="1"/>
  <c r="AA855" i="1"/>
  <c r="AA859" i="1"/>
  <c r="AA863" i="1"/>
  <c r="AA867" i="1"/>
  <c r="AA871" i="1"/>
  <c r="AA875" i="1"/>
  <c r="AA65" i="1"/>
  <c r="AA321" i="1"/>
  <c r="AA398" i="1"/>
  <c r="AA462" i="1"/>
  <c r="AA526" i="1"/>
  <c r="AA590" i="1"/>
  <c r="AA612" i="1"/>
  <c r="AA628" i="1"/>
  <c r="AA644" i="1"/>
  <c r="AA660" i="1"/>
  <c r="AA676" i="1"/>
  <c r="AA692" i="1"/>
  <c r="AA708" i="1"/>
  <c r="AA724" i="1"/>
  <c r="AA740" i="1"/>
  <c r="AA756" i="1"/>
  <c r="AA772" i="1"/>
  <c r="AA788" i="1"/>
  <c r="AA804" i="1"/>
  <c r="AA820" i="1"/>
  <c r="AA836" i="1"/>
  <c r="AA852" i="1"/>
  <c r="AA858" i="1"/>
  <c r="AA864" i="1"/>
  <c r="AA869" i="1"/>
  <c r="AA874" i="1"/>
  <c r="AA879" i="1"/>
  <c r="AA883" i="1"/>
  <c r="AA887" i="1"/>
  <c r="AA891" i="1"/>
  <c r="AA895" i="1"/>
  <c r="AA899" i="1"/>
  <c r="AA903" i="1"/>
  <c r="AA907" i="1"/>
  <c r="AA911" i="1"/>
  <c r="AA915" i="1"/>
  <c r="AA919" i="1"/>
  <c r="AA923" i="1"/>
  <c r="AA927" i="1"/>
  <c r="AA931" i="1"/>
  <c r="AA935" i="1"/>
  <c r="AA939" i="1"/>
  <c r="AA943" i="1"/>
  <c r="AA947" i="1"/>
  <c r="AA951" i="1"/>
  <c r="AA955" i="1"/>
  <c r="AA959" i="1"/>
  <c r="AA963" i="1"/>
  <c r="AA967" i="1"/>
  <c r="AA971" i="1"/>
  <c r="AA975" i="1"/>
  <c r="AA979" i="1"/>
  <c r="AA983" i="1"/>
  <c r="AA987" i="1"/>
  <c r="AA991" i="1"/>
  <c r="AA995" i="1"/>
  <c r="AA999" i="1"/>
  <c r="AA1003" i="1"/>
  <c r="AA1007" i="1"/>
  <c r="AA1011" i="1"/>
  <c r="AA1015" i="1"/>
  <c r="AA1019" i="1"/>
  <c r="AA1023" i="1"/>
  <c r="AA1027" i="1"/>
  <c r="AA1031" i="1"/>
  <c r="AA1035" i="1"/>
  <c r="AA1039" i="1"/>
  <c r="AA1043" i="1"/>
  <c r="AA1047" i="1"/>
  <c r="AA1051" i="1"/>
  <c r="AA1055" i="1"/>
  <c r="AA1059" i="1"/>
  <c r="AA1063" i="1"/>
  <c r="AA1067" i="1"/>
  <c r="AA1071" i="1"/>
  <c r="AA1075" i="1"/>
  <c r="AA1079" i="1"/>
  <c r="AA1083" i="1"/>
  <c r="AA1087" i="1"/>
  <c r="AA1091" i="1"/>
  <c r="AA1095" i="1"/>
  <c r="AA1099" i="1"/>
  <c r="AA1103" i="1"/>
  <c r="AA1107" i="1"/>
  <c r="AA1111" i="1"/>
  <c r="AA1115" i="1"/>
  <c r="AA1119" i="1"/>
  <c r="AA1123" i="1"/>
  <c r="AA1127" i="1"/>
  <c r="AA1131" i="1"/>
  <c r="AA1135" i="1"/>
  <c r="AA1139" i="1"/>
  <c r="AA1143" i="1"/>
  <c r="AA1147" i="1"/>
  <c r="AA1151" i="1"/>
  <c r="AA1155" i="1"/>
  <c r="AA1159" i="1"/>
  <c r="AA1163" i="1"/>
  <c r="AA1167" i="1"/>
  <c r="AA1171" i="1"/>
  <c r="AA1175" i="1"/>
  <c r="AA1179" i="1"/>
  <c r="AA1183" i="1"/>
  <c r="AA1187" i="1"/>
  <c r="AA1191" i="1"/>
  <c r="AA1195" i="1"/>
  <c r="AA1199" i="1"/>
  <c r="AA1203" i="1"/>
  <c r="AA1207" i="1"/>
  <c r="AA1211" i="1"/>
  <c r="AA1215" i="1"/>
  <c r="AA1219" i="1"/>
  <c r="AA1223" i="1"/>
  <c r="AA1227" i="1"/>
  <c r="AA1231" i="1"/>
  <c r="AA1235" i="1"/>
  <c r="AA1239" i="1"/>
  <c r="AA1243" i="1"/>
  <c r="AA1247" i="1"/>
  <c r="AA1251" i="1"/>
  <c r="AA1255" i="1"/>
  <c r="AA1259" i="1"/>
  <c r="AA1263" i="1"/>
  <c r="AA1267" i="1"/>
  <c r="AA1271" i="1"/>
  <c r="AA1275" i="1"/>
  <c r="AA1279" i="1"/>
  <c r="AA1283" i="1"/>
  <c r="AA1287" i="1"/>
  <c r="AA1291" i="1"/>
  <c r="AA1295" i="1"/>
  <c r="AA1299" i="1"/>
  <c r="AA1303" i="1"/>
  <c r="AA1307" i="1"/>
  <c r="AA1311" i="1"/>
  <c r="AA1315" i="1"/>
  <c r="AA1319" i="1"/>
  <c r="AA1323" i="1"/>
  <c r="AA1327" i="1"/>
  <c r="AA1331" i="1"/>
  <c r="AA1335" i="1"/>
  <c r="AA1339" i="1"/>
  <c r="AA1343" i="1"/>
  <c r="AA1347" i="1"/>
  <c r="AA1351" i="1"/>
  <c r="AA1355" i="1"/>
  <c r="AA1359" i="1"/>
  <c r="AA1363" i="1"/>
  <c r="AA1367" i="1"/>
  <c r="AA1371" i="1"/>
  <c r="AA1375" i="1"/>
  <c r="AA1379" i="1"/>
  <c r="AA1383" i="1"/>
  <c r="AA1387" i="1"/>
  <c r="AA1391" i="1"/>
  <c r="AA1395" i="1"/>
  <c r="AA1399" i="1"/>
  <c r="AA1403" i="1"/>
  <c r="AA1407" i="1"/>
  <c r="AA1411" i="1"/>
  <c r="AA1415" i="1"/>
  <c r="AA1419" i="1"/>
  <c r="AA1423" i="1"/>
  <c r="AA1427" i="1"/>
  <c r="AA1431" i="1"/>
  <c r="AA129" i="1"/>
  <c r="AA350" i="1"/>
  <c r="AA414" i="1"/>
  <c r="AA478" i="1"/>
  <c r="AA542" i="1"/>
  <c r="AA598" i="1"/>
  <c r="AA616" i="1"/>
  <c r="AA632" i="1"/>
  <c r="AA648" i="1"/>
  <c r="AA664" i="1"/>
  <c r="AA680" i="1"/>
  <c r="AA696" i="1"/>
  <c r="AA712" i="1"/>
  <c r="AA728" i="1"/>
  <c r="AA744" i="1"/>
  <c r="AA760" i="1"/>
  <c r="AA776" i="1"/>
  <c r="AA792" i="1"/>
  <c r="AA808" i="1"/>
  <c r="AA824" i="1"/>
  <c r="AA840" i="1"/>
  <c r="AA853" i="1"/>
  <c r="AA860" i="1"/>
  <c r="AA865" i="1"/>
  <c r="AA870" i="1"/>
  <c r="AA876" i="1"/>
  <c r="AA880" i="1"/>
  <c r="AA884" i="1"/>
  <c r="AA888" i="1"/>
  <c r="AA892" i="1"/>
  <c r="AA896" i="1"/>
  <c r="AA900" i="1"/>
  <c r="AA904" i="1"/>
  <c r="AA908" i="1"/>
  <c r="AA912" i="1"/>
  <c r="AA916" i="1"/>
  <c r="AA920" i="1"/>
  <c r="AA924" i="1"/>
  <c r="AA928" i="1"/>
  <c r="AA932" i="1"/>
  <c r="AA936" i="1"/>
  <c r="AA940" i="1"/>
  <c r="AA944" i="1"/>
  <c r="AA948" i="1"/>
  <c r="AA952" i="1"/>
  <c r="AA956" i="1"/>
  <c r="AA960" i="1"/>
  <c r="AA964" i="1"/>
  <c r="AA968" i="1"/>
  <c r="AA972" i="1"/>
  <c r="AA976" i="1"/>
  <c r="AA980" i="1"/>
  <c r="AA984" i="1"/>
  <c r="AA988" i="1"/>
  <c r="AA992" i="1"/>
  <c r="AA996" i="1"/>
  <c r="AA1000" i="1"/>
  <c r="AA1004" i="1"/>
  <c r="AA1008" i="1"/>
  <c r="AA1012" i="1"/>
  <c r="AA1016" i="1"/>
  <c r="AA1020" i="1"/>
  <c r="AA1024" i="1"/>
  <c r="AA1028" i="1"/>
  <c r="AA1032" i="1"/>
  <c r="AA1036" i="1"/>
  <c r="AA1040" i="1"/>
  <c r="AA1044" i="1"/>
  <c r="AA1048" i="1"/>
  <c r="AA1052" i="1"/>
  <c r="AA1056" i="1"/>
  <c r="AA1060" i="1"/>
  <c r="AA1064" i="1"/>
  <c r="AA1068" i="1"/>
  <c r="AA1072" i="1"/>
  <c r="AA1076" i="1"/>
  <c r="AA1080" i="1"/>
  <c r="AA1084" i="1"/>
  <c r="AA1088" i="1"/>
  <c r="AA1092" i="1"/>
  <c r="AA1096" i="1"/>
  <c r="AA1100" i="1"/>
  <c r="AA1104" i="1"/>
  <c r="AA1108" i="1"/>
  <c r="AA1112" i="1"/>
  <c r="AA1116" i="1"/>
  <c r="AA1120" i="1"/>
  <c r="AA1124" i="1"/>
  <c r="AA1128" i="1"/>
  <c r="AA1132" i="1"/>
  <c r="AA1136" i="1"/>
  <c r="AA1140" i="1"/>
  <c r="AA1144" i="1"/>
  <c r="AA1148" i="1"/>
  <c r="AA1152" i="1"/>
  <c r="AA1156" i="1"/>
  <c r="AA1160" i="1"/>
  <c r="AA1164" i="1"/>
  <c r="AA1168" i="1"/>
  <c r="AA1172" i="1"/>
  <c r="AA1176" i="1"/>
  <c r="AA1180" i="1"/>
  <c r="AA1184" i="1"/>
  <c r="AA1188" i="1"/>
  <c r="AA1192" i="1"/>
  <c r="AA1196" i="1"/>
  <c r="AA1200" i="1"/>
  <c r="AA1204" i="1"/>
  <c r="AA1208" i="1"/>
  <c r="AA1212" i="1"/>
  <c r="AA1216" i="1"/>
  <c r="AA1220" i="1"/>
  <c r="AA1224" i="1"/>
  <c r="AA1228" i="1"/>
  <c r="AA1232" i="1"/>
  <c r="AA1236" i="1"/>
  <c r="AA1240" i="1"/>
  <c r="AA1244" i="1"/>
  <c r="AA1248" i="1"/>
  <c r="AA1252" i="1"/>
  <c r="AA1256" i="1"/>
  <c r="AA1260" i="1"/>
  <c r="AA1264" i="1"/>
  <c r="AA1268" i="1"/>
  <c r="AA1272" i="1"/>
  <c r="AA1276" i="1"/>
  <c r="AA1280" i="1"/>
  <c r="AA1284" i="1"/>
  <c r="AA1288" i="1"/>
  <c r="AA1292" i="1"/>
  <c r="AA1296" i="1"/>
  <c r="AA1300" i="1"/>
  <c r="AA1304" i="1"/>
  <c r="AA1308" i="1"/>
  <c r="AA1312" i="1"/>
  <c r="AA1316" i="1"/>
  <c r="AA1320" i="1"/>
  <c r="AA1324" i="1"/>
  <c r="AA1328" i="1"/>
  <c r="AA1332" i="1"/>
  <c r="AA1336" i="1"/>
  <c r="AA1340" i="1"/>
  <c r="AA1344" i="1"/>
  <c r="AA1348" i="1"/>
  <c r="AA1352" i="1"/>
  <c r="AA1356" i="1"/>
  <c r="AA1360" i="1"/>
  <c r="AA1364" i="1"/>
  <c r="AA1368" i="1"/>
  <c r="AA1372" i="1"/>
  <c r="AA1376" i="1"/>
  <c r="AA1380" i="1"/>
  <c r="AA1384" i="1"/>
  <c r="AA1388" i="1"/>
  <c r="AA1392" i="1"/>
  <c r="AA1396" i="1"/>
  <c r="AA1400" i="1"/>
  <c r="AA1404" i="1"/>
  <c r="AA1408" i="1"/>
  <c r="AA1412" i="1"/>
  <c r="AA1416" i="1"/>
  <c r="AA1420" i="1"/>
  <c r="AA1424" i="1"/>
  <c r="AA1428" i="1"/>
  <c r="AA193" i="1"/>
  <c r="AA366" i="1"/>
  <c r="AA430" i="1"/>
  <c r="AA494" i="1"/>
  <c r="AA558" i="1"/>
  <c r="AA603" i="1"/>
  <c r="AA620" i="1"/>
  <c r="AA636" i="1"/>
  <c r="AA652" i="1"/>
  <c r="AA668" i="1"/>
  <c r="AA684" i="1"/>
  <c r="AA700" i="1"/>
  <c r="AA716" i="1"/>
  <c r="AA732" i="1"/>
  <c r="AA748" i="1"/>
  <c r="AA764" i="1"/>
  <c r="AA780" i="1"/>
  <c r="AA796" i="1"/>
  <c r="AA812" i="1"/>
  <c r="AA828" i="1"/>
  <c r="AA844" i="1"/>
  <c r="AA856" i="1"/>
  <c r="AA861" i="1"/>
  <c r="AA866" i="1"/>
  <c r="AA872" i="1"/>
  <c r="AA877" i="1"/>
  <c r="AA881" i="1"/>
  <c r="AA885" i="1"/>
  <c r="AA889" i="1"/>
  <c r="AA893" i="1"/>
  <c r="AA897" i="1"/>
  <c r="AA901" i="1"/>
  <c r="AA905" i="1"/>
  <c r="AA909" i="1"/>
  <c r="AA913" i="1"/>
  <c r="AA917" i="1"/>
  <c r="AA921" i="1"/>
  <c r="AA925" i="1"/>
  <c r="AA929" i="1"/>
  <c r="AA933" i="1"/>
  <c r="AA937" i="1"/>
  <c r="AA941" i="1"/>
  <c r="AA945" i="1"/>
  <c r="AA949" i="1"/>
  <c r="AA953" i="1"/>
  <c r="AA957" i="1"/>
  <c r="AA961" i="1"/>
  <c r="AA965" i="1"/>
  <c r="AA969" i="1"/>
  <c r="AA973" i="1"/>
  <c r="AA977" i="1"/>
  <c r="AA981" i="1"/>
  <c r="AA985" i="1"/>
  <c r="AA989" i="1"/>
  <c r="AA993" i="1"/>
  <c r="AA997" i="1"/>
  <c r="AA1001" i="1"/>
  <c r="AA1005" i="1"/>
  <c r="AA1009" i="1"/>
  <c r="AA1013" i="1"/>
  <c r="AA1017" i="1"/>
  <c r="AA1021" i="1"/>
  <c r="AA1025" i="1"/>
  <c r="AA1029" i="1"/>
  <c r="AA1033" i="1"/>
  <c r="AA1037" i="1"/>
  <c r="AA1041" i="1"/>
  <c r="AA1045" i="1"/>
  <c r="AA1049" i="1"/>
  <c r="AA1053" i="1"/>
  <c r="AA1057" i="1"/>
  <c r="AA1061" i="1"/>
  <c r="AA1065" i="1"/>
  <c r="AA1069" i="1"/>
  <c r="AA1073" i="1"/>
  <c r="AA1077" i="1"/>
  <c r="AA1081" i="1"/>
  <c r="AA1085" i="1"/>
  <c r="AA1089" i="1"/>
  <c r="AA1093" i="1"/>
  <c r="AA1097" i="1"/>
  <c r="AA1101" i="1"/>
  <c r="AA1105" i="1"/>
  <c r="AA1109" i="1"/>
  <c r="AA1113" i="1"/>
  <c r="AA1117" i="1"/>
  <c r="AA1121" i="1"/>
  <c r="AA1125" i="1"/>
  <c r="AA1129" i="1"/>
  <c r="AA1133" i="1"/>
  <c r="AA1137" i="1"/>
  <c r="AA1141" i="1"/>
  <c r="AA1145" i="1"/>
  <c r="AA1149" i="1"/>
  <c r="AA1153" i="1"/>
  <c r="AA1157" i="1"/>
  <c r="AA1161" i="1"/>
  <c r="AA1165" i="1"/>
  <c r="AA1169" i="1"/>
  <c r="AA1173" i="1"/>
  <c r="AA1177" i="1"/>
  <c r="AA1181" i="1"/>
  <c r="AA1185" i="1"/>
  <c r="AA1189" i="1"/>
  <c r="AA1193" i="1"/>
  <c r="AA1197" i="1"/>
  <c r="AA1201" i="1"/>
  <c r="AA1205" i="1"/>
  <c r="AA1209" i="1"/>
  <c r="AA1213" i="1"/>
  <c r="AA1217" i="1"/>
  <c r="AA1221" i="1"/>
  <c r="AA1225" i="1"/>
  <c r="AA1229" i="1"/>
  <c r="AA1233" i="1"/>
  <c r="AA1237" i="1"/>
  <c r="AA1241" i="1"/>
  <c r="AA1245" i="1"/>
  <c r="AA1249" i="1"/>
  <c r="AA1253" i="1"/>
  <c r="AA1257" i="1"/>
  <c r="AA1261" i="1"/>
  <c r="AA1265" i="1"/>
  <c r="AA1269" i="1"/>
  <c r="AA1273" i="1"/>
  <c r="AA1277" i="1"/>
  <c r="AA1281" i="1"/>
  <c r="AA1285" i="1"/>
  <c r="AA1289" i="1"/>
  <c r="AA1293" i="1"/>
  <c r="AA1297" i="1"/>
  <c r="AA1301" i="1"/>
  <c r="AA1305" i="1"/>
  <c r="AA1309" i="1"/>
  <c r="AA1313" i="1"/>
  <c r="AA1317" i="1"/>
  <c r="AA1321" i="1"/>
  <c r="AA1325" i="1"/>
  <c r="AA1329" i="1"/>
  <c r="AA1333" i="1"/>
  <c r="AA1337" i="1"/>
  <c r="AA1341" i="1"/>
  <c r="AA1345" i="1"/>
  <c r="AA1349" i="1"/>
  <c r="AA1353" i="1"/>
  <c r="AA1357" i="1"/>
  <c r="AA1361" i="1"/>
  <c r="AA1365" i="1"/>
  <c r="AA1369" i="1"/>
  <c r="AA1373" i="1"/>
  <c r="AA1377" i="1"/>
  <c r="AA1381" i="1"/>
  <c r="AA1385" i="1"/>
  <c r="AA1389" i="1"/>
  <c r="AA1393" i="1"/>
  <c r="AA1397" i="1"/>
  <c r="AA1401" i="1"/>
  <c r="AA1405" i="1"/>
  <c r="AA1409" i="1"/>
  <c r="AA1413" i="1"/>
  <c r="AA1417" i="1"/>
  <c r="AA1421" i="1"/>
  <c r="AA1425" i="1"/>
  <c r="AA1429" i="1"/>
  <c r="AA1433" i="1"/>
  <c r="AA1437" i="1"/>
  <c r="AA1441" i="1"/>
  <c r="AA1445" i="1"/>
  <c r="AA1449" i="1"/>
  <c r="AA1453" i="1"/>
  <c r="AA257" i="1"/>
  <c r="AA574" i="1"/>
  <c r="AA656" i="1"/>
  <c r="AA720" i="1"/>
  <c r="AA784" i="1"/>
  <c r="AA848" i="1"/>
  <c r="AA873" i="1"/>
  <c r="AA890" i="1"/>
  <c r="AA906" i="1"/>
  <c r="AA922" i="1"/>
  <c r="AA938" i="1"/>
  <c r="AA954" i="1"/>
  <c r="AA970" i="1"/>
  <c r="AA986" i="1"/>
  <c r="AA1002" i="1"/>
  <c r="AA1018" i="1"/>
  <c r="AA1034" i="1"/>
  <c r="AA1050" i="1"/>
  <c r="AA1066" i="1"/>
  <c r="AA1082" i="1"/>
  <c r="AA1098" i="1"/>
  <c r="AA1114" i="1"/>
  <c r="AA1130" i="1"/>
  <c r="AA1146" i="1"/>
  <c r="AA1162" i="1"/>
  <c r="AA1178" i="1"/>
  <c r="AA1194" i="1"/>
  <c r="AA1210" i="1"/>
  <c r="AA1226" i="1"/>
  <c r="AA1242" i="1"/>
  <c r="AA1258" i="1"/>
  <c r="AA1274" i="1"/>
  <c r="AA1290" i="1"/>
  <c r="AA1306" i="1"/>
  <c r="AA1322" i="1"/>
  <c r="AA1338" i="1"/>
  <c r="AA1354" i="1"/>
  <c r="AA1370" i="1"/>
  <c r="AA1386" i="1"/>
  <c r="AA1402" i="1"/>
  <c r="AA1418" i="1"/>
  <c r="AA1432" i="1"/>
  <c r="AA1438" i="1"/>
  <c r="AA1443" i="1"/>
  <c r="AA1448" i="1"/>
  <c r="AA1454" i="1"/>
  <c r="AA1458" i="1"/>
  <c r="AA1462" i="1"/>
  <c r="AA1466" i="1"/>
  <c r="AA1470" i="1"/>
  <c r="AA1474" i="1"/>
  <c r="AA1478" i="1"/>
  <c r="AA1482" i="1"/>
  <c r="AA1486" i="1"/>
  <c r="AA1490" i="1"/>
  <c r="AA1494" i="1"/>
  <c r="AA1498" i="1"/>
  <c r="AA1502" i="1"/>
  <c r="AA1506" i="1"/>
  <c r="AA1510" i="1"/>
  <c r="AA1514" i="1"/>
  <c r="AA1518" i="1"/>
  <c r="AA1522" i="1"/>
  <c r="AA1526" i="1"/>
  <c r="AA1530" i="1"/>
  <c r="AA1534" i="1"/>
  <c r="AA1538" i="1"/>
  <c r="AA1542" i="1"/>
  <c r="AA1546" i="1"/>
  <c r="AA1550" i="1"/>
  <c r="AA1554" i="1"/>
  <c r="AA1558" i="1"/>
  <c r="AA1562" i="1"/>
  <c r="AA1566" i="1"/>
  <c r="AA1570" i="1"/>
  <c r="AA1574" i="1"/>
  <c r="AA1578" i="1"/>
  <c r="AA1582" i="1"/>
  <c r="AA1586" i="1"/>
  <c r="AA1590" i="1"/>
  <c r="AA1594" i="1"/>
  <c r="AA1598" i="1"/>
  <c r="AA382" i="1"/>
  <c r="AA608" i="1"/>
  <c r="AA672" i="1"/>
  <c r="AA736" i="1"/>
  <c r="AA800" i="1"/>
  <c r="AA857" i="1"/>
  <c r="AA878" i="1"/>
  <c r="AA894" i="1"/>
  <c r="AA910" i="1"/>
  <c r="AA926" i="1"/>
  <c r="AA942" i="1"/>
  <c r="AA958" i="1"/>
  <c r="AA974" i="1"/>
  <c r="AA990" i="1"/>
  <c r="AA1006" i="1"/>
  <c r="AA1022" i="1"/>
  <c r="AA1038" i="1"/>
  <c r="AA1054" i="1"/>
  <c r="AA1070" i="1"/>
  <c r="AA1086" i="1"/>
  <c r="AA1102" i="1"/>
  <c r="AA1118" i="1"/>
  <c r="AA1134" i="1"/>
  <c r="AA1150" i="1"/>
  <c r="AA1166" i="1"/>
  <c r="AA1182" i="1"/>
  <c r="AA1198" i="1"/>
  <c r="AA1214" i="1"/>
  <c r="AA1230" i="1"/>
  <c r="AA1246" i="1"/>
  <c r="AA1262" i="1"/>
  <c r="AA1278" i="1"/>
  <c r="AA1294" i="1"/>
  <c r="AA1310" i="1"/>
  <c r="AA1326" i="1"/>
  <c r="AA1342" i="1"/>
  <c r="AA1358" i="1"/>
  <c r="AA1374" i="1"/>
  <c r="AA1390" i="1"/>
  <c r="AA1406" i="1"/>
  <c r="AA1422" i="1"/>
  <c r="AA1434" i="1"/>
  <c r="AA1439" i="1"/>
  <c r="AA1444" i="1"/>
  <c r="AA1450" i="1"/>
  <c r="AA1455" i="1"/>
  <c r="AA1459" i="1"/>
  <c r="AA1463" i="1"/>
  <c r="AA1467" i="1"/>
  <c r="AA1471" i="1"/>
  <c r="AA1475" i="1"/>
  <c r="AA1479" i="1"/>
  <c r="AA1483" i="1"/>
  <c r="AA1487" i="1"/>
  <c r="AA1491" i="1"/>
  <c r="AA1495" i="1"/>
  <c r="AA1499" i="1"/>
  <c r="AA1503" i="1"/>
  <c r="AA1507" i="1"/>
  <c r="AA1511" i="1"/>
  <c r="AA1515" i="1"/>
  <c r="AA1519" i="1"/>
  <c r="AA1523" i="1"/>
  <c r="AA1527" i="1"/>
  <c r="AA1531" i="1"/>
  <c r="AA1535" i="1"/>
  <c r="AA1539" i="1"/>
  <c r="AA1543" i="1"/>
  <c r="AA1547" i="1"/>
  <c r="AA1551" i="1"/>
  <c r="AA1555" i="1"/>
  <c r="AA1559" i="1"/>
  <c r="AA1563" i="1"/>
  <c r="AA1567" i="1"/>
  <c r="AA1571" i="1"/>
  <c r="AA1575" i="1"/>
  <c r="AA1579" i="1"/>
  <c r="AA1583" i="1"/>
  <c r="AA1587" i="1"/>
  <c r="AA1591" i="1"/>
  <c r="AA1595" i="1"/>
  <c r="AA446" i="1"/>
  <c r="AA624" i="1"/>
  <c r="AA688" i="1"/>
  <c r="AA752" i="1"/>
  <c r="AA816" i="1"/>
  <c r="AA862" i="1"/>
  <c r="AA882" i="1"/>
  <c r="AA898" i="1"/>
  <c r="AA914" i="1"/>
  <c r="AA930" i="1"/>
  <c r="AA946" i="1"/>
  <c r="AA962" i="1"/>
  <c r="AA978" i="1"/>
  <c r="AA994" i="1"/>
  <c r="AA1010" i="1"/>
  <c r="AA1026" i="1"/>
  <c r="AA1042" i="1"/>
  <c r="AA1058" i="1"/>
  <c r="AA1074" i="1"/>
  <c r="AA1090" i="1"/>
  <c r="AA1106" i="1"/>
  <c r="AA1122" i="1"/>
  <c r="AA1138" i="1"/>
  <c r="AA1154" i="1"/>
  <c r="AA1170" i="1"/>
  <c r="AA1186" i="1"/>
  <c r="AA1202" i="1"/>
  <c r="AA1218" i="1"/>
  <c r="AA1234" i="1"/>
  <c r="AA1250" i="1"/>
  <c r="AA1266" i="1"/>
  <c r="AA1282" i="1"/>
  <c r="AA1298" i="1"/>
  <c r="AA1314" i="1"/>
  <c r="AA1330" i="1"/>
  <c r="AA1346" i="1"/>
  <c r="AA1362" i="1"/>
  <c r="AA1378" i="1"/>
  <c r="AA1394" i="1"/>
  <c r="AA1410" i="1"/>
  <c r="AA1426" i="1"/>
  <c r="AA1435" i="1"/>
  <c r="AA1440" i="1"/>
  <c r="AA1446" i="1"/>
  <c r="AA1451" i="1"/>
  <c r="AA1456" i="1"/>
  <c r="AA1460" i="1"/>
  <c r="AA1464" i="1"/>
  <c r="AA1468" i="1"/>
  <c r="AA1472" i="1"/>
  <c r="AA1476" i="1"/>
  <c r="AA1480" i="1"/>
  <c r="AA1484" i="1"/>
  <c r="AA1488" i="1"/>
  <c r="AA1492" i="1"/>
  <c r="AA1496" i="1"/>
  <c r="AA1500" i="1"/>
  <c r="AA1504" i="1"/>
  <c r="AA1508" i="1"/>
  <c r="AA1512" i="1"/>
  <c r="AA1516" i="1"/>
  <c r="AA1520" i="1"/>
  <c r="AA1524" i="1"/>
  <c r="AA1528" i="1"/>
  <c r="AA1532" i="1"/>
  <c r="AA1536" i="1"/>
  <c r="AA1540" i="1"/>
  <c r="AA1544" i="1"/>
  <c r="AA1548" i="1"/>
  <c r="AA1552" i="1"/>
  <c r="AA1556" i="1"/>
  <c r="AA1560" i="1"/>
  <c r="AA1564" i="1"/>
  <c r="AA1568" i="1"/>
  <c r="AA1572" i="1"/>
  <c r="AA1576" i="1"/>
  <c r="AA1580" i="1"/>
  <c r="AA1584" i="1"/>
  <c r="AA1588" i="1"/>
  <c r="AA1592" i="1"/>
  <c r="AA1596" i="1"/>
  <c r="AA510" i="1"/>
  <c r="AA832" i="1"/>
  <c r="AA918" i="1"/>
  <c r="AA982" i="1"/>
  <c r="AA1046" i="1"/>
  <c r="AA1110" i="1"/>
  <c r="AA1174" i="1"/>
  <c r="AA1238" i="1"/>
  <c r="AA1302" i="1"/>
  <c r="AA1366" i="1"/>
  <c r="AA1430" i="1"/>
  <c r="AA1452" i="1"/>
  <c r="AA1469" i="1"/>
  <c r="AA1485" i="1"/>
  <c r="AA1501" i="1"/>
  <c r="AA1517" i="1"/>
  <c r="AA1533" i="1"/>
  <c r="AA1549" i="1"/>
  <c r="AA1565" i="1"/>
  <c r="AA1581" i="1"/>
  <c r="AA1597" i="1"/>
  <c r="AA640" i="1"/>
  <c r="AA868" i="1"/>
  <c r="AA934" i="1"/>
  <c r="AA998" i="1"/>
  <c r="AA1062" i="1"/>
  <c r="AA1126" i="1"/>
  <c r="AA1190" i="1"/>
  <c r="AA1254" i="1"/>
  <c r="AA1318" i="1"/>
  <c r="AA1382" i="1"/>
  <c r="AA1436" i="1"/>
  <c r="AA1457" i="1"/>
  <c r="AA1473" i="1"/>
  <c r="AA1489" i="1"/>
  <c r="AA1505" i="1"/>
  <c r="AA1521" i="1"/>
  <c r="AA1537" i="1"/>
  <c r="AA1553" i="1"/>
  <c r="AA1569" i="1"/>
  <c r="AA1585" i="1"/>
  <c r="AA704" i="1"/>
  <c r="AA886" i="1"/>
  <c r="AA950" i="1"/>
  <c r="AA1014" i="1"/>
  <c r="AA1078" i="1"/>
  <c r="AA1142" i="1"/>
  <c r="AA1206" i="1"/>
  <c r="AA1270" i="1"/>
  <c r="AA1334" i="1"/>
  <c r="AA1398" i="1"/>
  <c r="AA1442" i="1"/>
  <c r="AA1461" i="1"/>
  <c r="AA1477" i="1"/>
  <c r="AA1493" i="1"/>
  <c r="AA1509" i="1"/>
  <c r="AA1525" i="1"/>
  <c r="AA1541" i="1"/>
  <c r="AA1557" i="1"/>
  <c r="AA1573" i="1"/>
  <c r="AA1589" i="1"/>
  <c r="AA768" i="1"/>
  <c r="AA1094" i="1"/>
  <c r="AA1350" i="1"/>
  <c r="AA1481" i="1"/>
  <c r="AA1545" i="1"/>
  <c r="AA902" i="1"/>
  <c r="AA1158" i="1"/>
  <c r="AA1414" i="1"/>
  <c r="AA1497" i="1"/>
  <c r="AA1561" i="1"/>
  <c r="AA966" i="1"/>
  <c r="AA1222" i="1"/>
  <c r="AA1447" i="1"/>
  <c r="AA1513" i="1"/>
  <c r="AA1577" i="1"/>
  <c r="AA1030" i="1"/>
  <c r="AA1286" i="1"/>
  <c r="AA1465" i="1"/>
  <c r="AA1529" i="1"/>
  <c r="AA1593" i="1"/>
  <c r="Y274" i="1"/>
  <c r="Y808" i="1"/>
  <c r="Y792" i="1"/>
  <c r="Y776" i="1"/>
  <c r="Y760" i="1"/>
  <c r="Y740" i="1"/>
  <c r="Y676" i="1"/>
  <c r="Y612" i="1"/>
  <c r="Y548" i="1"/>
  <c r="Y480" i="1"/>
  <c r="Y457" i="1"/>
  <c r="Y393" i="1"/>
  <c r="Y329" i="1"/>
  <c r="Y265" i="1"/>
  <c r="Y201" i="1"/>
  <c r="Y137" i="1"/>
  <c r="Y73" i="1"/>
  <c r="Y268" i="1"/>
  <c r="Y12" i="1"/>
  <c r="Y243" i="1"/>
  <c r="Y402" i="1"/>
  <c r="Y146" i="1"/>
  <c r="Y804" i="1"/>
  <c r="Y788" i="1"/>
  <c r="B788" i="2" s="1"/>
  <c r="Y772" i="1"/>
  <c r="Y756" i="1"/>
  <c r="B756" i="2" s="1"/>
  <c r="Y724" i="1"/>
  <c r="Y660" i="1"/>
  <c r="B660" i="2" s="1"/>
  <c r="Y596" i="1"/>
  <c r="Y532" i="1"/>
  <c r="B532" i="2" s="1"/>
  <c r="Y448" i="1"/>
  <c r="Y441" i="1"/>
  <c r="B441" i="2" s="1"/>
  <c r="Y377" i="1"/>
  <c r="Y313" i="1"/>
  <c r="B313" i="2" s="1"/>
  <c r="Y249" i="1"/>
  <c r="Y185" i="1"/>
  <c r="B185" i="2" s="1"/>
  <c r="Y121" i="1"/>
  <c r="Y49" i="1"/>
  <c r="Y204" i="1"/>
  <c r="Y435" i="1"/>
  <c r="Y179" i="1"/>
  <c r="Y338" i="1"/>
  <c r="Y82" i="1"/>
  <c r="Y800" i="1"/>
  <c r="Y784" i="1"/>
  <c r="Y768" i="1"/>
  <c r="Y752" i="1"/>
  <c r="Y708" i="1"/>
  <c r="B708" i="2" s="1"/>
  <c r="Y644" i="1"/>
  <c r="Y580" i="1"/>
  <c r="B580" i="2" s="1"/>
  <c r="Y516" i="1"/>
  <c r="Y416" i="1"/>
  <c r="B416" i="2" s="1"/>
  <c r="Y425" i="1"/>
  <c r="Y361" i="1"/>
  <c r="B361" i="2" s="1"/>
  <c r="Y297" i="1"/>
  <c r="Y233" i="1"/>
  <c r="B233" i="2" s="1"/>
  <c r="Y169" i="1"/>
  <c r="Y105" i="1"/>
  <c r="B105" i="2" s="1"/>
  <c r="Y396" i="1"/>
  <c r="Y140" i="1"/>
  <c r="Y371" i="1"/>
  <c r="Y115" i="1"/>
  <c r="Y34" i="1"/>
  <c r="Y736" i="1"/>
  <c r="B736" i="2" s="1"/>
  <c r="Y720" i="1"/>
  <c r="Y704" i="1"/>
  <c r="B704" i="2" s="1"/>
  <c r="Y688" i="1"/>
  <c r="Y672" i="1"/>
  <c r="B672" i="2" s="1"/>
  <c r="Y656" i="1"/>
  <c r="Y640" i="1"/>
  <c r="B640" i="2" s="1"/>
  <c r="Y624" i="1"/>
  <c r="Y608" i="1"/>
  <c r="B608" i="2" s="1"/>
  <c r="Y592" i="1"/>
  <c r="Y576" i="1"/>
  <c r="B576" i="2" s="1"/>
  <c r="Y560" i="1"/>
  <c r="Y544" i="1"/>
  <c r="B544" i="2" s="1"/>
  <c r="Y528" i="1"/>
  <c r="Y512" i="1"/>
  <c r="B512" i="2" s="1"/>
  <c r="Y496" i="1"/>
  <c r="Y472" i="1"/>
  <c r="B472" i="2" s="1"/>
  <c r="Y440" i="1"/>
  <c r="Y485" i="1"/>
  <c r="B485" i="2" s="1"/>
  <c r="Y469" i="1"/>
  <c r="Y453" i="1"/>
  <c r="B453" i="2" s="1"/>
  <c r="Y437" i="1"/>
  <c r="Y421" i="1"/>
  <c r="B421" i="2" s="1"/>
  <c r="Y405" i="1"/>
  <c r="Y389" i="1"/>
  <c r="B389" i="2" s="1"/>
  <c r="Y373" i="1"/>
  <c r="Y357" i="1"/>
  <c r="B357" i="2" s="1"/>
  <c r="Y341" i="1"/>
  <c r="Y325" i="1"/>
  <c r="B325" i="2" s="1"/>
  <c r="Y309" i="1"/>
  <c r="Y293" i="1"/>
  <c r="B293" i="2" s="1"/>
  <c r="Y277" i="1"/>
  <c r="Y261" i="1"/>
  <c r="B261" i="2" s="1"/>
  <c r="Y245" i="1"/>
  <c r="Y229" i="1"/>
  <c r="B229" i="2" s="1"/>
  <c r="Y213" i="1"/>
  <c r="Y197" i="1"/>
  <c r="B197" i="2" s="1"/>
  <c r="Y181" i="1"/>
  <c r="Y165" i="1"/>
  <c r="B165" i="2" s="1"/>
  <c r="Y149" i="1"/>
  <c r="Y133" i="1"/>
  <c r="B133" i="2" s="1"/>
  <c r="Y117" i="1"/>
  <c r="Y101" i="1"/>
  <c r="B101" i="2" s="1"/>
  <c r="Y85" i="1"/>
  <c r="Y69" i="1"/>
  <c r="B69" i="2" s="1"/>
  <c r="Y33" i="1"/>
  <c r="Y380" i="1"/>
  <c r="B380" i="2" s="1"/>
  <c r="Y316" i="1"/>
  <c r="Y252" i="1"/>
  <c r="B252" i="2" s="1"/>
  <c r="Y188" i="1"/>
  <c r="Y124" i="1"/>
  <c r="B124" i="2" s="1"/>
  <c r="Y60" i="1"/>
  <c r="Y483" i="1"/>
  <c r="B483" i="2" s="1"/>
  <c r="Y419" i="1"/>
  <c r="Y355" i="1"/>
  <c r="B355" i="2" s="1"/>
  <c r="Y291" i="1"/>
  <c r="Y227" i="1"/>
  <c r="B227" i="2" s="1"/>
  <c r="Y163" i="1"/>
  <c r="Y99" i="1"/>
  <c r="B99" i="2" s="1"/>
  <c r="Y35" i="1"/>
  <c r="Y386" i="1"/>
  <c r="B386" i="2" s="1"/>
  <c r="Y322" i="1"/>
  <c r="Y258" i="1"/>
  <c r="B258" i="2" s="1"/>
  <c r="Y194" i="1"/>
  <c r="Y130" i="1"/>
  <c r="B130" i="2" s="1"/>
  <c r="Y66" i="1"/>
  <c r="Y748" i="1"/>
  <c r="B748" i="2" s="1"/>
  <c r="Y732" i="1"/>
  <c r="Y716" i="1"/>
  <c r="B716" i="2" s="1"/>
  <c r="Y700" i="1"/>
  <c r="Y684" i="1"/>
  <c r="B684" i="2" s="1"/>
  <c r="Y668" i="1"/>
  <c r="Y652" i="1"/>
  <c r="B652" i="2" s="1"/>
  <c r="Y636" i="1"/>
  <c r="Y620" i="1"/>
  <c r="B620" i="2" s="1"/>
  <c r="Y604" i="1"/>
  <c r="Y588" i="1"/>
  <c r="B588" i="2" s="1"/>
  <c r="Y572" i="1"/>
  <c r="Y556" i="1"/>
  <c r="B556" i="2" s="1"/>
  <c r="Y540" i="1"/>
  <c r="Y524" i="1"/>
  <c r="B524" i="2" s="1"/>
  <c r="Y508" i="1"/>
  <c r="Y492" i="1"/>
  <c r="B492" i="2" s="1"/>
  <c r="Y464" i="1"/>
  <c r="Y432" i="1"/>
  <c r="B432" i="2" s="1"/>
  <c r="Y481" i="1"/>
  <c r="Y465" i="1"/>
  <c r="B465" i="2" s="1"/>
  <c r="Y449" i="1"/>
  <c r="Y433" i="1"/>
  <c r="B433" i="2" s="1"/>
  <c r="Y417" i="1"/>
  <c r="Y401" i="1"/>
  <c r="B401" i="2" s="1"/>
  <c r="Y385" i="1"/>
  <c r="Y369" i="1"/>
  <c r="B369" i="2" s="1"/>
  <c r="Y353" i="1"/>
  <c r="Y337" i="1"/>
  <c r="B337" i="2" s="1"/>
  <c r="Y321" i="1"/>
  <c r="Y305" i="1"/>
  <c r="B305" i="2" s="1"/>
  <c r="Y289" i="1"/>
  <c r="Y273" i="1"/>
  <c r="B273" i="2" s="1"/>
  <c r="Y257" i="1"/>
  <c r="Y241" i="1"/>
  <c r="B241" i="2" s="1"/>
  <c r="Y225" i="1"/>
  <c r="Y209" i="1"/>
  <c r="B209" i="2" s="1"/>
  <c r="Y193" i="1"/>
  <c r="Y177" i="1"/>
  <c r="B177" i="2" s="1"/>
  <c r="Y161" i="1"/>
  <c r="Y145" i="1"/>
  <c r="B145" i="2" s="1"/>
  <c r="Y129" i="1"/>
  <c r="Y113" i="1"/>
  <c r="B113" i="2" s="1"/>
  <c r="Y97" i="1"/>
  <c r="Y81" i="1"/>
  <c r="B81" i="2" s="1"/>
  <c r="Y65" i="1"/>
  <c r="Y17" i="1"/>
  <c r="B17" i="2" s="1"/>
  <c r="Y364" i="1"/>
  <c r="Y300" i="1"/>
  <c r="B300" i="2" s="1"/>
  <c r="Y236" i="1"/>
  <c r="Y172" i="1"/>
  <c r="B172" i="2" s="1"/>
  <c r="Y108" i="1"/>
  <c r="Y44" i="1"/>
  <c r="B44" i="2" s="1"/>
  <c r="Y467" i="1"/>
  <c r="Y403" i="1"/>
  <c r="B403" i="2" s="1"/>
  <c r="Y339" i="1"/>
  <c r="Y275" i="1"/>
  <c r="B275" i="2" s="1"/>
  <c r="Y211" i="1"/>
  <c r="Y147" i="1"/>
  <c r="B147" i="2" s="1"/>
  <c r="Y83" i="1"/>
  <c r="Y19" i="1"/>
  <c r="B19" i="2" s="1"/>
  <c r="Y370" i="1"/>
  <c r="Y306" i="1"/>
  <c r="B306" i="2" s="1"/>
  <c r="Y242" i="1"/>
  <c r="Y178" i="1"/>
  <c r="B178" i="2" s="1"/>
  <c r="Y114" i="1"/>
  <c r="Y50" i="1"/>
  <c r="B50" i="2" s="1"/>
  <c r="Y728" i="1"/>
  <c r="Y712" i="1"/>
  <c r="B712" i="2" s="1"/>
  <c r="Y696" i="1"/>
  <c r="Y680" i="1"/>
  <c r="B680" i="2" s="1"/>
  <c r="Y664" i="1"/>
  <c r="Y648" i="1"/>
  <c r="B648" i="2" s="1"/>
  <c r="Y632" i="1"/>
  <c r="Y616" i="1"/>
  <c r="B616" i="2" s="1"/>
  <c r="Y600" i="1"/>
  <c r="Y584" i="1"/>
  <c r="B584" i="2" s="1"/>
  <c r="Y568" i="1"/>
  <c r="Y552" i="1"/>
  <c r="B552" i="2" s="1"/>
  <c r="Y536" i="1"/>
  <c r="Y520" i="1"/>
  <c r="B520" i="2" s="1"/>
  <c r="Y504" i="1"/>
  <c r="Y488" i="1"/>
  <c r="B488" i="2" s="1"/>
  <c r="Y456" i="1"/>
  <c r="Y424" i="1"/>
  <c r="B424" i="2" s="1"/>
  <c r="Y477" i="1"/>
  <c r="Y461" i="1"/>
  <c r="B461" i="2" s="1"/>
  <c r="Y445" i="1"/>
  <c r="Y429" i="1"/>
  <c r="B429" i="2" s="1"/>
  <c r="Y413" i="1"/>
  <c r="Y397" i="1"/>
  <c r="B397" i="2" s="1"/>
  <c r="Y381" i="1"/>
  <c r="Y365" i="1"/>
  <c r="B365" i="2" s="1"/>
  <c r="Y349" i="1"/>
  <c r="Y333" i="1"/>
  <c r="B333" i="2" s="1"/>
  <c r="Y317" i="1"/>
  <c r="Y301" i="1"/>
  <c r="B301" i="2" s="1"/>
  <c r="Y285" i="1"/>
  <c r="Y269" i="1"/>
  <c r="B269" i="2" s="1"/>
  <c r="Y253" i="1"/>
  <c r="Y237" i="1"/>
  <c r="B237" i="2" s="1"/>
  <c r="Y221" i="1"/>
  <c r="Y205" i="1"/>
  <c r="B205" i="2" s="1"/>
  <c r="Y189" i="1"/>
  <c r="Y173" i="1"/>
  <c r="B173" i="2" s="1"/>
  <c r="Y157" i="1"/>
  <c r="Y141" i="1"/>
  <c r="B141" i="2" s="1"/>
  <c r="Y125" i="1"/>
  <c r="Y109" i="1"/>
  <c r="B109" i="2" s="1"/>
  <c r="Y93" i="1"/>
  <c r="Y77" i="1"/>
  <c r="B77" i="2" s="1"/>
  <c r="Y53" i="1"/>
  <c r="B53" i="2" s="1"/>
  <c r="Y412" i="1"/>
  <c r="B412" i="2" s="1"/>
  <c r="Y348" i="1"/>
  <c r="Y284" i="1"/>
  <c r="B284" i="2" s="1"/>
  <c r="Y220" i="1"/>
  <c r="Y156" i="1"/>
  <c r="B156" i="2" s="1"/>
  <c r="Y92" i="1"/>
  <c r="Y28" i="1"/>
  <c r="B28" i="2" s="1"/>
  <c r="Y451" i="1"/>
  <c r="Y387" i="1"/>
  <c r="B387" i="2" s="1"/>
  <c r="Y323" i="1"/>
  <c r="Y259" i="1"/>
  <c r="B259" i="2" s="1"/>
  <c r="Y195" i="1"/>
  <c r="Y131" i="1"/>
  <c r="B131" i="2" s="1"/>
  <c r="Y67" i="1"/>
  <c r="Y3" i="1"/>
  <c r="B3" i="2" s="1"/>
  <c r="Y354" i="1"/>
  <c r="Y290" i="1"/>
  <c r="B290" i="2" s="1"/>
  <c r="Y226" i="1"/>
  <c r="B226" i="2" s="1"/>
  <c r="Y162" i="1"/>
  <c r="B162" i="2" s="1"/>
  <c r="Y98" i="1"/>
  <c r="A98" i="2" s="1"/>
  <c r="Y2" i="1"/>
  <c r="B2" i="2" s="1"/>
  <c r="Y22" i="1"/>
  <c r="A22" i="2" s="1"/>
  <c r="Y38" i="1"/>
  <c r="A38" i="2" s="1"/>
  <c r="Y54" i="1"/>
  <c r="B54" i="2" s="1"/>
  <c r="Y70" i="1"/>
  <c r="A70" i="2" s="1"/>
  <c r="Y86" i="1"/>
  <c r="A86" i="2" s="1"/>
  <c r="Y102" i="1"/>
  <c r="A102" i="2" s="1"/>
  <c r="Y118" i="1"/>
  <c r="B118" i="2" s="1"/>
  <c r="Y134" i="1"/>
  <c r="A134" i="2" s="1"/>
  <c r="Y150" i="1"/>
  <c r="A150" i="2" s="1"/>
  <c r="Y166" i="1"/>
  <c r="A166" i="2" s="1"/>
  <c r="Y182" i="1"/>
  <c r="B182" i="2" s="1"/>
  <c r="Y198" i="1"/>
  <c r="A198" i="2" s="1"/>
  <c r="Y214" i="1"/>
  <c r="A214" i="2" s="1"/>
  <c r="Y230" i="1"/>
  <c r="A230" i="2" s="1"/>
  <c r="Y246" i="1"/>
  <c r="B246" i="2" s="1"/>
  <c r="Y262" i="1"/>
  <c r="A262" i="2" s="1"/>
  <c r="Y278" i="1"/>
  <c r="A278" i="2" s="1"/>
  <c r="Y294" i="1"/>
  <c r="A294" i="2" s="1"/>
  <c r="Y310" i="1"/>
  <c r="B310" i="2" s="1"/>
  <c r="Y326" i="1"/>
  <c r="A326" i="2" s="1"/>
  <c r="Y342" i="1"/>
  <c r="A342" i="2" s="1"/>
  <c r="Y358" i="1"/>
  <c r="A358" i="2" s="1"/>
  <c r="Y374" i="1"/>
  <c r="B374" i="2" s="1"/>
  <c r="Y390" i="1"/>
  <c r="A390" i="2" s="1"/>
  <c r="Y406" i="1"/>
  <c r="A406" i="2" s="1"/>
  <c r="Y7" i="1"/>
  <c r="A7" i="2" s="1"/>
  <c r="Y23" i="1"/>
  <c r="B23" i="2" s="1"/>
  <c r="Y39" i="1"/>
  <c r="A39" i="2" s="1"/>
  <c r="Y55" i="1"/>
  <c r="A55" i="2" s="1"/>
  <c r="Y71" i="1"/>
  <c r="A71" i="2" s="1"/>
  <c r="Y87" i="1"/>
  <c r="B87" i="2" s="1"/>
  <c r="Y103" i="1"/>
  <c r="A103" i="2" s="1"/>
  <c r="Y119" i="1"/>
  <c r="A119" i="2" s="1"/>
  <c r="Y135" i="1"/>
  <c r="A135" i="2" s="1"/>
  <c r="Y151" i="1"/>
  <c r="B151" i="2" s="1"/>
  <c r="Y167" i="1"/>
  <c r="A167" i="2" s="1"/>
  <c r="Y183" i="1"/>
  <c r="A183" i="2" s="1"/>
  <c r="Y199" i="1"/>
  <c r="A199" i="2" s="1"/>
  <c r="Y215" i="1"/>
  <c r="B215" i="2" s="1"/>
  <c r="Y231" i="1"/>
  <c r="A231" i="2" s="1"/>
  <c r="Y247" i="1"/>
  <c r="A247" i="2" s="1"/>
  <c r="Y263" i="1"/>
  <c r="B263" i="2" s="1"/>
  <c r="Y279" i="1"/>
  <c r="A279" i="2" s="1"/>
  <c r="Y295" i="1"/>
  <c r="B295" i="2" s="1"/>
  <c r="Y311" i="1"/>
  <c r="B311" i="2" s="1"/>
  <c r="Y327" i="1"/>
  <c r="B327" i="2" s="1"/>
  <c r="Y343" i="1"/>
  <c r="B343" i="2" s="1"/>
  <c r="Y359" i="1"/>
  <c r="B359" i="2" s="1"/>
  <c r="Y375" i="1"/>
  <c r="A375" i="2" s="1"/>
  <c r="Y391" i="1"/>
  <c r="B391" i="2" s="1"/>
  <c r="Y407" i="1"/>
  <c r="A407" i="2" s="1"/>
  <c r="Y423" i="1"/>
  <c r="B423" i="2" s="1"/>
  <c r="Y439" i="1"/>
  <c r="B439" i="2" s="1"/>
  <c r="Y455" i="1"/>
  <c r="B455" i="2" s="1"/>
  <c r="Y471" i="1"/>
  <c r="B471" i="2" s="1"/>
  <c r="Y487" i="1"/>
  <c r="B487" i="2" s="1"/>
  <c r="Y16" i="1"/>
  <c r="A16" i="2" s="1"/>
  <c r="Y32" i="1"/>
  <c r="B32" i="2" s="1"/>
  <c r="Y48" i="1"/>
  <c r="A48" i="2" s="1"/>
  <c r="Y64" i="1"/>
  <c r="B64" i="2" s="1"/>
  <c r="Y80" i="1"/>
  <c r="B80" i="2" s="1"/>
  <c r="Y96" i="1"/>
  <c r="B96" i="2" s="1"/>
  <c r="Y112" i="1"/>
  <c r="B112" i="2" s="1"/>
  <c r="Y128" i="1"/>
  <c r="B128" i="2" s="1"/>
  <c r="Y144" i="1"/>
  <c r="A144" i="2" s="1"/>
  <c r="Y160" i="1"/>
  <c r="B160" i="2" s="1"/>
  <c r="Y176" i="1"/>
  <c r="A176" i="2" s="1"/>
  <c r="Y192" i="1"/>
  <c r="B192" i="2" s="1"/>
  <c r="Y208" i="1"/>
  <c r="B208" i="2" s="1"/>
  <c r="Y224" i="1"/>
  <c r="B224" i="2" s="1"/>
  <c r="Y240" i="1"/>
  <c r="B240" i="2" s="1"/>
  <c r="Y256" i="1"/>
  <c r="B256" i="2" s="1"/>
  <c r="Y272" i="1"/>
  <c r="A272" i="2" s="1"/>
  <c r="Y288" i="1"/>
  <c r="B288" i="2" s="1"/>
  <c r="Y304" i="1"/>
  <c r="A304" i="2" s="1"/>
  <c r="Y320" i="1"/>
  <c r="B320" i="2" s="1"/>
  <c r="Y336" i="1"/>
  <c r="B336" i="2" s="1"/>
  <c r="Y352" i="1"/>
  <c r="B352" i="2" s="1"/>
  <c r="Y368" i="1"/>
  <c r="B368" i="2" s="1"/>
  <c r="Y384" i="1"/>
  <c r="B384" i="2" s="1"/>
  <c r="Y400" i="1"/>
  <c r="A400" i="2" s="1"/>
  <c r="Y5" i="1"/>
  <c r="B5" i="2" s="1"/>
  <c r="Y21" i="1"/>
  <c r="A21" i="2" s="1"/>
  <c r="Y37" i="1"/>
  <c r="B37" i="2" s="1"/>
  <c r="Y26" i="1"/>
  <c r="B26" i="2" s="1"/>
  <c r="Y42" i="1"/>
  <c r="B42" i="2" s="1"/>
  <c r="Y58" i="1"/>
  <c r="A58" i="2" s="1"/>
  <c r="Y74" i="1"/>
  <c r="B74" i="2" s="1"/>
  <c r="Y90" i="1"/>
  <c r="A90" i="2" s="1"/>
  <c r="Y106" i="1"/>
  <c r="B106" i="2" s="1"/>
  <c r="Y122" i="1"/>
  <c r="B122" i="2" s="1"/>
  <c r="Y138" i="1"/>
  <c r="B138" i="2" s="1"/>
  <c r="Y154" i="1"/>
  <c r="B154" i="2" s="1"/>
  <c r="Y170" i="1"/>
  <c r="B170" i="2" s="1"/>
  <c r="Y186" i="1"/>
  <c r="A186" i="2" s="1"/>
  <c r="Y202" i="1"/>
  <c r="B202" i="2" s="1"/>
  <c r="Y218" i="1"/>
  <c r="A218" i="2" s="1"/>
  <c r="Y234" i="1"/>
  <c r="B234" i="2" s="1"/>
  <c r="Y250" i="1"/>
  <c r="B250" i="2" s="1"/>
  <c r="Y266" i="1"/>
  <c r="B266" i="2" s="1"/>
  <c r="Y282" i="1"/>
  <c r="B282" i="2" s="1"/>
  <c r="Y298" i="1"/>
  <c r="B298" i="2" s="1"/>
  <c r="Y314" i="1"/>
  <c r="A314" i="2" s="1"/>
  <c r="Y330" i="1"/>
  <c r="B330" i="2" s="1"/>
  <c r="Y346" i="1"/>
  <c r="A346" i="2" s="1"/>
  <c r="Y362" i="1"/>
  <c r="B362" i="2" s="1"/>
  <c r="Y378" i="1"/>
  <c r="B378" i="2" s="1"/>
  <c r="Y394" i="1"/>
  <c r="B394" i="2" s="1"/>
  <c r="Y410" i="1"/>
  <c r="B410" i="2" s="1"/>
  <c r="Y11" i="1"/>
  <c r="B11" i="2" s="1"/>
  <c r="Y27" i="1"/>
  <c r="B27" i="2" s="1"/>
  <c r="Y43" i="1"/>
  <c r="B43" i="2" s="1"/>
  <c r="Y59" i="1"/>
  <c r="B59" i="2" s="1"/>
  <c r="Y75" i="1"/>
  <c r="B75" i="2" s="1"/>
  <c r="Y91" i="1"/>
  <c r="A91" i="2" s="1"/>
  <c r="Y107" i="1"/>
  <c r="B107" i="2" s="1"/>
  <c r="Y123" i="1"/>
  <c r="B123" i="2" s="1"/>
  <c r="Y139" i="1"/>
  <c r="B139" i="2" s="1"/>
  <c r="Y155" i="1"/>
  <c r="B155" i="2" s="1"/>
  <c r="Y171" i="1"/>
  <c r="B171" i="2" s="1"/>
  <c r="Y187" i="1"/>
  <c r="A187" i="2" s="1"/>
  <c r="Y203" i="1"/>
  <c r="B203" i="2" s="1"/>
  <c r="Y219" i="1"/>
  <c r="Y235" i="1"/>
  <c r="A235" i="2" s="1"/>
  <c r="Y251" i="1"/>
  <c r="A251" i="2" s="1"/>
  <c r="Y267" i="1"/>
  <c r="B267" i="2" s="1"/>
  <c r="Y283" i="1"/>
  <c r="B283" i="2" s="1"/>
  <c r="Y299" i="1"/>
  <c r="A299" i="2" s="1"/>
  <c r="Y315" i="1"/>
  <c r="A315" i="2" s="1"/>
  <c r="Y331" i="1"/>
  <c r="B331" i="2" s="1"/>
  <c r="Y347" i="1"/>
  <c r="Y363" i="1"/>
  <c r="B363" i="2" s="1"/>
  <c r="Y379" i="1"/>
  <c r="B379" i="2" s="1"/>
  <c r="Y395" i="1"/>
  <c r="B395" i="2" s="1"/>
  <c r="Y411" i="1"/>
  <c r="B411" i="2" s="1"/>
  <c r="Y427" i="1"/>
  <c r="B427" i="2" s="1"/>
  <c r="Y443" i="1"/>
  <c r="A443" i="2" s="1"/>
  <c r="Y459" i="1"/>
  <c r="B459" i="2" s="1"/>
  <c r="Y475" i="1"/>
  <c r="Y4" i="1"/>
  <c r="A4" i="2" s="1"/>
  <c r="Y20" i="1"/>
  <c r="A20" i="2" s="1"/>
  <c r="Y36" i="1"/>
  <c r="B36" i="2" s="1"/>
  <c r="Y52" i="1"/>
  <c r="B52" i="2" s="1"/>
  <c r="Y68" i="1"/>
  <c r="A68" i="2" s="1"/>
  <c r="Y84" i="1"/>
  <c r="A84" i="2" s="1"/>
  <c r="Y100" i="1"/>
  <c r="B100" i="2" s="1"/>
  <c r="Y116" i="1"/>
  <c r="Y132" i="1"/>
  <c r="B132" i="2" s="1"/>
  <c r="Y148" i="1"/>
  <c r="B148" i="2" s="1"/>
  <c r="Y164" i="1"/>
  <c r="B164" i="2" s="1"/>
  <c r="Y180" i="1"/>
  <c r="B180" i="2" s="1"/>
  <c r="Y196" i="1"/>
  <c r="A196" i="2" s="1"/>
  <c r="Y212" i="1"/>
  <c r="Y228" i="1"/>
  <c r="B228" i="2" s="1"/>
  <c r="Y244" i="1"/>
  <c r="A244" i="2" s="1"/>
  <c r="Y260" i="1"/>
  <c r="A260" i="2" s="1"/>
  <c r="Y276" i="1"/>
  <c r="A276" i="2" s="1"/>
  <c r="Y292" i="1"/>
  <c r="B292" i="2" s="1"/>
  <c r="Y308" i="1"/>
  <c r="B308" i="2" s="1"/>
  <c r="Y324" i="1"/>
  <c r="A324" i="2" s="1"/>
  <c r="Y340" i="1"/>
  <c r="A340" i="2" s="1"/>
  <c r="Y356" i="1"/>
  <c r="B356" i="2" s="1"/>
  <c r="Y372" i="1"/>
  <c r="Y388" i="1"/>
  <c r="B388" i="2" s="1"/>
  <c r="Y404" i="1"/>
  <c r="A404" i="2" s="1"/>
  <c r="Y9" i="1"/>
  <c r="B9" i="2" s="1"/>
  <c r="Y25" i="1"/>
  <c r="B25" i="2" s="1"/>
  <c r="Y41" i="1"/>
  <c r="A41" i="2" s="1"/>
  <c r="Y57" i="1"/>
  <c r="Y30" i="1"/>
  <c r="B30" i="2" s="1"/>
  <c r="Y46" i="1"/>
  <c r="B46" i="2" s="1"/>
  <c r="Y62" i="1"/>
  <c r="B62" i="2" s="1"/>
  <c r="Y78" i="1"/>
  <c r="A78" i="2" s="1"/>
  <c r="Y94" i="1"/>
  <c r="B94" i="2" s="1"/>
  <c r="Y110" i="1"/>
  <c r="A110" i="2" s="1"/>
  <c r="Y126" i="1"/>
  <c r="A126" i="2" s="1"/>
  <c r="Y142" i="1"/>
  <c r="A142" i="2" s="1"/>
  <c r="Y158" i="1"/>
  <c r="B158" i="2" s="1"/>
  <c r="Y174" i="1"/>
  <c r="B174" i="2" s="1"/>
  <c r="Y190" i="1"/>
  <c r="A190" i="2" s="1"/>
  <c r="Y206" i="1"/>
  <c r="B206" i="2" s="1"/>
  <c r="Y222" i="1"/>
  <c r="B222" i="2" s="1"/>
  <c r="Y238" i="1"/>
  <c r="A238" i="2" s="1"/>
  <c r="Y254" i="1"/>
  <c r="B254" i="2" s="1"/>
  <c r="Y270" i="1"/>
  <c r="B270" i="2" s="1"/>
  <c r="Y286" i="1"/>
  <c r="B286" i="2" s="1"/>
  <c r="Y302" i="1"/>
  <c r="B302" i="2" s="1"/>
  <c r="Y318" i="1"/>
  <c r="B318" i="2" s="1"/>
  <c r="Y334" i="1"/>
  <c r="A334" i="2" s="1"/>
  <c r="Y350" i="1"/>
  <c r="B350" i="2" s="1"/>
  <c r="Y366" i="1"/>
  <c r="A366" i="2" s="1"/>
  <c r="Y382" i="1"/>
  <c r="A382" i="2" s="1"/>
  <c r="Y398" i="1"/>
  <c r="A398" i="2" s="1"/>
  <c r="Y414" i="1"/>
  <c r="B414" i="2" s="1"/>
  <c r="Y15" i="1"/>
  <c r="B15" i="2" s="1"/>
  <c r="Y31" i="1"/>
  <c r="A31" i="2" s="1"/>
  <c r="Y47" i="1"/>
  <c r="B47" i="2" s="1"/>
  <c r="Y63" i="1"/>
  <c r="B63" i="2" s="1"/>
  <c r="Y79" i="1"/>
  <c r="A79" i="2" s="1"/>
  <c r="Y95" i="1"/>
  <c r="B95" i="2" s="1"/>
  <c r="Y111" i="1"/>
  <c r="B111" i="2" s="1"/>
  <c r="Y127" i="1"/>
  <c r="B127" i="2" s="1"/>
  <c r="Y143" i="1"/>
  <c r="B143" i="2" s="1"/>
  <c r="Y159" i="1"/>
  <c r="B159" i="2" s="1"/>
  <c r="Y175" i="1"/>
  <c r="A175" i="2" s="1"/>
  <c r="Y191" i="1"/>
  <c r="B191" i="2" s="1"/>
  <c r="Y207" i="1"/>
  <c r="A207" i="2" s="1"/>
  <c r="Y223" i="1"/>
  <c r="A223" i="2" s="1"/>
  <c r="Y239" i="1"/>
  <c r="A239" i="2" s="1"/>
  <c r="Y255" i="1"/>
  <c r="B255" i="2" s="1"/>
  <c r="Y271" i="1"/>
  <c r="B271" i="2" s="1"/>
  <c r="Y287" i="1"/>
  <c r="A287" i="2" s="1"/>
  <c r="Y303" i="1"/>
  <c r="B303" i="2" s="1"/>
  <c r="Y319" i="1"/>
  <c r="B319" i="2" s="1"/>
  <c r="Y335" i="1"/>
  <c r="A335" i="2" s="1"/>
  <c r="Y351" i="1"/>
  <c r="B351" i="2" s="1"/>
  <c r="Y367" i="1"/>
  <c r="B367" i="2" s="1"/>
  <c r="Y383" i="1"/>
  <c r="B383" i="2" s="1"/>
  <c r="Y399" i="1"/>
  <c r="B399" i="2" s="1"/>
  <c r="Y415" i="1"/>
  <c r="B415" i="2" s="1"/>
  <c r="Y431" i="1"/>
  <c r="B431" i="2" s="1"/>
  <c r="Y447" i="1"/>
  <c r="B447" i="2" s="1"/>
  <c r="Y463" i="1"/>
  <c r="A463" i="2" s="1"/>
  <c r="Y479" i="1"/>
  <c r="A479" i="2" s="1"/>
  <c r="Y8" i="1"/>
  <c r="A8" i="2" s="1"/>
  <c r="Y24" i="1"/>
  <c r="B24" i="2" s="1"/>
  <c r="Y40" i="1"/>
  <c r="B40" i="2" s="1"/>
  <c r="Y56" i="1"/>
  <c r="A56" i="2" s="1"/>
  <c r="Y72" i="1"/>
  <c r="A72" i="2" s="1"/>
  <c r="Y88" i="1"/>
  <c r="B88" i="2" s="1"/>
  <c r="Y104" i="1"/>
  <c r="Y120" i="1"/>
  <c r="B120" i="2" s="1"/>
  <c r="Y136" i="1"/>
  <c r="A136" i="2" s="1"/>
  <c r="Y152" i="1"/>
  <c r="B152" i="2" s="1"/>
  <c r="Y168" i="1"/>
  <c r="B168" i="2" s="1"/>
  <c r="Y184" i="1"/>
  <c r="B184" i="2" s="1"/>
  <c r="Y200" i="1"/>
  <c r="A200" i="2" s="1"/>
  <c r="Y216" i="1"/>
  <c r="B216" i="2" s="1"/>
  <c r="Y232" i="1"/>
  <c r="Y248" i="1"/>
  <c r="A248" i="2" s="1"/>
  <c r="Y264" i="1"/>
  <c r="B264" i="2" s="1"/>
  <c r="Y280" i="1"/>
  <c r="B280" i="2" s="1"/>
  <c r="Y296" i="1"/>
  <c r="B296" i="2" s="1"/>
  <c r="Y312" i="1"/>
  <c r="A312" i="2" s="1"/>
  <c r="Y328" i="1"/>
  <c r="A328" i="2" s="1"/>
  <c r="Y344" i="1"/>
  <c r="B344" i="2" s="1"/>
  <c r="Y360" i="1"/>
  <c r="Y376" i="1"/>
  <c r="B376" i="2" s="1"/>
  <c r="Y392" i="1"/>
  <c r="A392" i="2" s="1"/>
  <c r="Y408" i="1"/>
  <c r="B408" i="2" s="1"/>
  <c r="Y13" i="1"/>
  <c r="B13" i="2" s="1"/>
  <c r="Y29" i="1"/>
  <c r="B29" i="2" s="1"/>
  <c r="Y45" i="1"/>
  <c r="A45" i="2" s="1"/>
  <c r="Y61" i="1"/>
  <c r="B61" i="2" s="1"/>
  <c r="Y18" i="1"/>
  <c r="B18" i="2" s="1"/>
  <c r="Y14" i="1"/>
  <c r="B14" i="2" s="1"/>
  <c r="Y6" i="1"/>
  <c r="A6" i="2" s="1"/>
  <c r="Y10" i="1"/>
  <c r="B10" i="2" s="1"/>
  <c r="B1587" i="2"/>
  <c r="A1587" i="2"/>
  <c r="B1523" i="2"/>
  <c r="A1523" i="2"/>
  <c r="B1475" i="2"/>
  <c r="A1475" i="2"/>
  <c r="B1411" i="2"/>
  <c r="A1411" i="2"/>
  <c r="B1331" i="2"/>
  <c r="A1331" i="2"/>
  <c r="B1283" i="2"/>
  <c r="A1283" i="2"/>
  <c r="B1580" i="2"/>
  <c r="A1580" i="2"/>
  <c r="B1591" i="2"/>
  <c r="A1591" i="2"/>
  <c r="B1575" i="2"/>
  <c r="A1575" i="2"/>
  <c r="B1559" i="2"/>
  <c r="A1559" i="2"/>
  <c r="B1543" i="2"/>
  <c r="A1543" i="2"/>
  <c r="B1527" i="2"/>
  <c r="A1527" i="2"/>
  <c r="B1511" i="2"/>
  <c r="A1511" i="2"/>
  <c r="B1495" i="2"/>
  <c r="A1495" i="2"/>
  <c r="B1479" i="2"/>
  <c r="A1479" i="2"/>
  <c r="B1463" i="2"/>
  <c r="A1463" i="2"/>
  <c r="B1447" i="2"/>
  <c r="A1447" i="2"/>
  <c r="B1431" i="2"/>
  <c r="A1431" i="2"/>
  <c r="B1415" i="2"/>
  <c r="A1415" i="2"/>
  <c r="B1399" i="2"/>
  <c r="A1399" i="2"/>
  <c r="B1383" i="2"/>
  <c r="A1383" i="2"/>
  <c r="B1367" i="2"/>
  <c r="A1367" i="2"/>
  <c r="B1351" i="2"/>
  <c r="A1351" i="2"/>
  <c r="B1335" i="2"/>
  <c r="A1335" i="2"/>
  <c r="B1319" i="2"/>
  <c r="A1319" i="2"/>
  <c r="B1303" i="2"/>
  <c r="A1303" i="2"/>
  <c r="B1287" i="2"/>
  <c r="A1287" i="2"/>
  <c r="B1271" i="2"/>
  <c r="A1271" i="2"/>
  <c r="B1255" i="2"/>
  <c r="A1255" i="2"/>
  <c r="B1239" i="2"/>
  <c r="A1239" i="2"/>
  <c r="B1223" i="2"/>
  <c r="A1223" i="2"/>
  <c r="B1207" i="2"/>
  <c r="A1207" i="2"/>
  <c r="B1191" i="2"/>
  <c r="A1191" i="2"/>
  <c r="B1175" i="2"/>
  <c r="A1175" i="2"/>
  <c r="B1159" i="2"/>
  <c r="A1159" i="2"/>
  <c r="B1143" i="2"/>
  <c r="A1143" i="2"/>
  <c r="B1127" i="2"/>
  <c r="A1127" i="2"/>
  <c r="B1111" i="2"/>
  <c r="A1111" i="2"/>
  <c r="B1095" i="2"/>
  <c r="A1095" i="2"/>
  <c r="B1079" i="2"/>
  <c r="A1079" i="2"/>
  <c r="B1063" i="2"/>
  <c r="A1063" i="2"/>
  <c r="B1047" i="2"/>
  <c r="A1047" i="2"/>
  <c r="B1031" i="2"/>
  <c r="A1031" i="2"/>
  <c r="B1015" i="2"/>
  <c r="A1015" i="2"/>
  <c r="B999" i="2"/>
  <c r="A999" i="2"/>
  <c r="B983" i="2"/>
  <c r="A983" i="2"/>
  <c r="B967" i="2"/>
  <c r="A967" i="2"/>
  <c r="B951" i="2"/>
  <c r="A951" i="2"/>
  <c r="B935" i="2"/>
  <c r="A935" i="2"/>
  <c r="B919" i="2"/>
  <c r="A919" i="2"/>
  <c r="B903" i="2"/>
  <c r="A903" i="2"/>
  <c r="B887" i="2"/>
  <c r="A887" i="2"/>
  <c r="B871" i="2"/>
  <c r="A871" i="2"/>
  <c r="B855" i="2"/>
  <c r="A855" i="2"/>
  <c r="B839" i="2"/>
  <c r="A839" i="2"/>
  <c r="B823" i="2"/>
  <c r="A823" i="2"/>
  <c r="B807" i="2"/>
  <c r="A807" i="2"/>
  <c r="B791" i="2"/>
  <c r="A791" i="2"/>
  <c r="B775" i="2"/>
  <c r="A775" i="2"/>
  <c r="B759" i="2"/>
  <c r="A759" i="2"/>
  <c r="B743" i="2"/>
  <c r="A743" i="2"/>
  <c r="B727" i="2"/>
  <c r="A727" i="2"/>
  <c r="B711" i="2"/>
  <c r="A711" i="2"/>
  <c r="B695" i="2"/>
  <c r="A695" i="2"/>
  <c r="B679" i="2"/>
  <c r="A679" i="2"/>
  <c r="B663" i="2"/>
  <c r="A663" i="2"/>
  <c r="B647" i="2"/>
  <c r="A647" i="2"/>
  <c r="B631" i="2"/>
  <c r="A631" i="2"/>
  <c r="B615" i="2"/>
  <c r="A615" i="2"/>
  <c r="B599" i="2"/>
  <c r="A599" i="2"/>
  <c r="B583" i="2"/>
  <c r="A583" i="2"/>
  <c r="B567" i="2"/>
  <c r="A567" i="2"/>
  <c r="B551" i="2"/>
  <c r="A551" i="2"/>
  <c r="B535" i="2"/>
  <c r="A535" i="2"/>
  <c r="B519" i="2"/>
  <c r="A519" i="2"/>
  <c r="B503" i="2"/>
  <c r="A503" i="2"/>
  <c r="B486" i="2"/>
  <c r="A486" i="2"/>
  <c r="B454" i="2"/>
  <c r="A454" i="2"/>
  <c r="B422" i="2"/>
  <c r="A422" i="2"/>
  <c r="B1574" i="2"/>
  <c r="A1574" i="2"/>
  <c r="B1554" i="2"/>
  <c r="A1554" i="2"/>
  <c r="B1538" i="2"/>
  <c r="A1538" i="2"/>
  <c r="B1522" i="2"/>
  <c r="A1522" i="2"/>
  <c r="B1506" i="2"/>
  <c r="A1506" i="2"/>
  <c r="B1490" i="2"/>
  <c r="A1490" i="2"/>
  <c r="B1474" i="2"/>
  <c r="A1474" i="2"/>
  <c r="B1458" i="2"/>
  <c r="A1458" i="2"/>
  <c r="B1442" i="2"/>
  <c r="A1442" i="2"/>
  <c r="B1426" i="2"/>
  <c r="A1426" i="2"/>
  <c r="B1410" i="2"/>
  <c r="A1410" i="2"/>
  <c r="B1394" i="2"/>
  <c r="A1394" i="2"/>
  <c r="B1378" i="2"/>
  <c r="A1378" i="2"/>
  <c r="B1362" i="2"/>
  <c r="A1362" i="2"/>
  <c r="B1346" i="2"/>
  <c r="A1346" i="2"/>
  <c r="B1330" i="2"/>
  <c r="A1330" i="2"/>
  <c r="B1314" i="2"/>
  <c r="A1314" i="2"/>
  <c r="B1298" i="2"/>
  <c r="A1298" i="2"/>
  <c r="B1282" i="2"/>
  <c r="A1282" i="2"/>
  <c r="B1266" i="2"/>
  <c r="A1266" i="2"/>
  <c r="B1250" i="2"/>
  <c r="A1250" i="2"/>
  <c r="B1234" i="2"/>
  <c r="A1234" i="2"/>
  <c r="B1218" i="2"/>
  <c r="A1218" i="2"/>
  <c r="B1202" i="2"/>
  <c r="A1202" i="2"/>
  <c r="B1186" i="2"/>
  <c r="A1186" i="2"/>
  <c r="B1170" i="2"/>
  <c r="A1170" i="2"/>
  <c r="B1154" i="2"/>
  <c r="A1154" i="2"/>
  <c r="B1138" i="2"/>
  <c r="A1138" i="2"/>
  <c r="B1122" i="2"/>
  <c r="A1122" i="2"/>
  <c r="B1106" i="2"/>
  <c r="A1106" i="2"/>
  <c r="B1090" i="2"/>
  <c r="A1090" i="2"/>
  <c r="B1074" i="2"/>
  <c r="A1074" i="2"/>
  <c r="B1058" i="2"/>
  <c r="A1058" i="2"/>
  <c r="B1042" i="2"/>
  <c r="A1042" i="2"/>
  <c r="B1026" i="2"/>
  <c r="A1026" i="2"/>
  <c r="B1010" i="2"/>
  <c r="A1010" i="2"/>
  <c r="B994" i="2"/>
  <c r="A994" i="2"/>
  <c r="B978" i="2"/>
  <c r="A978" i="2"/>
  <c r="B962" i="2"/>
  <c r="A962" i="2"/>
  <c r="B946" i="2"/>
  <c r="A946" i="2"/>
  <c r="B930" i="2"/>
  <c r="A930" i="2"/>
  <c r="B914" i="2"/>
  <c r="A914" i="2"/>
  <c r="B898" i="2"/>
  <c r="A898" i="2"/>
  <c r="B882" i="2"/>
  <c r="A882" i="2"/>
  <c r="B866" i="2"/>
  <c r="A866" i="2"/>
  <c r="B850" i="2"/>
  <c r="A850" i="2"/>
  <c r="B834" i="2"/>
  <c r="A834" i="2"/>
  <c r="B818" i="2"/>
  <c r="A818" i="2"/>
  <c r="B802" i="2"/>
  <c r="A802" i="2"/>
  <c r="B786" i="2"/>
  <c r="A786" i="2"/>
  <c r="B770" i="2"/>
  <c r="A770" i="2"/>
  <c r="B754" i="2"/>
  <c r="A754" i="2"/>
  <c r="B738" i="2"/>
  <c r="A738" i="2"/>
  <c r="B722" i="2"/>
  <c r="A722" i="2"/>
  <c r="B706" i="2"/>
  <c r="A706" i="2"/>
  <c r="B690" i="2"/>
  <c r="A690" i="2"/>
  <c r="B674" i="2"/>
  <c r="A674" i="2"/>
  <c r="B658" i="2"/>
  <c r="A658" i="2"/>
  <c r="B642" i="2"/>
  <c r="A642" i="2"/>
  <c r="B626" i="2"/>
  <c r="A626" i="2"/>
  <c r="B610" i="2"/>
  <c r="A610" i="2"/>
  <c r="B594" i="2"/>
  <c r="A594" i="2"/>
  <c r="B578" i="2"/>
  <c r="A578" i="2"/>
  <c r="B562" i="2"/>
  <c r="A562" i="2"/>
  <c r="B546" i="2"/>
  <c r="A546" i="2"/>
  <c r="B530" i="2"/>
  <c r="A530" i="2"/>
  <c r="B514" i="2"/>
  <c r="A514" i="2"/>
  <c r="B498" i="2"/>
  <c r="A498" i="2"/>
  <c r="B476" i="2"/>
  <c r="A476" i="2"/>
  <c r="B444" i="2"/>
  <c r="A444" i="2"/>
  <c r="B1594" i="2"/>
  <c r="A1594" i="2"/>
  <c r="B1597" i="2"/>
  <c r="A1597" i="2"/>
  <c r="B1581" i="2"/>
  <c r="A1581" i="2"/>
  <c r="B1565" i="2"/>
  <c r="A1565" i="2"/>
  <c r="B1549" i="2"/>
  <c r="A1549" i="2"/>
  <c r="B1533" i="2"/>
  <c r="A1533" i="2"/>
  <c r="B1517" i="2"/>
  <c r="A1517" i="2"/>
  <c r="B1501" i="2"/>
  <c r="A1501" i="2"/>
  <c r="B1485" i="2"/>
  <c r="A1485" i="2"/>
  <c r="B1469" i="2"/>
  <c r="A1469" i="2"/>
  <c r="B1453" i="2"/>
  <c r="A1453" i="2"/>
  <c r="B1437" i="2"/>
  <c r="A1437" i="2"/>
  <c r="B1421" i="2"/>
  <c r="A1421" i="2"/>
  <c r="B1405" i="2"/>
  <c r="A1405" i="2"/>
  <c r="B1389" i="2"/>
  <c r="A1389" i="2"/>
  <c r="B1373" i="2"/>
  <c r="A1373" i="2"/>
  <c r="B1357" i="2"/>
  <c r="A1357" i="2"/>
  <c r="B1341" i="2"/>
  <c r="A1341" i="2"/>
  <c r="B1325" i="2"/>
  <c r="A1325" i="2"/>
  <c r="B1309" i="2"/>
  <c r="A1309" i="2"/>
  <c r="B1293" i="2"/>
  <c r="A1293" i="2"/>
  <c r="B1277" i="2"/>
  <c r="A1277" i="2"/>
  <c r="B1261" i="2"/>
  <c r="A1261" i="2"/>
  <c r="B1245" i="2"/>
  <c r="A1245" i="2"/>
  <c r="B1229" i="2"/>
  <c r="A1229" i="2"/>
  <c r="B1213" i="2"/>
  <c r="A1213" i="2"/>
  <c r="B1197" i="2"/>
  <c r="A1197" i="2"/>
  <c r="B1181" i="2"/>
  <c r="A1181" i="2"/>
  <c r="B1165" i="2"/>
  <c r="A1165" i="2"/>
  <c r="B1149" i="2"/>
  <c r="A1149" i="2"/>
  <c r="B1133" i="2"/>
  <c r="A1133" i="2"/>
  <c r="B1117" i="2"/>
  <c r="A1117" i="2"/>
  <c r="B1101" i="2"/>
  <c r="A1101" i="2"/>
  <c r="B1085" i="2"/>
  <c r="A1085" i="2"/>
  <c r="B1069" i="2"/>
  <c r="A1069" i="2"/>
  <c r="B1053" i="2"/>
  <c r="A1053" i="2"/>
  <c r="B1037" i="2"/>
  <c r="A1037" i="2"/>
  <c r="B1021" i="2"/>
  <c r="A1021" i="2"/>
  <c r="B1005" i="2"/>
  <c r="A1005" i="2"/>
  <c r="B989" i="2"/>
  <c r="A989" i="2"/>
  <c r="B973" i="2"/>
  <c r="A973" i="2"/>
  <c r="B957" i="2"/>
  <c r="A957" i="2"/>
  <c r="B941" i="2"/>
  <c r="A941" i="2"/>
  <c r="B925" i="2"/>
  <c r="A925" i="2"/>
  <c r="B909" i="2"/>
  <c r="A909" i="2"/>
  <c r="B893" i="2"/>
  <c r="A893" i="2"/>
  <c r="B877" i="2"/>
  <c r="A877" i="2"/>
  <c r="B861" i="2"/>
  <c r="A861" i="2"/>
  <c r="B845" i="2"/>
  <c r="A845" i="2"/>
  <c r="B829" i="2"/>
  <c r="A829" i="2"/>
  <c r="B813" i="2"/>
  <c r="A813" i="2"/>
  <c r="B797" i="2"/>
  <c r="A797" i="2"/>
  <c r="B781" i="2"/>
  <c r="A781" i="2"/>
  <c r="B765" i="2"/>
  <c r="A765" i="2"/>
  <c r="B749" i="2"/>
  <c r="A749" i="2"/>
  <c r="B733" i="2"/>
  <c r="A733" i="2"/>
  <c r="B717" i="2"/>
  <c r="A717" i="2"/>
  <c r="B701" i="2"/>
  <c r="A701" i="2"/>
  <c r="B685" i="2"/>
  <c r="A685" i="2"/>
  <c r="B669" i="2"/>
  <c r="A669" i="2"/>
  <c r="B653" i="2"/>
  <c r="A653" i="2"/>
  <c r="B637" i="2"/>
  <c r="A637" i="2"/>
  <c r="B621" i="2"/>
  <c r="A621" i="2"/>
  <c r="B605" i="2"/>
  <c r="A605" i="2"/>
  <c r="B589" i="2"/>
  <c r="A589" i="2"/>
  <c r="B573" i="2"/>
  <c r="A573" i="2"/>
  <c r="B557" i="2"/>
  <c r="A557" i="2"/>
  <c r="B541" i="2"/>
  <c r="A541" i="2"/>
  <c r="B525" i="2"/>
  <c r="A525" i="2"/>
  <c r="B509" i="2"/>
  <c r="A509" i="2"/>
  <c r="B493" i="2"/>
  <c r="A493" i="2"/>
  <c r="B466" i="2"/>
  <c r="A466" i="2"/>
  <c r="B434" i="2"/>
  <c r="A434" i="2"/>
  <c r="B1584" i="2"/>
  <c r="A1584" i="2"/>
  <c r="B1556" i="2"/>
  <c r="A1556" i="2"/>
  <c r="B1540" i="2"/>
  <c r="A1540" i="2"/>
  <c r="B1524" i="2"/>
  <c r="A1524" i="2"/>
  <c r="B1508" i="2"/>
  <c r="A1508" i="2"/>
  <c r="B1492" i="2"/>
  <c r="A1492" i="2"/>
  <c r="B1476" i="2"/>
  <c r="A1476" i="2"/>
  <c r="B1460" i="2"/>
  <c r="A1460" i="2"/>
  <c r="B1444" i="2"/>
  <c r="A1444" i="2"/>
  <c r="B1428" i="2"/>
  <c r="A1428" i="2"/>
  <c r="B1412" i="2"/>
  <c r="A1412" i="2"/>
  <c r="B1396" i="2"/>
  <c r="A1396" i="2"/>
  <c r="B1380" i="2"/>
  <c r="A1380" i="2"/>
  <c r="B1364" i="2"/>
  <c r="A1364" i="2"/>
  <c r="B1348" i="2"/>
  <c r="A1348" i="2"/>
  <c r="B1332" i="2"/>
  <c r="A1332" i="2"/>
  <c r="B1316" i="2"/>
  <c r="A1316" i="2"/>
  <c r="B1300" i="2"/>
  <c r="A1300" i="2"/>
  <c r="B1284" i="2"/>
  <c r="A1284" i="2"/>
  <c r="B1268" i="2"/>
  <c r="A1268" i="2"/>
  <c r="B1252" i="2"/>
  <c r="A1252" i="2"/>
  <c r="B1236" i="2"/>
  <c r="A1236" i="2"/>
  <c r="B1220" i="2"/>
  <c r="A1220" i="2"/>
  <c r="B1204" i="2"/>
  <c r="A1204" i="2"/>
  <c r="B1188" i="2"/>
  <c r="A1188" i="2"/>
  <c r="B1172" i="2"/>
  <c r="A1172" i="2"/>
  <c r="B1156" i="2"/>
  <c r="A1156" i="2"/>
  <c r="B1140" i="2"/>
  <c r="A1140" i="2"/>
  <c r="B1124" i="2"/>
  <c r="A1124" i="2"/>
  <c r="B1108" i="2"/>
  <c r="A1108" i="2"/>
  <c r="B1092" i="2"/>
  <c r="A1092" i="2"/>
  <c r="B1076" i="2"/>
  <c r="A1076" i="2"/>
  <c r="B1060" i="2"/>
  <c r="A1060" i="2"/>
  <c r="B1044" i="2"/>
  <c r="A1044" i="2"/>
  <c r="B1028" i="2"/>
  <c r="A1028" i="2"/>
  <c r="B1012" i="2"/>
  <c r="A1012" i="2"/>
  <c r="B996" i="2"/>
  <c r="A996" i="2"/>
  <c r="B980" i="2"/>
  <c r="A980" i="2"/>
  <c r="B964" i="2"/>
  <c r="A964" i="2"/>
  <c r="B948" i="2"/>
  <c r="A948" i="2"/>
  <c r="B932" i="2"/>
  <c r="A932" i="2"/>
  <c r="B916" i="2"/>
  <c r="A916" i="2"/>
  <c r="B900" i="2"/>
  <c r="A900" i="2"/>
  <c r="B884" i="2"/>
  <c r="A884" i="2"/>
  <c r="B868" i="2"/>
  <c r="A868" i="2"/>
  <c r="B852" i="2"/>
  <c r="A852" i="2"/>
  <c r="B836" i="2"/>
  <c r="A836" i="2"/>
  <c r="B820" i="2"/>
  <c r="A820" i="2"/>
  <c r="B804" i="2"/>
  <c r="A804" i="2"/>
  <c r="A788" i="2"/>
  <c r="B772" i="2"/>
  <c r="A772" i="2"/>
  <c r="A756" i="2"/>
  <c r="B740" i="2"/>
  <c r="A740" i="2"/>
  <c r="B724" i="2"/>
  <c r="A724" i="2"/>
  <c r="A708" i="2"/>
  <c r="B692" i="2"/>
  <c r="A692" i="2"/>
  <c r="B676" i="2"/>
  <c r="A676" i="2"/>
  <c r="A660" i="2"/>
  <c r="B644" i="2"/>
  <c r="A644" i="2"/>
  <c r="B628" i="2"/>
  <c r="A628" i="2"/>
  <c r="B612" i="2"/>
  <c r="A612" i="2"/>
  <c r="B596" i="2"/>
  <c r="A596" i="2"/>
  <c r="A580" i="2"/>
  <c r="B564" i="2"/>
  <c r="A564" i="2"/>
  <c r="B548" i="2"/>
  <c r="A548" i="2"/>
  <c r="A532" i="2"/>
  <c r="B516" i="2"/>
  <c r="A516" i="2"/>
  <c r="B500" i="2"/>
  <c r="A500" i="2"/>
  <c r="B480" i="2"/>
  <c r="A480" i="2"/>
  <c r="B448" i="2"/>
  <c r="A448" i="2"/>
  <c r="A416" i="2"/>
  <c r="B473" i="2"/>
  <c r="A473" i="2"/>
  <c r="B457" i="2"/>
  <c r="A457" i="2"/>
  <c r="A441" i="2"/>
  <c r="B425" i="2"/>
  <c r="A425" i="2"/>
  <c r="B409" i="2"/>
  <c r="A409" i="2"/>
  <c r="B393" i="2"/>
  <c r="A393" i="2"/>
  <c r="B377" i="2"/>
  <c r="A377" i="2"/>
  <c r="A361" i="2"/>
  <c r="B345" i="2"/>
  <c r="A345" i="2"/>
  <c r="B329" i="2"/>
  <c r="A329" i="2"/>
  <c r="A313" i="2"/>
  <c r="B297" i="2"/>
  <c r="A297" i="2"/>
  <c r="B281" i="2"/>
  <c r="A281" i="2"/>
  <c r="B265" i="2"/>
  <c r="A265" i="2"/>
  <c r="B249" i="2"/>
  <c r="A249" i="2"/>
  <c r="A233" i="2"/>
  <c r="B217" i="2"/>
  <c r="A217" i="2"/>
  <c r="B201" i="2"/>
  <c r="A201" i="2"/>
  <c r="A185" i="2"/>
  <c r="B169" i="2"/>
  <c r="A169" i="2"/>
  <c r="B153" i="2"/>
  <c r="A153" i="2"/>
  <c r="B137" i="2"/>
  <c r="A137" i="2"/>
  <c r="B121" i="2"/>
  <c r="A121" i="2"/>
  <c r="A105" i="2"/>
  <c r="B89" i="2"/>
  <c r="A89" i="2"/>
  <c r="B73" i="2"/>
  <c r="A73" i="2"/>
  <c r="B84" i="2"/>
  <c r="B4" i="2"/>
  <c r="A427" i="2"/>
  <c r="B235" i="2"/>
  <c r="A171" i="2"/>
  <c r="A59" i="2"/>
  <c r="A362" i="2"/>
  <c r="A298" i="2"/>
  <c r="A234" i="2"/>
  <c r="A170" i="2"/>
  <c r="A106" i="2"/>
  <c r="A42" i="2"/>
  <c r="B1572" i="2"/>
  <c r="A1572" i="2"/>
  <c r="B1539" i="2"/>
  <c r="A1539" i="2"/>
  <c r="B1459" i="2"/>
  <c r="A1459" i="2"/>
  <c r="B1395" i="2"/>
  <c r="A1395" i="2"/>
  <c r="B1347" i="2"/>
  <c r="A1347" i="2"/>
  <c r="B1267" i="2"/>
  <c r="A1267" i="2"/>
  <c r="B1219" i="2"/>
  <c r="A1219" i="2"/>
  <c r="B1171" i="2"/>
  <c r="A1171" i="2"/>
  <c r="B1123" i="2"/>
  <c r="A1123" i="2"/>
  <c r="B1075" i="2"/>
  <c r="A1075" i="2"/>
  <c r="B1027" i="2"/>
  <c r="A1027" i="2"/>
  <c r="B995" i="2"/>
  <c r="A995" i="2"/>
  <c r="B979" i="2"/>
  <c r="A979" i="2"/>
  <c r="B963" i="2"/>
  <c r="A963" i="2"/>
  <c r="B947" i="2"/>
  <c r="A947" i="2"/>
  <c r="B931" i="2"/>
  <c r="A931" i="2"/>
  <c r="B915" i="2"/>
  <c r="A915" i="2"/>
  <c r="B899" i="2"/>
  <c r="A899" i="2"/>
  <c r="B883" i="2"/>
  <c r="A883" i="2"/>
  <c r="B867" i="2"/>
  <c r="A867" i="2"/>
  <c r="B851" i="2"/>
  <c r="A851" i="2"/>
  <c r="B835" i="2"/>
  <c r="A835" i="2"/>
  <c r="B819" i="2"/>
  <c r="A819" i="2"/>
  <c r="B803" i="2"/>
  <c r="A803" i="2"/>
  <c r="B787" i="2"/>
  <c r="A787" i="2"/>
  <c r="B771" i="2"/>
  <c r="A771" i="2"/>
  <c r="B755" i="2"/>
  <c r="A755" i="2"/>
  <c r="B739" i="2"/>
  <c r="A739" i="2"/>
  <c r="B723" i="2"/>
  <c r="A723" i="2"/>
  <c r="B707" i="2"/>
  <c r="A707" i="2"/>
  <c r="B691" i="2"/>
  <c r="A691" i="2"/>
  <c r="B675" i="2"/>
  <c r="A675" i="2"/>
  <c r="B659" i="2"/>
  <c r="A659" i="2"/>
  <c r="B643" i="2"/>
  <c r="A643" i="2"/>
  <c r="B627" i="2"/>
  <c r="A627" i="2"/>
  <c r="B611" i="2"/>
  <c r="A611" i="2"/>
  <c r="B595" i="2"/>
  <c r="A595" i="2"/>
  <c r="B579" i="2"/>
  <c r="A579" i="2"/>
  <c r="B563" i="2"/>
  <c r="A563" i="2"/>
  <c r="B547" i="2"/>
  <c r="A547" i="2"/>
  <c r="B531" i="2"/>
  <c r="A531" i="2"/>
  <c r="B515" i="2"/>
  <c r="A515" i="2"/>
  <c r="B499" i="2"/>
  <c r="A499" i="2"/>
  <c r="B478" i="2"/>
  <c r="A478" i="2"/>
  <c r="B446" i="2"/>
  <c r="A446" i="2"/>
  <c r="B1598" i="2"/>
  <c r="A1598" i="2"/>
  <c r="B1566" i="2"/>
  <c r="A1566" i="2"/>
  <c r="B1550" i="2"/>
  <c r="A1550" i="2"/>
  <c r="B1534" i="2"/>
  <c r="A1534" i="2"/>
  <c r="B1518" i="2"/>
  <c r="A1518" i="2"/>
  <c r="B1502" i="2"/>
  <c r="A1502" i="2"/>
  <c r="B1486" i="2"/>
  <c r="A1486" i="2"/>
  <c r="B1470" i="2"/>
  <c r="A1470" i="2"/>
  <c r="B1454" i="2"/>
  <c r="A1454" i="2"/>
  <c r="B1438" i="2"/>
  <c r="A1438" i="2"/>
  <c r="B1422" i="2"/>
  <c r="A1422" i="2"/>
  <c r="B1406" i="2"/>
  <c r="A1406" i="2"/>
  <c r="B1390" i="2"/>
  <c r="A1390" i="2"/>
  <c r="B1374" i="2"/>
  <c r="A1374" i="2"/>
  <c r="B1358" i="2"/>
  <c r="A1358" i="2"/>
  <c r="B1342" i="2"/>
  <c r="A1342" i="2"/>
  <c r="B1326" i="2"/>
  <c r="A1326" i="2"/>
  <c r="B1310" i="2"/>
  <c r="A1310" i="2"/>
  <c r="B1294" i="2"/>
  <c r="A1294" i="2"/>
  <c r="B1278" i="2"/>
  <c r="A1278" i="2"/>
  <c r="B1262" i="2"/>
  <c r="A1262" i="2"/>
  <c r="B1246" i="2"/>
  <c r="A1246" i="2"/>
  <c r="B1230" i="2"/>
  <c r="A1230" i="2"/>
  <c r="B1214" i="2"/>
  <c r="A1214" i="2"/>
  <c r="B1198" i="2"/>
  <c r="A1198" i="2"/>
  <c r="B1182" i="2"/>
  <c r="A1182" i="2"/>
  <c r="B1166" i="2"/>
  <c r="A1166" i="2"/>
  <c r="B1150" i="2"/>
  <c r="A1150" i="2"/>
  <c r="B1134" i="2"/>
  <c r="A1134" i="2"/>
  <c r="B1118" i="2"/>
  <c r="A1118" i="2"/>
  <c r="B1102" i="2"/>
  <c r="A1102" i="2"/>
  <c r="B1086" i="2"/>
  <c r="A1086" i="2"/>
  <c r="B1070" i="2"/>
  <c r="A1070" i="2"/>
  <c r="B1054" i="2"/>
  <c r="A1054" i="2"/>
  <c r="B1038" i="2"/>
  <c r="A1038" i="2"/>
  <c r="B1022" i="2"/>
  <c r="A1022" i="2"/>
  <c r="B1006" i="2"/>
  <c r="A1006" i="2"/>
  <c r="B990" i="2"/>
  <c r="A990" i="2"/>
  <c r="B974" i="2"/>
  <c r="A974" i="2"/>
  <c r="B958" i="2"/>
  <c r="A958" i="2"/>
  <c r="B942" i="2"/>
  <c r="A942" i="2"/>
  <c r="B926" i="2"/>
  <c r="A926" i="2"/>
  <c r="B910" i="2"/>
  <c r="A910" i="2"/>
  <c r="B894" i="2"/>
  <c r="A894" i="2"/>
  <c r="B878" i="2"/>
  <c r="A878" i="2"/>
  <c r="B862" i="2"/>
  <c r="A862" i="2"/>
  <c r="B846" i="2"/>
  <c r="A846" i="2"/>
  <c r="B830" i="2"/>
  <c r="A830" i="2"/>
  <c r="B814" i="2"/>
  <c r="A814" i="2"/>
  <c r="B798" i="2"/>
  <c r="A798" i="2"/>
  <c r="B782" i="2"/>
  <c r="A782" i="2"/>
  <c r="B766" i="2"/>
  <c r="A766" i="2"/>
  <c r="B750" i="2"/>
  <c r="A750" i="2"/>
  <c r="B734" i="2"/>
  <c r="A734" i="2"/>
  <c r="B718" i="2"/>
  <c r="A718" i="2"/>
  <c r="B702" i="2"/>
  <c r="A702" i="2"/>
  <c r="B686" i="2"/>
  <c r="A686" i="2"/>
  <c r="B670" i="2"/>
  <c r="A670" i="2"/>
  <c r="B654" i="2"/>
  <c r="A654" i="2"/>
  <c r="B638" i="2"/>
  <c r="A638" i="2"/>
  <c r="B622" i="2"/>
  <c r="A622" i="2"/>
  <c r="B606" i="2"/>
  <c r="A606" i="2"/>
  <c r="B590" i="2"/>
  <c r="A590" i="2"/>
  <c r="B574" i="2"/>
  <c r="A574" i="2"/>
  <c r="B558" i="2"/>
  <c r="A558" i="2"/>
  <c r="B542" i="2"/>
  <c r="A542" i="2"/>
  <c r="B526" i="2"/>
  <c r="A526" i="2"/>
  <c r="B510" i="2"/>
  <c r="A510" i="2"/>
  <c r="B494" i="2"/>
  <c r="A494" i="2"/>
  <c r="B468" i="2"/>
  <c r="A468" i="2"/>
  <c r="B436" i="2"/>
  <c r="A436" i="2"/>
  <c r="B1586" i="2"/>
  <c r="A1586" i="2"/>
  <c r="B1593" i="2"/>
  <c r="A1593" i="2"/>
  <c r="B1577" i="2"/>
  <c r="A1577" i="2"/>
  <c r="B1561" i="2"/>
  <c r="A1561" i="2"/>
  <c r="B1545" i="2"/>
  <c r="A1545" i="2"/>
  <c r="B1529" i="2"/>
  <c r="A1529" i="2"/>
  <c r="B1513" i="2"/>
  <c r="A1513" i="2"/>
  <c r="B1497" i="2"/>
  <c r="A1497" i="2"/>
  <c r="B1481" i="2"/>
  <c r="A1481" i="2"/>
  <c r="B1465" i="2"/>
  <c r="A1465" i="2"/>
  <c r="B1449" i="2"/>
  <c r="A1449" i="2"/>
  <c r="B1433" i="2"/>
  <c r="A1433" i="2"/>
  <c r="B1417" i="2"/>
  <c r="A1417" i="2"/>
  <c r="B1401" i="2"/>
  <c r="A1401" i="2"/>
  <c r="B1385" i="2"/>
  <c r="A1385" i="2"/>
  <c r="B1369" i="2"/>
  <c r="A1369" i="2"/>
  <c r="B1353" i="2"/>
  <c r="A1353" i="2"/>
  <c r="B1337" i="2"/>
  <c r="A1337" i="2"/>
  <c r="B1321" i="2"/>
  <c r="A1321" i="2"/>
  <c r="B1305" i="2"/>
  <c r="A1305" i="2"/>
  <c r="B1289" i="2"/>
  <c r="A1289" i="2"/>
  <c r="B1273" i="2"/>
  <c r="A1273" i="2"/>
  <c r="B1257" i="2"/>
  <c r="A1257" i="2"/>
  <c r="B1241" i="2"/>
  <c r="A1241" i="2"/>
  <c r="B1225" i="2"/>
  <c r="A1225" i="2"/>
  <c r="B1209" i="2"/>
  <c r="A1209" i="2"/>
  <c r="B1193" i="2"/>
  <c r="A1193" i="2"/>
  <c r="B1177" i="2"/>
  <c r="A1177" i="2"/>
  <c r="B1161" i="2"/>
  <c r="A1161" i="2"/>
  <c r="B1145" i="2"/>
  <c r="A1145" i="2"/>
  <c r="B1129" i="2"/>
  <c r="A1129" i="2"/>
  <c r="B1113" i="2"/>
  <c r="A1113" i="2"/>
  <c r="B1097" i="2"/>
  <c r="A1097" i="2"/>
  <c r="B1081" i="2"/>
  <c r="A1081" i="2"/>
  <c r="B1065" i="2"/>
  <c r="A1065" i="2"/>
  <c r="B1049" i="2"/>
  <c r="A1049" i="2"/>
  <c r="B1033" i="2"/>
  <c r="A1033" i="2"/>
  <c r="B1017" i="2"/>
  <c r="A1017" i="2"/>
  <c r="B1001" i="2"/>
  <c r="A1001" i="2"/>
  <c r="B985" i="2"/>
  <c r="A985" i="2"/>
  <c r="B969" i="2"/>
  <c r="A969" i="2"/>
  <c r="B953" i="2"/>
  <c r="A953" i="2"/>
  <c r="B937" i="2"/>
  <c r="A937" i="2"/>
  <c r="B921" i="2"/>
  <c r="A921" i="2"/>
  <c r="B905" i="2"/>
  <c r="A905" i="2"/>
  <c r="B889" i="2"/>
  <c r="A889" i="2"/>
  <c r="B873" i="2"/>
  <c r="A873" i="2"/>
  <c r="B857" i="2"/>
  <c r="A857" i="2"/>
  <c r="B841" i="2"/>
  <c r="A841" i="2"/>
  <c r="B825" i="2"/>
  <c r="A825" i="2"/>
  <c r="B809" i="2"/>
  <c r="A809" i="2"/>
  <c r="B793" i="2"/>
  <c r="A793" i="2"/>
  <c r="B777" i="2"/>
  <c r="A777" i="2"/>
  <c r="B761" i="2"/>
  <c r="A761" i="2"/>
  <c r="B745" i="2"/>
  <c r="A745" i="2"/>
  <c r="B729" i="2"/>
  <c r="A729" i="2"/>
  <c r="B713" i="2"/>
  <c r="A713" i="2"/>
  <c r="B697" i="2"/>
  <c r="A697" i="2"/>
  <c r="B681" i="2"/>
  <c r="A681" i="2"/>
  <c r="B665" i="2"/>
  <c r="A665" i="2"/>
  <c r="B649" i="2"/>
  <c r="A649" i="2"/>
  <c r="B633" i="2"/>
  <c r="A633" i="2"/>
  <c r="B617" i="2"/>
  <c r="A617" i="2"/>
  <c r="B601" i="2"/>
  <c r="A601" i="2"/>
  <c r="B585" i="2"/>
  <c r="A585" i="2"/>
  <c r="B569" i="2"/>
  <c r="A569" i="2"/>
  <c r="B553" i="2"/>
  <c r="A553" i="2"/>
  <c r="B537" i="2"/>
  <c r="A537" i="2"/>
  <c r="B521" i="2"/>
  <c r="A521" i="2"/>
  <c r="B505" i="2"/>
  <c r="A505" i="2"/>
  <c r="B489" i="2"/>
  <c r="A489" i="2"/>
  <c r="B458" i="2"/>
  <c r="A458" i="2"/>
  <c r="B426" i="2"/>
  <c r="A426" i="2"/>
  <c r="B1576" i="2"/>
  <c r="A1576" i="2"/>
  <c r="B1552" i="2"/>
  <c r="A1552" i="2"/>
  <c r="B1536" i="2"/>
  <c r="A1536" i="2"/>
  <c r="B1520" i="2"/>
  <c r="A1520" i="2"/>
  <c r="B1504" i="2"/>
  <c r="A1504" i="2"/>
  <c r="B1488" i="2"/>
  <c r="A1488" i="2"/>
  <c r="B1472" i="2"/>
  <c r="A1472" i="2"/>
  <c r="B1456" i="2"/>
  <c r="A1456" i="2"/>
  <c r="B1440" i="2"/>
  <c r="A1440" i="2"/>
  <c r="B1424" i="2"/>
  <c r="A1424" i="2"/>
  <c r="B1408" i="2"/>
  <c r="A1408" i="2"/>
  <c r="B1392" i="2"/>
  <c r="A1392" i="2"/>
  <c r="B1376" i="2"/>
  <c r="A1376" i="2"/>
  <c r="B1360" i="2"/>
  <c r="A1360" i="2"/>
  <c r="B1344" i="2"/>
  <c r="A1344" i="2"/>
  <c r="B1328" i="2"/>
  <c r="A1328" i="2"/>
  <c r="B1312" i="2"/>
  <c r="A1312" i="2"/>
  <c r="B1296" i="2"/>
  <c r="A1296" i="2"/>
  <c r="B1280" i="2"/>
  <c r="A1280" i="2"/>
  <c r="B1264" i="2"/>
  <c r="A1264" i="2"/>
  <c r="B1248" i="2"/>
  <c r="A1248" i="2"/>
  <c r="B1232" i="2"/>
  <c r="A1232" i="2"/>
  <c r="B1216" i="2"/>
  <c r="A1216" i="2"/>
  <c r="B1200" i="2"/>
  <c r="A1200" i="2"/>
  <c r="B1184" i="2"/>
  <c r="A1184" i="2"/>
  <c r="B1168" i="2"/>
  <c r="A1168" i="2"/>
  <c r="B1152" i="2"/>
  <c r="A1152" i="2"/>
  <c r="B1136" i="2"/>
  <c r="A1136" i="2"/>
  <c r="B1120" i="2"/>
  <c r="A1120" i="2"/>
  <c r="B1104" i="2"/>
  <c r="A1104" i="2"/>
  <c r="B1088" i="2"/>
  <c r="A1088" i="2"/>
  <c r="B1072" i="2"/>
  <c r="A1072" i="2"/>
  <c r="B1056" i="2"/>
  <c r="A1056" i="2"/>
  <c r="B1040" i="2"/>
  <c r="A1040" i="2"/>
  <c r="B1024" i="2"/>
  <c r="A1024" i="2"/>
  <c r="B1008" i="2"/>
  <c r="A1008" i="2"/>
  <c r="B992" i="2"/>
  <c r="A992" i="2"/>
  <c r="B976" i="2"/>
  <c r="A976" i="2"/>
  <c r="B960" i="2"/>
  <c r="A960" i="2"/>
  <c r="B944" i="2"/>
  <c r="A944" i="2"/>
  <c r="B928" i="2"/>
  <c r="A928" i="2"/>
  <c r="B912" i="2"/>
  <c r="A912" i="2"/>
  <c r="B896" i="2"/>
  <c r="A896" i="2"/>
  <c r="B880" i="2"/>
  <c r="A880" i="2"/>
  <c r="B864" i="2"/>
  <c r="A864" i="2"/>
  <c r="B848" i="2"/>
  <c r="A848" i="2"/>
  <c r="B832" i="2"/>
  <c r="A832" i="2"/>
  <c r="B816" i="2"/>
  <c r="A816" i="2"/>
  <c r="B800" i="2"/>
  <c r="A800" i="2"/>
  <c r="B784" i="2"/>
  <c r="A784" i="2"/>
  <c r="B768" i="2"/>
  <c r="A768" i="2"/>
  <c r="B752" i="2"/>
  <c r="A752" i="2"/>
  <c r="A736" i="2"/>
  <c r="B720" i="2"/>
  <c r="A720" i="2"/>
  <c r="A704" i="2"/>
  <c r="B688" i="2"/>
  <c r="A688" i="2"/>
  <c r="B656" i="2"/>
  <c r="A656" i="2"/>
  <c r="A640" i="2"/>
  <c r="B624" i="2"/>
  <c r="A624" i="2"/>
  <c r="B592" i="2"/>
  <c r="A592" i="2"/>
  <c r="A576" i="2"/>
  <c r="B560" i="2"/>
  <c r="A560" i="2"/>
  <c r="B528" i="2"/>
  <c r="A528" i="2"/>
  <c r="A512" i="2"/>
  <c r="B496" i="2"/>
  <c r="A496" i="2"/>
  <c r="B440" i="2"/>
  <c r="A440" i="2"/>
  <c r="A485" i="2"/>
  <c r="B469" i="2"/>
  <c r="A469" i="2"/>
  <c r="B437" i="2"/>
  <c r="A437" i="2"/>
  <c r="A421" i="2"/>
  <c r="B405" i="2"/>
  <c r="A405" i="2"/>
  <c r="B373" i="2"/>
  <c r="A373" i="2"/>
  <c r="A357" i="2"/>
  <c r="B341" i="2"/>
  <c r="A341" i="2"/>
  <c r="B309" i="2"/>
  <c r="A309" i="2"/>
  <c r="A293" i="2"/>
  <c r="B277" i="2"/>
  <c r="A277" i="2"/>
  <c r="B245" i="2"/>
  <c r="A245" i="2"/>
  <c r="A229" i="2"/>
  <c r="B213" i="2"/>
  <c r="A213" i="2"/>
  <c r="B181" i="2"/>
  <c r="A181" i="2"/>
  <c r="A165" i="2"/>
  <c r="B149" i="2"/>
  <c r="A149" i="2"/>
  <c r="B117" i="2"/>
  <c r="A117" i="2"/>
  <c r="A101" i="2"/>
  <c r="B85" i="2"/>
  <c r="A85" i="2"/>
  <c r="A53" i="2"/>
  <c r="A37" i="2"/>
  <c r="B400" i="2"/>
  <c r="A384" i="2"/>
  <c r="A368" i="2"/>
  <c r="A320" i="2"/>
  <c r="B272" i="2"/>
  <c r="A256" i="2"/>
  <c r="A240" i="2"/>
  <c r="A192" i="2"/>
  <c r="B144" i="2"/>
  <c r="A128" i="2"/>
  <c r="A112" i="2"/>
  <c r="A64" i="2"/>
  <c r="B48" i="2"/>
  <c r="B16" i="2"/>
  <c r="A487" i="2"/>
  <c r="A471" i="2"/>
  <c r="A439" i="2"/>
  <c r="A423" i="2"/>
  <c r="B407" i="2"/>
  <c r="B375" i="2"/>
  <c r="A359" i="2"/>
  <c r="A343" i="2"/>
  <c r="A311" i="2"/>
  <c r="A295" i="2"/>
  <c r="B279" i="2"/>
  <c r="B247" i="2"/>
  <c r="B231" i="2"/>
  <c r="A215" i="2"/>
  <c r="B199" i="2"/>
  <c r="B183" i="2"/>
  <c r="B167" i="2"/>
  <c r="A151" i="2"/>
  <c r="B135" i="2"/>
  <c r="B119" i="2"/>
  <c r="B103" i="2"/>
  <c r="A87" i="2"/>
  <c r="B71" i="2"/>
  <c r="B55" i="2"/>
  <c r="B39" i="2"/>
  <c r="A23" i="2"/>
  <c r="B7" i="2"/>
  <c r="B406" i="2"/>
  <c r="B390" i="2"/>
  <c r="A374" i="2"/>
  <c r="B358" i="2"/>
  <c r="B342" i="2"/>
  <c r="B326" i="2"/>
  <c r="A310" i="2"/>
  <c r="B294" i="2"/>
  <c r="B278" i="2"/>
  <c r="B262" i="2"/>
  <c r="A246" i="2"/>
  <c r="B230" i="2"/>
  <c r="B214" i="2"/>
  <c r="B198" i="2"/>
  <c r="A182" i="2"/>
  <c r="B166" i="2"/>
  <c r="B150" i="2"/>
  <c r="B134" i="2"/>
  <c r="A118" i="2"/>
  <c r="B102" i="2"/>
  <c r="B86" i="2"/>
  <c r="B70" i="2"/>
  <c r="A54" i="2"/>
  <c r="B38" i="2"/>
  <c r="B22" i="2"/>
  <c r="B1555" i="2"/>
  <c r="A1555" i="2"/>
  <c r="B1491" i="2"/>
  <c r="A1491" i="2"/>
  <c r="B1427" i="2"/>
  <c r="A1427" i="2"/>
  <c r="B1363" i="2"/>
  <c r="A1363" i="2"/>
  <c r="B1299" i="2"/>
  <c r="A1299" i="2"/>
  <c r="B1235" i="2"/>
  <c r="A1235" i="2"/>
  <c r="B1187" i="2"/>
  <c r="A1187" i="2"/>
  <c r="B1139" i="2"/>
  <c r="A1139" i="2"/>
  <c r="B1091" i="2"/>
  <c r="A1091" i="2"/>
  <c r="B1043" i="2"/>
  <c r="A1043" i="2"/>
  <c r="B1596" i="2"/>
  <c r="A1596" i="2"/>
  <c r="B1564" i="2"/>
  <c r="A1564" i="2"/>
  <c r="B1583" i="2"/>
  <c r="A1583" i="2"/>
  <c r="B1567" i="2"/>
  <c r="A1567" i="2"/>
  <c r="B1551" i="2"/>
  <c r="A1551" i="2"/>
  <c r="B1535" i="2"/>
  <c r="A1535" i="2"/>
  <c r="B1519" i="2"/>
  <c r="A1519" i="2"/>
  <c r="B1503" i="2"/>
  <c r="A1503" i="2"/>
  <c r="B1487" i="2"/>
  <c r="A1487" i="2"/>
  <c r="B1471" i="2"/>
  <c r="A1471" i="2"/>
  <c r="B1455" i="2"/>
  <c r="A1455" i="2"/>
  <c r="B1439" i="2"/>
  <c r="A1439" i="2"/>
  <c r="B1423" i="2"/>
  <c r="A1423" i="2"/>
  <c r="B1407" i="2"/>
  <c r="A1407" i="2"/>
  <c r="B1391" i="2"/>
  <c r="A1391" i="2"/>
  <c r="B1375" i="2"/>
  <c r="A1375" i="2"/>
  <c r="B1359" i="2"/>
  <c r="A1359" i="2"/>
  <c r="B1343" i="2"/>
  <c r="A1343" i="2"/>
  <c r="B1327" i="2"/>
  <c r="A1327" i="2"/>
  <c r="B1311" i="2"/>
  <c r="A1311" i="2"/>
  <c r="B1295" i="2"/>
  <c r="A1295" i="2"/>
  <c r="B1279" i="2"/>
  <c r="A1279" i="2"/>
  <c r="B1263" i="2"/>
  <c r="A1263" i="2"/>
  <c r="B1247" i="2"/>
  <c r="A1247" i="2"/>
  <c r="B1231" i="2"/>
  <c r="A1231" i="2"/>
  <c r="B1215" i="2"/>
  <c r="A1215" i="2"/>
  <c r="B1199" i="2"/>
  <c r="A1199" i="2"/>
  <c r="B1183" i="2"/>
  <c r="A1183" i="2"/>
  <c r="B1167" i="2"/>
  <c r="A1167" i="2"/>
  <c r="B1151" i="2"/>
  <c r="A1151" i="2"/>
  <c r="B1135" i="2"/>
  <c r="A1135" i="2"/>
  <c r="B1119" i="2"/>
  <c r="A1119" i="2"/>
  <c r="B1103" i="2"/>
  <c r="A1103" i="2"/>
  <c r="B1087" i="2"/>
  <c r="A1087" i="2"/>
  <c r="B1071" i="2"/>
  <c r="A1071" i="2"/>
  <c r="B1055" i="2"/>
  <c r="A1055" i="2"/>
  <c r="B1039" i="2"/>
  <c r="A1039" i="2"/>
  <c r="B1023" i="2"/>
  <c r="A1023" i="2"/>
  <c r="B1007" i="2"/>
  <c r="A1007" i="2"/>
  <c r="B991" i="2"/>
  <c r="A991" i="2"/>
  <c r="B975" i="2"/>
  <c r="A975" i="2"/>
  <c r="B959" i="2"/>
  <c r="A959" i="2"/>
  <c r="B943" i="2"/>
  <c r="A943" i="2"/>
  <c r="B927" i="2"/>
  <c r="A927" i="2"/>
  <c r="B911" i="2"/>
  <c r="A911" i="2"/>
  <c r="B895" i="2"/>
  <c r="A895" i="2"/>
  <c r="B879" i="2"/>
  <c r="A879" i="2"/>
  <c r="B863" i="2"/>
  <c r="A863" i="2"/>
  <c r="B847" i="2"/>
  <c r="A847" i="2"/>
  <c r="B831" i="2"/>
  <c r="A831" i="2"/>
  <c r="B815" i="2"/>
  <c r="A815" i="2"/>
  <c r="B799" i="2"/>
  <c r="A799" i="2"/>
  <c r="B783" i="2"/>
  <c r="A783" i="2"/>
  <c r="B767" i="2"/>
  <c r="A767" i="2"/>
  <c r="B751" i="2"/>
  <c r="A751" i="2"/>
  <c r="B735" i="2"/>
  <c r="A735" i="2"/>
  <c r="B719" i="2"/>
  <c r="A719" i="2"/>
  <c r="B703" i="2"/>
  <c r="A703" i="2"/>
  <c r="B687" i="2"/>
  <c r="A687" i="2"/>
  <c r="B671" i="2"/>
  <c r="A671" i="2"/>
  <c r="B655" i="2"/>
  <c r="A655" i="2"/>
  <c r="B639" i="2"/>
  <c r="A639" i="2"/>
  <c r="B623" i="2"/>
  <c r="A623" i="2"/>
  <c r="B607" i="2"/>
  <c r="A607" i="2"/>
  <c r="B591" i="2"/>
  <c r="A591" i="2"/>
  <c r="B575" i="2"/>
  <c r="A575" i="2"/>
  <c r="B559" i="2"/>
  <c r="A559" i="2"/>
  <c r="B543" i="2"/>
  <c r="A543" i="2"/>
  <c r="B527" i="2"/>
  <c r="A527" i="2"/>
  <c r="B511" i="2"/>
  <c r="A511" i="2"/>
  <c r="B495" i="2"/>
  <c r="A495" i="2"/>
  <c r="B470" i="2"/>
  <c r="A470" i="2"/>
  <c r="B438" i="2"/>
  <c r="A438" i="2"/>
  <c r="B1590" i="2"/>
  <c r="A1590" i="2"/>
  <c r="B1562" i="2"/>
  <c r="A1562" i="2"/>
  <c r="B1546" i="2"/>
  <c r="A1546" i="2"/>
  <c r="B1530" i="2"/>
  <c r="A1530" i="2"/>
  <c r="B1514" i="2"/>
  <c r="A1514" i="2"/>
  <c r="B1498" i="2"/>
  <c r="A1498" i="2"/>
  <c r="B1482" i="2"/>
  <c r="A1482" i="2"/>
  <c r="B1466" i="2"/>
  <c r="A1466" i="2"/>
  <c r="B1450" i="2"/>
  <c r="A1450" i="2"/>
  <c r="B1434" i="2"/>
  <c r="A1434" i="2"/>
  <c r="B1418" i="2"/>
  <c r="A1418" i="2"/>
  <c r="B1402" i="2"/>
  <c r="A1402" i="2"/>
  <c r="B1386" i="2"/>
  <c r="A1386" i="2"/>
  <c r="B1370" i="2"/>
  <c r="A1370" i="2"/>
  <c r="B1354" i="2"/>
  <c r="A1354" i="2"/>
  <c r="B1338" i="2"/>
  <c r="A1338" i="2"/>
  <c r="B1322" i="2"/>
  <c r="A1322" i="2"/>
  <c r="B1306" i="2"/>
  <c r="A1306" i="2"/>
  <c r="B1290" i="2"/>
  <c r="A1290" i="2"/>
  <c r="B1274" i="2"/>
  <c r="A1274" i="2"/>
  <c r="B1258" i="2"/>
  <c r="A1258" i="2"/>
  <c r="B1242" i="2"/>
  <c r="A1242" i="2"/>
  <c r="B1226" i="2"/>
  <c r="A1226" i="2"/>
  <c r="B1210" i="2"/>
  <c r="A1210" i="2"/>
  <c r="B1194" i="2"/>
  <c r="A1194" i="2"/>
  <c r="B1178" i="2"/>
  <c r="A1178" i="2"/>
  <c r="B1162" i="2"/>
  <c r="A1162" i="2"/>
  <c r="B1146" i="2"/>
  <c r="A1146" i="2"/>
  <c r="B1130" i="2"/>
  <c r="A1130" i="2"/>
  <c r="B1114" i="2"/>
  <c r="A1114" i="2"/>
  <c r="B1098" i="2"/>
  <c r="A1098" i="2"/>
  <c r="B1082" i="2"/>
  <c r="A1082" i="2"/>
  <c r="B1066" i="2"/>
  <c r="A1066" i="2"/>
  <c r="B1050" i="2"/>
  <c r="A1050" i="2"/>
  <c r="B1034" i="2"/>
  <c r="A1034" i="2"/>
  <c r="B1018" i="2"/>
  <c r="A1018" i="2"/>
  <c r="B1002" i="2"/>
  <c r="A1002" i="2"/>
  <c r="B986" i="2"/>
  <c r="A986" i="2"/>
  <c r="B970" i="2"/>
  <c r="A970" i="2"/>
  <c r="B954" i="2"/>
  <c r="A954" i="2"/>
  <c r="B938" i="2"/>
  <c r="A938" i="2"/>
  <c r="B922" i="2"/>
  <c r="A922" i="2"/>
  <c r="B906" i="2"/>
  <c r="A906" i="2"/>
  <c r="B890" i="2"/>
  <c r="A890" i="2"/>
  <c r="B874" i="2"/>
  <c r="A874" i="2"/>
  <c r="B858" i="2"/>
  <c r="A858" i="2"/>
  <c r="B842" i="2"/>
  <c r="A842" i="2"/>
  <c r="B826" i="2"/>
  <c r="A826" i="2"/>
  <c r="B810" i="2"/>
  <c r="A810" i="2"/>
  <c r="B794" i="2"/>
  <c r="A794" i="2"/>
  <c r="B778" i="2"/>
  <c r="A778" i="2"/>
  <c r="B762" i="2"/>
  <c r="A762" i="2"/>
  <c r="B746" i="2"/>
  <c r="A746" i="2"/>
  <c r="B730" i="2"/>
  <c r="A730" i="2"/>
  <c r="B714" i="2"/>
  <c r="A714" i="2"/>
  <c r="B698" i="2"/>
  <c r="A698" i="2"/>
  <c r="B682" i="2"/>
  <c r="A682" i="2"/>
  <c r="B666" i="2"/>
  <c r="A666" i="2"/>
  <c r="B650" i="2"/>
  <c r="A650" i="2"/>
  <c r="B634" i="2"/>
  <c r="A634" i="2"/>
  <c r="B618" i="2"/>
  <c r="A618" i="2"/>
  <c r="B602" i="2"/>
  <c r="A602" i="2"/>
  <c r="B586" i="2"/>
  <c r="A586" i="2"/>
  <c r="B570" i="2"/>
  <c r="A570" i="2"/>
  <c r="B554" i="2"/>
  <c r="A554" i="2"/>
  <c r="B538" i="2"/>
  <c r="A538" i="2"/>
  <c r="B522" i="2"/>
  <c r="A522" i="2"/>
  <c r="B506" i="2"/>
  <c r="A506" i="2"/>
  <c r="B490" i="2"/>
  <c r="A490" i="2"/>
  <c r="B460" i="2"/>
  <c r="A460" i="2"/>
  <c r="B428" i="2"/>
  <c r="A428" i="2"/>
  <c r="B1578" i="2"/>
  <c r="A1578" i="2"/>
  <c r="B1589" i="2"/>
  <c r="A1589" i="2"/>
  <c r="B1573" i="2"/>
  <c r="A1573" i="2"/>
  <c r="B1557" i="2"/>
  <c r="A1557" i="2"/>
  <c r="B1541" i="2"/>
  <c r="A1541" i="2"/>
  <c r="B1525" i="2"/>
  <c r="A1525" i="2"/>
  <c r="B1509" i="2"/>
  <c r="A1509" i="2"/>
  <c r="B1493" i="2"/>
  <c r="A1493" i="2"/>
  <c r="B1477" i="2"/>
  <c r="A1477" i="2"/>
  <c r="B1461" i="2"/>
  <c r="A1461" i="2"/>
  <c r="B1445" i="2"/>
  <c r="A1445" i="2"/>
  <c r="B1429" i="2"/>
  <c r="A1429" i="2"/>
  <c r="B1413" i="2"/>
  <c r="A1413" i="2"/>
  <c r="B1397" i="2"/>
  <c r="A1397" i="2"/>
  <c r="B1381" i="2"/>
  <c r="A1381" i="2"/>
  <c r="B1365" i="2"/>
  <c r="A1365" i="2"/>
  <c r="B1349" i="2"/>
  <c r="A1349" i="2"/>
  <c r="B1333" i="2"/>
  <c r="A1333" i="2"/>
  <c r="B1317" i="2"/>
  <c r="A1317" i="2"/>
  <c r="B1301" i="2"/>
  <c r="A1301" i="2"/>
  <c r="B1285" i="2"/>
  <c r="A1285" i="2"/>
  <c r="B1269" i="2"/>
  <c r="A1269" i="2"/>
  <c r="B1253" i="2"/>
  <c r="A1253" i="2"/>
  <c r="B1237" i="2"/>
  <c r="A1237" i="2"/>
  <c r="B1221" i="2"/>
  <c r="A1221" i="2"/>
  <c r="B1205" i="2"/>
  <c r="A1205" i="2"/>
  <c r="B1189" i="2"/>
  <c r="A1189" i="2"/>
  <c r="B1173" i="2"/>
  <c r="A1173" i="2"/>
  <c r="B1157" i="2"/>
  <c r="A1157" i="2"/>
  <c r="B1141" i="2"/>
  <c r="A1141" i="2"/>
  <c r="B1125" i="2"/>
  <c r="A1125" i="2"/>
  <c r="B1109" i="2"/>
  <c r="A1109" i="2"/>
  <c r="B1093" i="2"/>
  <c r="A1093" i="2"/>
  <c r="B1077" i="2"/>
  <c r="A1077" i="2"/>
  <c r="B1061" i="2"/>
  <c r="A1061" i="2"/>
  <c r="B1045" i="2"/>
  <c r="A1045" i="2"/>
  <c r="B1029" i="2"/>
  <c r="A1029" i="2"/>
  <c r="B1013" i="2"/>
  <c r="A1013" i="2"/>
  <c r="B997" i="2"/>
  <c r="A997" i="2"/>
  <c r="B981" i="2"/>
  <c r="A981" i="2"/>
  <c r="B965" i="2"/>
  <c r="A965" i="2"/>
  <c r="B949" i="2"/>
  <c r="A949" i="2"/>
  <c r="B933" i="2"/>
  <c r="A933" i="2"/>
  <c r="B917" i="2"/>
  <c r="A917" i="2"/>
  <c r="B901" i="2"/>
  <c r="A901" i="2"/>
  <c r="B885" i="2"/>
  <c r="A885" i="2"/>
  <c r="B869" i="2"/>
  <c r="A869" i="2"/>
  <c r="B853" i="2"/>
  <c r="A853" i="2"/>
  <c r="B837" i="2"/>
  <c r="A837" i="2"/>
  <c r="B821" i="2"/>
  <c r="A821" i="2"/>
  <c r="B805" i="2"/>
  <c r="A805" i="2"/>
  <c r="B789" i="2"/>
  <c r="A789" i="2"/>
  <c r="B773" i="2"/>
  <c r="A773" i="2"/>
  <c r="B757" i="2"/>
  <c r="A757" i="2"/>
  <c r="B741" i="2"/>
  <c r="A741" i="2"/>
  <c r="B725" i="2"/>
  <c r="A725" i="2"/>
  <c r="B709" i="2"/>
  <c r="A709" i="2"/>
  <c r="B693" i="2"/>
  <c r="A693" i="2"/>
  <c r="B677" i="2"/>
  <c r="A677" i="2"/>
  <c r="B661" i="2"/>
  <c r="A661" i="2"/>
  <c r="B645" i="2"/>
  <c r="A645" i="2"/>
  <c r="B629" i="2"/>
  <c r="A629" i="2"/>
  <c r="B613" i="2"/>
  <c r="A613" i="2"/>
  <c r="B597" i="2"/>
  <c r="A597" i="2"/>
  <c r="B581" i="2"/>
  <c r="A581" i="2"/>
  <c r="B565" i="2"/>
  <c r="A565" i="2"/>
  <c r="B549" i="2"/>
  <c r="A549" i="2"/>
  <c r="B533" i="2"/>
  <c r="A533" i="2"/>
  <c r="B517" i="2"/>
  <c r="A517" i="2"/>
  <c r="B501" i="2"/>
  <c r="A501" i="2"/>
  <c r="B482" i="2"/>
  <c r="A482" i="2"/>
  <c r="B450" i="2"/>
  <c r="A450" i="2"/>
  <c r="B418" i="2"/>
  <c r="A418" i="2"/>
  <c r="B1568" i="2"/>
  <c r="A1568" i="2"/>
  <c r="B1548" i="2"/>
  <c r="A1548" i="2"/>
  <c r="B1532" i="2"/>
  <c r="A1532" i="2"/>
  <c r="B1516" i="2"/>
  <c r="A1516" i="2"/>
  <c r="B1500" i="2"/>
  <c r="A1500" i="2"/>
  <c r="B1484" i="2"/>
  <c r="A1484" i="2"/>
  <c r="B1468" i="2"/>
  <c r="A1468" i="2"/>
  <c r="B1452" i="2"/>
  <c r="A1452" i="2"/>
  <c r="B1436" i="2"/>
  <c r="A1436" i="2"/>
  <c r="B1420" i="2"/>
  <c r="A1420" i="2"/>
  <c r="B1404" i="2"/>
  <c r="A1404" i="2"/>
  <c r="B1388" i="2"/>
  <c r="A1388" i="2"/>
  <c r="B1372" i="2"/>
  <c r="A1372" i="2"/>
  <c r="B1356" i="2"/>
  <c r="A1356" i="2"/>
  <c r="B1340" i="2"/>
  <c r="A1340" i="2"/>
  <c r="B1324" i="2"/>
  <c r="A1324" i="2"/>
  <c r="B1308" i="2"/>
  <c r="A1308" i="2"/>
  <c r="B1292" i="2"/>
  <c r="A1292" i="2"/>
  <c r="B1276" i="2"/>
  <c r="A1276" i="2"/>
  <c r="B1260" i="2"/>
  <c r="A1260" i="2"/>
  <c r="B1244" i="2"/>
  <c r="A1244" i="2"/>
  <c r="B1228" i="2"/>
  <c r="A1228" i="2"/>
  <c r="B1212" i="2"/>
  <c r="A1212" i="2"/>
  <c r="B1196" i="2"/>
  <c r="A1196" i="2"/>
  <c r="B1180" i="2"/>
  <c r="A1180" i="2"/>
  <c r="B1164" i="2"/>
  <c r="A1164" i="2"/>
  <c r="B1148" i="2"/>
  <c r="A1148" i="2"/>
  <c r="B1132" i="2"/>
  <c r="A1132" i="2"/>
  <c r="B1116" i="2"/>
  <c r="A1116" i="2"/>
  <c r="B1100" i="2"/>
  <c r="A1100" i="2"/>
  <c r="B1084" i="2"/>
  <c r="A1084" i="2"/>
  <c r="B1068" i="2"/>
  <c r="A1068" i="2"/>
  <c r="B1052" i="2"/>
  <c r="A1052" i="2"/>
  <c r="B1036" i="2"/>
  <c r="A1036" i="2"/>
  <c r="B1020" i="2"/>
  <c r="A1020" i="2"/>
  <c r="B1004" i="2"/>
  <c r="A1004" i="2"/>
  <c r="B988" i="2"/>
  <c r="A988" i="2"/>
  <c r="B972" i="2"/>
  <c r="A972" i="2"/>
  <c r="B956" i="2"/>
  <c r="A956" i="2"/>
  <c r="B940" i="2"/>
  <c r="A940" i="2"/>
  <c r="B924" i="2"/>
  <c r="A924" i="2"/>
  <c r="B908" i="2"/>
  <c r="A908" i="2"/>
  <c r="B892" i="2"/>
  <c r="A892" i="2"/>
  <c r="B876" i="2"/>
  <c r="A876" i="2"/>
  <c r="B860" i="2"/>
  <c r="A860" i="2"/>
  <c r="B844" i="2"/>
  <c r="A844" i="2"/>
  <c r="B828" i="2"/>
  <c r="A828" i="2"/>
  <c r="B812" i="2"/>
  <c r="A812" i="2"/>
  <c r="B796" i="2"/>
  <c r="A796" i="2"/>
  <c r="B780" i="2"/>
  <c r="A780" i="2"/>
  <c r="B764" i="2"/>
  <c r="A764" i="2"/>
  <c r="A748" i="2"/>
  <c r="B732" i="2"/>
  <c r="A732" i="2"/>
  <c r="A716" i="2"/>
  <c r="B700" i="2"/>
  <c r="A700" i="2"/>
  <c r="A684" i="2"/>
  <c r="B668" i="2"/>
  <c r="A668" i="2"/>
  <c r="A652" i="2"/>
  <c r="B636" i="2"/>
  <c r="A636" i="2"/>
  <c r="A620" i="2"/>
  <c r="B604" i="2"/>
  <c r="A604" i="2"/>
  <c r="A588" i="2"/>
  <c r="B572" i="2"/>
  <c r="A572" i="2"/>
  <c r="A556" i="2"/>
  <c r="B540" i="2"/>
  <c r="A540" i="2"/>
  <c r="A524" i="2"/>
  <c r="B508" i="2"/>
  <c r="A508" i="2"/>
  <c r="A492" i="2"/>
  <c r="B464" i="2"/>
  <c r="A464" i="2"/>
  <c r="A432" i="2"/>
  <c r="B481" i="2"/>
  <c r="A481" i="2"/>
  <c r="A465" i="2"/>
  <c r="B449" i="2"/>
  <c r="A449" i="2"/>
  <c r="A433" i="2"/>
  <c r="B417" i="2"/>
  <c r="A417" i="2"/>
  <c r="A401" i="2"/>
  <c r="B385" i="2"/>
  <c r="A385" i="2"/>
  <c r="A369" i="2"/>
  <c r="B353" i="2"/>
  <c r="A353" i="2"/>
  <c r="A337" i="2"/>
  <c r="B321" i="2"/>
  <c r="A321" i="2"/>
  <c r="A305" i="2"/>
  <c r="B289" i="2"/>
  <c r="A289" i="2"/>
  <c r="A273" i="2"/>
  <c r="B257" i="2"/>
  <c r="A257" i="2"/>
  <c r="A241" i="2"/>
  <c r="B225" i="2"/>
  <c r="A225" i="2"/>
  <c r="A209" i="2"/>
  <c r="B193" i="2"/>
  <c r="A193" i="2"/>
  <c r="A177" i="2"/>
  <c r="B161" i="2"/>
  <c r="A161" i="2"/>
  <c r="A145" i="2"/>
  <c r="B129" i="2"/>
  <c r="A129" i="2"/>
  <c r="A113" i="2"/>
  <c r="B97" i="2"/>
  <c r="A97" i="2"/>
  <c r="A81" i="2"/>
  <c r="B65" i="2"/>
  <c r="A65" i="2"/>
  <c r="B49" i="2"/>
  <c r="A49" i="2"/>
  <c r="B33" i="2"/>
  <c r="A33" i="2"/>
  <c r="A17" i="2"/>
  <c r="A412" i="2"/>
  <c r="B396" i="2"/>
  <c r="A396" i="2"/>
  <c r="A380" i="2"/>
  <c r="B364" i="2"/>
  <c r="A364" i="2"/>
  <c r="B348" i="2"/>
  <c r="A348" i="2"/>
  <c r="B332" i="2"/>
  <c r="A332" i="2"/>
  <c r="B316" i="2"/>
  <c r="A316" i="2"/>
  <c r="A300" i="2"/>
  <c r="A284" i="2"/>
  <c r="B268" i="2"/>
  <c r="A268" i="2"/>
  <c r="A252" i="2"/>
  <c r="B236" i="2"/>
  <c r="A236" i="2"/>
  <c r="B220" i="2"/>
  <c r="A220" i="2"/>
  <c r="B204" i="2"/>
  <c r="A204" i="2"/>
  <c r="B188" i="2"/>
  <c r="A188" i="2"/>
  <c r="A172" i="2"/>
  <c r="A156" i="2"/>
  <c r="B140" i="2"/>
  <c r="A140" i="2"/>
  <c r="A124" i="2"/>
  <c r="B108" i="2"/>
  <c r="A108" i="2"/>
  <c r="B92" i="2"/>
  <c r="A92" i="2"/>
  <c r="B76" i="2"/>
  <c r="A76" i="2"/>
  <c r="B60" i="2"/>
  <c r="A60" i="2"/>
  <c r="A44" i="2"/>
  <c r="A28" i="2"/>
  <c r="B12" i="2"/>
  <c r="A12" i="2"/>
  <c r="A483" i="2"/>
  <c r="B467" i="2"/>
  <c r="A467" i="2"/>
  <c r="B451" i="2"/>
  <c r="A451" i="2"/>
  <c r="B435" i="2"/>
  <c r="A435" i="2"/>
  <c r="B419" i="2"/>
  <c r="A419" i="2"/>
  <c r="A403" i="2"/>
  <c r="A387" i="2"/>
  <c r="B371" i="2"/>
  <c r="A371" i="2"/>
  <c r="A355" i="2"/>
  <c r="B339" i="2"/>
  <c r="A339" i="2"/>
  <c r="B323" i="2"/>
  <c r="A323" i="2"/>
  <c r="B307" i="2"/>
  <c r="A307" i="2"/>
  <c r="B291" i="2"/>
  <c r="A291" i="2"/>
  <c r="A275" i="2"/>
  <c r="A259" i="2"/>
  <c r="B243" i="2"/>
  <c r="A243" i="2"/>
  <c r="A227" i="2"/>
  <c r="B211" i="2"/>
  <c r="A211" i="2"/>
  <c r="B195" i="2"/>
  <c r="A195" i="2"/>
  <c r="B179" i="2"/>
  <c r="A179" i="2"/>
  <c r="B163" i="2"/>
  <c r="A163" i="2"/>
  <c r="A147" i="2"/>
  <c r="A131" i="2"/>
  <c r="B115" i="2"/>
  <c r="A115" i="2"/>
  <c r="A99" i="2"/>
  <c r="B83" i="2"/>
  <c r="A83" i="2"/>
  <c r="B67" i="2"/>
  <c r="A67" i="2"/>
  <c r="B51" i="2"/>
  <c r="A51" i="2"/>
  <c r="B35" i="2"/>
  <c r="A35" i="2"/>
  <c r="A19" i="2"/>
  <c r="A3" i="2"/>
  <c r="B402" i="2"/>
  <c r="A402" i="2"/>
  <c r="A386" i="2"/>
  <c r="B370" i="2"/>
  <c r="A370" i="2"/>
  <c r="B354" i="2"/>
  <c r="A354" i="2"/>
  <c r="B338" i="2"/>
  <c r="A338" i="2"/>
  <c r="B322" i="2"/>
  <c r="A322" i="2"/>
  <c r="A306" i="2"/>
  <c r="A290" i="2"/>
  <c r="B274" i="2"/>
  <c r="A274" i="2"/>
  <c r="A258" i="2"/>
  <c r="B242" i="2"/>
  <c r="A242" i="2"/>
  <c r="A226" i="2"/>
  <c r="B210" i="2"/>
  <c r="A210" i="2"/>
  <c r="B194" i="2"/>
  <c r="A194" i="2"/>
  <c r="A178" i="2"/>
  <c r="A162" i="2"/>
  <c r="B146" i="2"/>
  <c r="A146" i="2"/>
  <c r="A130" i="2"/>
  <c r="B114" i="2"/>
  <c r="A114" i="2"/>
  <c r="B98" i="2"/>
  <c r="B82" i="2"/>
  <c r="A82" i="2"/>
  <c r="B66" i="2"/>
  <c r="A66" i="2"/>
  <c r="A50" i="2"/>
  <c r="B34" i="2"/>
  <c r="A34" i="2"/>
  <c r="A2" i="2"/>
  <c r="B1571" i="2"/>
  <c r="A1571" i="2"/>
  <c r="B1507" i="2"/>
  <c r="A1507" i="2"/>
  <c r="B1443" i="2"/>
  <c r="A1443" i="2"/>
  <c r="B1379" i="2"/>
  <c r="A1379" i="2"/>
  <c r="B1315" i="2"/>
  <c r="A1315" i="2"/>
  <c r="B1251" i="2"/>
  <c r="A1251" i="2"/>
  <c r="B1203" i="2"/>
  <c r="A1203" i="2"/>
  <c r="B1155" i="2"/>
  <c r="A1155" i="2"/>
  <c r="B1107" i="2"/>
  <c r="A1107" i="2"/>
  <c r="B1059" i="2"/>
  <c r="A1059" i="2"/>
  <c r="B1011" i="2"/>
  <c r="A1011" i="2"/>
  <c r="B1588" i="2"/>
  <c r="A1588" i="2"/>
  <c r="B1595" i="2"/>
  <c r="A1595" i="2"/>
  <c r="B1579" i="2"/>
  <c r="A1579" i="2"/>
  <c r="B1563" i="2"/>
  <c r="A1563" i="2"/>
  <c r="B1547" i="2"/>
  <c r="A1547" i="2"/>
  <c r="B1531" i="2"/>
  <c r="A1531" i="2"/>
  <c r="B1515" i="2"/>
  <c r="A1515" i="2"/>
  <c r="B1499" i="2"/>
  <c r="A1499" i="2"/>
  <c r="B1483" i="2"/>
  <c r="A1483" i="2"/>
  <c r="B1467" i="2"/>
  <c r="A1467" i="2"/>
  <c r="B1451" i="2"/>
  <c r="A1451" i="2"/>
  <c r="B1435" i="2"/>
  <c r="A1435" i="2"/>
  <c r="B1419" i="2"/>
  <c r="A1419" i="2"/>
  <c r="B1403" i="2"/>
  <c r="A1403" i="2"/>
  <c r="B1387" i="2"/>
  <c r="A1387" i="2"/>
  <c r="B1371" i="2"/>
  <c r="A1371" i="2"/>
  <c r="B1355" i="2"/>
  <c r="A1355" i="2"/>
  <c r="B1339" i="2"/>
  <c r="A1339" i="2"/>
  <c r="B1323" i="2"/>
  <c r="A1323" i="2"/>
  <c r="B1307" i="2"/>
  <c r="A1307" i="2"/>
  <c r="B1291" i="2"/>
  <c r="A1291" i="2"/>
  <c r="B1275" i="2"/>
  <c r="A1275" i="2"/>
  <c r="B1259" i="2"/>
  <c r="A1259" i="2"/>
  <c r="B1243" i="2"/>
  <c r="A1243" i="2"/>
  <c r="B1227" i="2"/>
  <c r="A1227" i="2"/>
  <c r="B1211" i="2"/>
  <c r="A1211" i="2"/>
  <c r="B1195" i="2"/>
  <c r="A1195" i="2"/>
  <c r="B1179" i="2"/>
  <c r="A1179" i="2"/>
  <c r="B1163" i="2"/>
  <c r="A1163" i="2"/>
  <c r="B1147" i="2"/>
  <c r="A1147" i="2"/>
  <c r="B1131" i="2"/>
  <c r="A1131" i="2"/>
  <c r="B1115" i="2"/>
  <c r="A1115" i="2"/>
  <c r="B1099" i="2"/>
  <c r="A1099" i="2"/>
  <c r="B1083" i="2"/>
  <c r="A1083" i="2"/>
  <c r="B1067" i="2"/>
  <c r="A1067" i="2"/>
  <c r="B1051" i="2"/>
  <c r="A1051" i="2"/>
  <c r="B1035" i="2"/>
  <c r="A1035" i="2"/>
  <c r="B1019" i="2"/>
  <c r="A1019" i="2"/>
  <c r="B1003" i="2"/>
  <c r="A1003" i="2"/>
  <c r="B987" i="2"/>
  <c r="A987" i="2"/>
  <c r="B971" i="2"/>
  <c r="A971" i="2"/>
  <c r="B955" i="2"/>
  <c r="A955" i="2"/>
  <c r="B939" i="2"/>
  <c r="A939" i="2"/>
  <c r="B923" i="2"/>
  <c r="A923" i="2"/>
  <c r="B907" i="2"/>
  <c r="A907" i="2"/>
  <c r="B891" i="2"/>
  <c r="A891" i="2"/>
  <c r="B875" i="2"/>
  <c r="A875" i="2"/>
  <c r="B859" i="2"/>
  <c r="A859" i="2"/>
  <c r="B843" i="2"/>
  <c r="A843" i="2"/>
  <c r="B827" i="2"/>
  <c r="A827" i="2"/>
  <c r="B811" i="2"/>
  <c r="A811" i="2"/>
  <c r="B795" i="2"/>
  <c r="A795" i="2"/>
  <c r="B779" i="2"/>
  <c r="A779" i="2"/>
  <c r="B763" i="2"/>
  <c r="A763" i="2"/>
  <c r="B747" i="2"/>
  <c r="A747" i="2"/>
  <c r="B731" i="2"/>
  <c r="A731" i="2"/>
  <c r="B715" i="2"/>
  <c r="A715" i="2"/>
  <c r="B699" i="2"/>
  <c r="A699" i="2"/>
  <c r="B683" i="2"/>
  <c r="A683" i="2"/>
  <c r="B667" i="2"/>
  <c r="A667" i="2"/>
  <c r="B651" i="2"/>
  <c r="A651" i="2"/>
  <c r="B635" i="2"/>
  <c r="A635" i="2"/>
  <c r="B619" i="2"/>
  <c r="A619" i="2"/>
  <c r="B603" i="2"/>
  <c r="A603" i="2"/>
  <c r="B587" i="2"/>
  <c r="A587" i="2"/>
  <c r="B571" i="2"/>
  <c r="A571" i="2"/>
  <c r="B555" i="2"/>
  <c r="A555" i="2"/>
  <c r="B539" i="2"/>
  <c r="A539" i="2"/>
  <c r="B523" i="2"/>
  <c r="A523" i="2"/>
  <c r="B507" i="2"/>
  <c r="A507" i="2"/>
  <c r="B491" i="2"/>
  <c r="A491" i="2"/>
  <c r="B462" i="2"/>
  <c r="A462" i="2"/>
  <c r="B430" i="2"/>
  <c r="A430" i="2"/>
  <c r="B1582" i="2"/>
  <c r="A1582" i="2"/>
  <c r="B1558" i="2"/>
  <c r="A1558" i="2"/>
  <c r="B1542" i="2"/>
  <c r="A1542" i="2"/>
  <c r="B1526" i="2"/>
  <c r="A1526" i="2"/>
  <c r="B1510" i="2"/>
  <c r="A1510" i="2"/>
  <c r="B1494" i="2"/>
  <c r="A1494" i="2"/>
  <c r="B1478" i="2"/>
  <c r="A1478" i="2"/>
  <c r="B1462" i="2"/>
  <c r="A1462" i="2"/>
  <c r="B1446" i="2"/>
  <c r="A1446" i="2"/>
  <c r="B1430" i="2"/>
  <c r="A1430" i="2"/>
  <c r="B1414" i="2"/>
  <c r="A1414" i="2"/>
  <c r="B1398" i="2"/>
  <c r="A1398" i="2"/>
  <c r="B1382" i="2"/>
  <c r="A1382" i="2"/>
  <c r="B1366" i="2"/>
  <c r="A1366" i="2"/>
  <c r="B1350" i="2"/>
  <c r="A1350" i="2"/>
  <c r="B1334" i="2"/>
  <c r="A1334" i="2"/>
  <c r="B1318" i="2"/>
  <c r="A1318" i="2"/>
  <c r="B1302" i="2"/>
  <c r="A1302" i="2"/>
  <c r="B1286" i="2"/>
  <c r="A1286" i="2"/>
  <c r="B1270" i="2"/>
  <c r="A1270" i="2"/>
  <c r="B1254" i="2"/>
  <c r="A1254" i="2"/>
  <c r="B1238" i="2"/>
  <c r="A1238" i="2"/>
  <c r="B1222" i="2"/>
  <c r="A1222" i="2"/>
  <c r="B1206" i="2"/>
  <c r="A1206" i="2"/>
  <c r="B1190" i="2"/>
  <c r="A1190" i="2"/>
  <c r="B1174" i="2"/>
  <c r="A1174" i="2"/>
  <c r="B1158" i="2"/>
  <c r="A1158" i="2"/>
  <c r="B1142" i="2"/>
  <c r="A1142" i="2"/>
  <c r="B1126" i="2"/>
  <c r="A1126" i="2"/>
  <c r="B1110" i="2"/>
  <c r="A1110" i="2"/>
  <c r="B1094" i="2"/>
  <c r="A1094" i="2"/>
  <c r="B1078" i="2"/>
  <c r="A1078" i="2"/>
  <c r="B1062" i="2"/>
  <c r="A1062" i="2"/>
  <c r="B1046" i="2"/>
  <c r="A1046" i="2"/>
  <c r="B1030" i="2"/>
  <c r="A1030" i="2"/>
  <c r="B1014" i="2"/>
  <c r="A1014" i="2"/>
  <c r="B998" i="2"/>
  <c r="A998" i="2"/>
  <c r="B982" i="2"/>
  <c r="A982" i="2"/>
  <c r="B966" i="2"/>
  <c r="A966" i="2"/>
  <c r="B950" i="2"/>
  <c r="A950" i="2"/>
  <c r="B934" i="2"/>
  <c r="A934" i="2"/>
  <c r="B918" i="2"/>
  <c r="A918" i="2"/>
  <c r="B902" i="2"/>
  <c r="A902" i="2"/>
  <c r="B886" i="2"/>
  <c r="A886" i="2"/>
  <c r="B870" i="2"/>
  <c r="A870" i="2"/>
  <c r="B854" i="2"/>
  <c r="A854" i="2"/>
  <c r="B838" i="2"/>
  <c r="A838" i="2"/>
  <c r="B822" i="2"/>
  <c r="A822" i="2"/>
  <c r="B806" i="2"/>
  <c r="A806" i="2"/>
  <c r="B790" i="2"/>
  <c r="A790" i="2"/>
  <c r="B774" i="2"/>
  <c r="A774" i="2"/>
  <c r="B758" i="2"/>
  <c r="A758" i="2"/>
  <c r="B742" i="2"/>
  <c r="A742" i="2"/>
  <c r="B726" i="2"/>
  <c r="A726" i="2"/>
  <c r="B710" i="2"/>
  <c r="A710" i="2"/>
  <c r="B694" i="2"/>
  <c r="A694" i="2"/>
  <c r="B678" i="2"/>
  <c r="A678" i="2"/>
  <c r="B662" i="2"/>
  <c r="A662" i="2"/>
  <c r="B646" i="2"/>
  <c r="A646" i="2"/>
  <c r="B630" i="2"/>
  <c r="A630" i="2"/>
  <c r="B614" i="2"/>
  <c r="A614" i="2"/>
  <c r="B598" i="2"/>
  <c r="A598" i="2"/>
  <c r="B582" i="2"/>
  <c r="A582" i="2"/>
  <c r="B566" i="2"/>
  <c r="A566" i="2"/>
  <c r="B550" i="2"/>
  <c r="A550" i="2"/>
  <c r="B534" i="2"/>
  <c r="A534" i="2"/>
  <c r="B518" i="2"/>
  <c r="A518" i="2"/>
  <c r="B502" i="2"/>
  <c r="A502" i="2"/>
  <c r="B484" i="2"/>
  <c r="A484" i="2"/>
  <c r="B452" i="2"/>
  <c r="A452" i="2"/>
  <c r="B420" i="2"/>
  <c r="A420" i="2"/>
  <c r="B1570" i="2"/>
  <c r="A1570" i="2"/>
  <c r="B1585" i="2"/>
  <c r="A1585" i="2"/>
  <c r="B1569" i="2"/>
  <c r="A1569" i="2"/>
  <c r="B1553" i="2"/>
  <c r="A1553" i="2"/>
  <c r="B1537" i="2"/>
  <c r="A1537" i="2"/>
  <c r="B1521" i="2"/>
  <c r="A1521" i="2"/>
  <c r="B1505" i="2"/>
  <c r="A1505" i="2"/>
  <c r="B1489" i="2"/>
  <c r="A1489" i="2"/>
  <c r="B1473" i="2"/>
  <c r="A1473" i="2"/>
  <c r="B1457" i="2"/>
  <c r="A1457" i="2"/>
  <c r="B1441" i="2"/>
  <c r="A1441" i="2"/>
  <c r="B1425" i="2"/>
  <c r="A1425" i="2"/>
  <c r="B1409" i="2"/>
  <c r="A1409" i="2"/>
  <c r="B1393" i="2"/>
  <c r="A1393" i="2"/>
  <c r="B1377" i="2"/>
  <c r="A1377" i="2"/>
  <c r="B1361" i="2"/>
  <c r="A1361" i="2"/>
  <c r="B1345" i="2"/>
  <c r="A1345" i="2"/>
  <c r="B1329" i="2"/>
  <c r="A1329" i="2"/>
  <c r="B1313" i="2"/>
  <c r="A1313" i="2"/>
  <c r="B1297" i="2"/>
  <c r="A1297" i="2"/>
  <c r="B1281" i="2"/>
  <c r="A1281" i="2"/>
  <c r="B1265" i="2"/>
  <c r="A1265" i="2"/>
  <c r="B1249" i="2"/>
  <c r="A1249" i="2"/>
  <c r="B1233" i="2"/>
  <c r="A1233" i="2"/>
  <c r="B1217" i="2"/>
  <c r="A1217" i="2"/>
  <c r="B1201" i="2"/>
  <c r="A1201" i="2"/>
  <c r="B1185" i="2"/>
  <c r="A1185" i="2"/>
  <c r="B1169" i="2"/>
  <c r="A1169" i="2"/>
  <c r="B1153" i="2"/>
  <c r="A1153" i="2"/>
  <c r="B1137" i="2"/>
  <c r="A1137" i="2"/>
  <c r="B1121" i="2"/>
  <c r="A1121" i="2"/>
  <c r="B1105" i="2"/>
  <c r="A1105" i="2"/>
  <c r="B1089" i="2"/>
  <c r="A1089" i="2"/>
  <c r="B1073" i="2"/>
  <c r="A1073" i="2"/>
  <c r="B1057" i="2"/>
  <c r="A1057" i="2"/>
  <c r="B1041" i="2"/>
  <c r="A1041" i="2"/>
  <c r="B1025" i="2"/>
  <c r="A1025" i="2"/>
  <c r="B1009" i="2"/>
  <c r="A1009" i="2"/>
  <c r="B993" i="2"/>
  <c r="A993" i="2"/>
  <c r="B977" i="2"/>
  <c r="A977" i="2"/>
  <c r="B961" i="2"/>
  <c r="A961" i="2"/>
  <c r="B945" i="2"/>
  <c r="A945" i="2"/>
  <c r="B929" i="2"/>
  <c r="A929" i="2"/>
  <c r="B913" i="2"/>
  <c r="A913" i="2"/>
  <c r="B897" i="2"/>
  <c r="A897" i="2"/>
  <c r="B881" i="2"/>
  <c r="A881" i="2"/>
  <c r="B865" i="2"/>
  <c r="A865" i="2"/>
  <c r="B849" i="2"/>
  <c r="A849" i="2"/>
  <c r="B833" i="2"/>
  <c r="A833" i="2"/>
  <c r="B817" i="2"/>
  <c r="A817" i="2"/>
  <c r="B801" i="2"/>
  <c r="A801" i="2"/>
  <c r="B785" i="2"/>
  <c r="A785" i="2"/>
  <c r="B769" i="2"/>
  <c r="A769" i="2"/>
  <c r="B753" i="2"/>
  <c r="A753" i="2"/>
  <c r="B737" i="2"/>
  <c r="A737" i="2"/>
  <c r="B721" i="2"/>
  <c r="A721" i="2"/>
  <c r="B705" i="2"/>
  <c r="A705" i="2"/>
  <c r="B689" i="2"/>
  <c r="A689" i="2"/>
  <c r="B673" i="2"/>
  <c r="A673" i="2"/>
  <c r="B657" i="2"/>
  <c r="A657" i="2"/>
  <c r="B641" i="2"/>
  <c r="A641" i="2"/>
  <c r="B625" i="2"/>
  <c r="A625" i="2"/>
  <c r="B609" i="2"/>
  <c r="A609" i="2"/>
  <c r="B593" i="2"/>
  <c r="A593" i="2"/>
  <c r="B577" i="2"/>
  <c r="A577" i="2"/>
  <c r="B561" i="2"/>
  <c r="A561" i="2"/>
  <c r="B545" i="2"/>
  <c r="A545" i="2"/>
  <c r="B529" i="2"/>
  <c r="A529" i="2"/>
  <c r="B513" i="2"/>
  <c r="A513" i="2"/>
  <c r="B497" i="2"/>
  <c r="A497" i="2"/>
  <c r="B474" i="2"/>
  <c r="A474" i="2"/>
  <c r="B442" i="2"/>
  <c r="A442" i="2"/>
  <c r="B1592" i="2"/>
  <c r="A1592" i="2"/>
  <c r="B1560" i="2"/>
  <c r="A1560" i="2"/>
  <c r="B1544" i="2"/>
  <c r="A1544" i="2"/>
  <c r="B1528" i="2"/>
  <c r="A1528" i="2"/>
  <c r="B1512" i="2"/>
  <c r="A1512" i="2"/>
  <c r="B1496" i="2"/>
  <c r="A1496" i="2"/>
  <c r="B1480" i="2"/>
  <c r="A1480" i="2"/>
  <c r="B1464" i="2"/>
  <c r="A1464" i="2"/>
  <c r="B1448" i="2"/>
  <c r="A1448" i="2"/>
  <c r="B1432" i="2"/>
  <c r="A1432" i="2"/>
  <c r="B1416" i="2"/>
  <c r="A1416" i="2"/>
  <c r="B1400" i="2"/>
  <c r="A1400" i="2"/>
  <c r="B1384" i="2"/>
  <c r="A1384" i="2"/>
  <c r="B1368" i="2"/>
  <c r="A1368" i="2"/>
  <c r="B1352" i="2"/>
  <c r="A1352" i="2"/>
  <c r="B1336" i="2"/>
  <c r="A1336" i="2"/>
  <c r="B1320" i="2"/>
  <c r="A1320" i="2"/>
  <c r="B1304" i="2"/>
  <c r="A1304" i="2"/>
  <c r="B1288" i="2"/>
  <c r="A1288" i="2"/>
  <c r="B1272" i="2"/>
  <c r="A1272" i="2"/>
  <c r="B1256" i="2"/>
  <c r="A1256" i="2"/>
  <c r="B1240" i="2"/>
  <c r="A1240" i="2"/>
  <c r="B1224" i="2"/>
  <c r="A1224" i="2"/>
  <c r="B1208" i="2"/>
  <c r="A1208" i="2"/>
  <c r="B1192" i="2"/>
  <c r="A1192" i="2"/>
  <c r="B1176" i="2"/>
  <c r="A1176" i="2"/>
  <c r="B1160" i="2"/>
  <c r="A1160" i="2"/>
  <c r="B1144" i="2"/>
  <c r="A1144" i="2"/>
  <c r="B1128" i="2"/>
  <c r="A1128" i="2"/>
  <c r="B1112" i="2"/>
  <c r="A1112" i="2"/>
  <c r="B1096" i="2"/>
  <c r="A1096" i="2"/>
  <c r="B1080" i="2"/>
  <c r="A1080" i="2"/>
  <c r="B1064" i="2"/>
  <c r="A1064" i="2"/>
  <c r="B1048" i="2"/>
  <c r="A1048" i="2"/>
  <c r="B1032" i="2"/>
  <c r="A1032" i="2"/>
  <c r="B1016" i="2"/>
  <c r="A1016" i="2"/>
  <c r="B1000" i="2"/>
  <c r="A1000" i="2"/>
  <c r="B984" i="2"/>
  <c r="A984" i="2"/>
  <c r="B968" i="2"/>
  <c r="A968" i="2"/>
  <c r="B952" i="2"/>
  <c r="A952" i="2"/>
  <c r="B936" i="2"/>
  <c r="A936" i="2"/>
  <c r="B920" i="2"/>
  <c r="A920" i="2"/>
  <c r="B904" i="2"/>
  <c r="A904" i="2"/>
  <c r="B888" i="2"/>
  <c r="A888" i="2"/>
  <c r="B872" i="2"/>
  <c r="A872" i="2"/>
  <c r="B856" i="2"/>
  <c r="A856" i="2"/>
  <c r="B840" i="2"/>
  <c r="A840" i="2"/>
  <c r="B824" i="2"/>
  <c r="A824" i="2"/>
  <c r="B808" i="2"/>
  <c r="A808" i="2"/>
  <c r="B792" i="2"/>
  <c r="A792" i="2"/>
  <c r="B776" i="2"/>
  <c r="A776" i="2"/>
  <c r="B760" i="2"/>
  <c r="A760" i="2"/>
  <c r="B744" i="2"/>
  <c r="A744" i="2"/>
  <c r="B728" i="2"/>
  <c r="A728" i="2"/>
  <c r="A712" i="2"/>
  <c r="B696" i="2"/>
  <c r="A696" i="2"/>
  <c r="A680" i="2"/>
  <c r="B664" i="2"/>
  <c r="A664" i="2"/>
  <c r="A648" i="2"/>
  <c r="B632" i="2"/>
  <c r="A632" i="2"/>
  <c r="A616" i="2"/>
  <c r="B600" i="2"/>
  <c r="A600" i="2"/>
  <c r="A584" i="2"/>
  <c r="B568" i="2"/>
  <c r="A568" i="2"/>
  <c r="A552" i="2"/>
  <c r="B536" i="2"/>
  <c r="A536" i="2"/>
  <c r="A520" i="2"/>
  <c r="B504" i="2"/>
  <c r="A504" i="2"/>
  <c r="A488" i="2"/>
  <c r="B456" i="2"/>
  <c r="A456" i="2"/>
  <c r="A424" i="2"/>
  <c r="B477" i="2"/>
  <c r="A477" i="2"/>
  <c r="A461" i="2"/>
  <c r="B445" i="2"/>
  <c r="A445" i="2"/>
  <c r="A429" i="2"/>
  <c r="B413" i="2"/>
  <c r="A413" i="2"/>
  <c r="A397" i="2"/>
  <c r="B381" i="2"/>
  <c r="A381" i="2"/>
  <c r="A365" i="2"/>
  <c r="B349" i="2"/>
  <c r="A349" i="2"/>
  <c r="A333" i="2"/>
  <c r="B317" i="2"/>
  <c r="A317" i="2"/>
  <c r="A301" i="2"/>
  <c r="B285" i="2"/>
  <c r="A285" i="2"/>
  <c r="A269" i="2"/>
  <c r="B253" i="2"/>
  <c r="A253" i="2"/>
  <c r="A237" i="2"/>
  <c r="B221" i="2"/>
  <c r="A221" i="2"/>
  <c r="A205" i="2"/>
  <c r="B189" i="2"/>
  <c r="A189" i="2"/>
  <c r="A173" i="2"/>
  <c r="B157" i="2"/>
  <c r="A157" i="2"/>
  <c r="A141" i="2"/>
  <c r="B125" i="2"/>
  <c r="A125" i="2"/>
  <c r="A109" i="2"/>
  <c r="B93" i="2"/>
  <c r="A93" i="2"/>
  <c r="A77" i="2"/>
  <c r="B392" i="2"/>
  <c r="A376" i="2"/>
  <c r="B328" i="2"/>
  <c r="B312" i="2"/>
  <c r="A264" i="2"/>
  <c r="A120" i="2"/>
  <c r="B56" i="2"/>
  <c r="B463" i="2"/>
  <c r="A367" i="2"/>
  <c r="A351" i="2"/>
  <c r="B335" i="2"/>
  <c r="B287" i="2"/>
  <c r="B223" i="2"/>
  <c r="A159" i="2"/>
  <c r="A95" i="2"/>
  <c r="A47" i="2"/>
  <c r="B31" i="2"/>
  <c r="B398" i="2"/>
  <c r="B382" i="2"/>
  <c r="B334" i="2"/>
  <c r="A318" i="2"/>
  <c r="A270" i="2"/>
  <c r="A254" i="2"/>
  <c r="B238" i="2"/>
  <c r="B190" i="2"/>
  <c r="B126" i="2"/>
  <c r="A62" i="2"/>
  <c r="A14" i="2"/>
  <c r="B78" i="2" l="1"/>
  <c r="B142" i="2"/>
  <c r="A206" i="2"/>
  <c r="B79" i="2"/>
  <c r="A111" i="2"/>
  <c r="B175" i="2"/>
  <c r="B239" i="2"/>
  <c r="A303" i="2"/>
  <c r="A431" i="2"/>
  <c r="B8" i="2"/>
  <c r="B72" i="2"/>
  <c r="B136" i="2"/>
  <c r="A80" i="2"/>
  <c r="B176" i="2"/>
  <c r="A208" i="2"/>
  <c r="B304" i="2"/>
  <c r="A336" i="2"/>
  <c r="A26" i="2"/>
  <c r="B58" i="2"/>
  <c r="A154" i="2"/>
  <c r="B186" i="2"/>
  <c r="A282" i="2"/>
  <c r="B314" i="2"/>
  <c r="A410" i="2"/>
  <c r="B315" i="2"/>
  <c r="B244" i="2"/>
  <c r="A104" i="2"/>
  <c r="B104" i="2"/>
  <c r="A57" i="2"/>
  <c r="B57" i="2"/>
  <c r="A372" i="2"/>
  <c r="B372" i="2"/>
  <c r="B212" i="2"/>
  <c r="A212" i="2"/>
  <c r="B110" i="2"/>
  <c r="B366" i="2"/>
  <c r="B207" i="2"/>
  <c r="B200" i="2"/>
  <c r="B45" i="2"/>
  <c r="B6" i="2"/>
  <c r="B21" i="2"/>
  <c r="B90" i="2"/>
  <c r="A122" i="2"/>
  <c r="B218" i="2"/>
  <c r="A250" i="2"/>
  <c r="B346" i="2"/>
  <c r="A378" i="2"/>
  <c r="A27" i="2"/>
  <c r="A123" i="2"/>
  <c r="B187" i="2"/>
  <c r="B251" i="2"/>
  <c r="A379" i="2"/>
  <c r="B443" i="2"/>
  <c r="B20" i="2"/>
  <c r="A148" i="2"/>
  <c r="B404" i="2"/>
  <c r="A360" i="2"/>
  <c r="B360" i="2"/>
  <c r="A232" i="2"/>
  <c r="B232" i="2"/>
  <c r="A116" i="2"/>
  <c r="B116" i="2"/>
  <c r="A475" i="2"/>
  <c r="B475" i="2"/>
  <c r="A347" i="2"/>
  <c r="B347" i="2"/>
  <c r="A219" i="2"/>
  <c r="B219" i="2"/>
  <c r="A415" i="2"/>
  <c r="B479" i="2"/>
  <c r="A184" i="2"/>
  <c r="B248" i="2"/>
  <c r="A29" i="2"/>
  <c r="A43" i="2"/>
  <c r="B260" i="2"/>
  <c r="A263" i="2"/>
  <c r="A327" i="2"/>
  <c r="A391" i="2"/>
  <c r="A455" i="2"/>
  <c r="A32" i="2"/>
  <c r="A96" i="2"/>
  <c r="A160" i="2"/>
  <c r="A224" i="2"/>
  <c r="A288" i="2"/>
  <c r="A352" i="2"/>
  <c r="A5" i="2"/>
  <c r="A69" i="2"/>
  <c r="A133" i="2"/>
  <c r="A197" i="2"/>
  <c r="A261" i="2"/>
  <c r="A325" i="2"/>
  <c r="A389" i="2"/>
  <c r="A453" i="2"/>
  <c r="A472" i="2"/>
  <c r="A544" i="2"/>
  <c r="A608" i="2"/>
  <c r="A672" i="2"/>
  <c r="A74" i="2"/>
  <c r="A138" i="2"/>
  <c r="A202" i="2"/>
  <c r="A266" i="2"/>
  <c r="A330" i="2"/>
  <c r="A394" i="2"/>
  <c r="A107" i="2"/>
  <c r="B299" i="2"/>
  <c r="A363" i="2"/>
  <c r="B68" i="2"/>
  <c r="A132" i="2"/>
  <c r="B196" i="2"/>
  <c r="B324" i="2"/>
  <c r="A388" i="2"/>
  <c r="B41" i="2"/>
  <c r="B276" i="2"/>
  <c r="B340" i="2"/>
  <c r="A46" i="2"/>
  <c r="A174" i="2"/>
  <c r="A302" i="2"/>
  <c r="A15" i="2"/>
  <c r="A143" i="2"/>
  <c r="A271" i="2"/>
  <c r="A399" i="2"/>
  <c r="A40" i="2"/>
  <c r="A168" i="2"/>
  <c r="A296" i="2"/>
  <c r="A13" i="2"/>
  <c r="A18" i="2"/>
  <c r="A155" i="2"/>
  <c r="A283" i="2"/>
  <c r="A411" i="2"/>
  <c r="A52" i="2"/>
  <c r="A180" i="2"/>
  <c r="A308" i="2"/>
  <c r="A25" i="2"/>
  <c r="B91" i="2"/>
  <c r="A94" i="2"/>
  <c r="A286" i="2"/>
  <c r="A414" i="2"/>
  <c r="A127" i="2"/>
  <c r="A255" i="2"/>
  <c r="A383" i="2"/>
  <c r="A24" i="2"/>
  <c r="A152" i="2"/>
  <c r="A280" i="2"/>
  <c r="A408" i="2"/>
  <c r="A61" i="2"/>
  <c r="A11" i="2"/>
  <c r="A75" i="2"/>
  <c r="A139" i="2"/>
  <c r="A203" i="2"/>
  <c r="A267" i="2"/>
  <c r="A331" i="2"/>
  <c r="A395" i="2"/>
  <c r="A459" i="2"/>
  <c r="A36" i="2"/>
  <c r="A100" i="2"/>
  <c r="A164" i="2"/>
  <c r="A228" i="2"/>
  <c r="A292" i="2"/>
  <c r="A356" i="2"/>
  <c r="A9" i="2"/>
  <c r="A30" i="2"/>
  <c r="A158" i="2"/>
  <c r="A222" i="2"/>
  <c r="A350" i="2"/>
  <c r="A63" i="2"/>
  <c r="A191" i="2"/>
  <c r="A319" i="2"/>
  <c r="A447" i="2"/>
  <c r="A88" i="2"/>
  <c r="A216" i="2"/>
  <c r="A344" i="2"/>
  <c r="A10" i="2"/>
</calcChain>
</file>

<file path=xl/sharedStrings.xml><?xml version="1.0" encoding="utf-8"?>
<sst xmlns="http://schemas.openxmlformats.org/spreadsheetml/2006/main" count="6328" uniqueCount="51">
  <si>
    <t>N</t>
  </si>
  <si>
    <t>nominal</t>
  </si>
  <si>
    <t>1.0NRT</t>
  </si>
  <si>
    <t>D</t>
  </si>
  <si>
    <t>low</t>
  </si>
  <si>
    <t>Latitud (</t>
  </si>
  <si>
    <t>Latitud )</t>
  </si>
  <si>
    <t>Longitud (</t>
  </si>
  <si>
    <t xml:space="preserve">Longitud ) </t>
  </si>
  <si>
    <t>Latitud</t>
  </si>
  <si>
    <t>Longitud</t>
  </si>
  <si>
    <t>Latitude</t>
  </si>
  <si>
    <t>Longitude</t>
  </si>
  <si>
    <t>Scan</t>
  </si>
  <si>
    <t>Track</t>
  </si>
  <si>
    <t>Satellite</t>
  </si>
  <si>
    <t>Confidence</t>
  </si>
  <si>
    <t>Version</t>
  </si>
  <si>
    <t>Frp</t>
  </si>
  <si>
    <t>Daynight</t>
  </si>
  <si>
    <t>Bright_ti4</t>
  </si>
  <si>
    <t>Acq_date</t>
  </si>
  <si>
    <t>Acq_time</t>
  </si>
  <si>
    <t>Bright_ti5</t>
  </si>
  <si>
    <t>L&amp;L</t>
  </si>
  <si>
    <t>Contador</t>
  </si>
  <si>
    <t>Precisión</t>
  </si>
  <si>
    <t>LatT&amp;LonT</t>
  </si>
  <si>
    <t>Lat_trunc</t>
  </si>
  <si>
    <t>Lon_trunc</t>
  </si>
  <si>
    <t>L&amp;LC1</t>
  </si>
  <si>
    <t>L&amp;LC2</t>
  </si>
  <si>
    <t>Nuevo_Fuego</t>
  </si>
  <si>
    <t>FuegoC1</t>
  </si>
  <si>
    <t>FuegoC2</t>
  </si>
  <si>
    <t>L&amp;L&amp;NF</t>
  </si>
  <si>
    <t>https://firms.modaps.eosdis.nasa.gov/active_fire/viirs/text/VNP14IMGTDL_NRT_Central_America_24h.csv</t>
  </si>
  <si>
    <t>https://firms.modaps.eosdis.nasa.gov/firemap/</t>
  </si>
  <si>
    <t>latitude</t>
  </si>
  <si>
    <t>longitude</t>
  </si>
  <si>
    <t>bright_ti4</t>
  </si>
  <si>
    <t>scan</t>
  </si>
  <si>
    <t>track</t>
  </si>
  <si>
    <t>acq_date</t>
  </si>
  <si>
    <t>acq_time</t>
  </si>
  <si>
    <t>satellite</t>
  </si>
  <si>
    <t>confidence</t>
  </si>
  <si>
    <t>version</t>
  </si>
  <si>
    <t>bright_ti5</t>
  </si>
  <si>
    <t>frp</t>
  </si>
  <si>
    <t>daynight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</si>
</sst>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000"/>
  </numFmts>
  <fonts count="5" x14ac:knownFonts="1">
    <font>
      <sz val="10"/>
      <color theme="1"/>
      <name val="Book Antiqua"/>
      <family val="2"/>
    </font>
    <font>
      <sz val="10"/>
      <color theme="1"/>
      <name val="Book Antiqua"/>
      <family val="1"/>
    </font>
    <font>
      <b/>
      <sz val="10"/>
      <color theme="0"/>
      <name val="Book Antiqua"/>
      <family val="1"/>
    </font>
    <font>
      <sz val="10"/>
      <color rgb="FF000000"/>
      <name val="Arial Unicode MS"/>
      <family val="2"/>
    </font>
    <font>
      <u/>
      <sz val="10"/>
      <color theme="10"/>
      <name val="Book Antiqua"/>
      <family val="2"/>
    </font>
  </fonts>
  <fills count="4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theme="1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1" fillId="2" borderId="1" xfId="0" applyFont="1" applyFill="1" applyBorder="1"/>
    <xf numFmtId="0" fontId="1" fillId="0" borderId="1" xfId="0" applyFont="1" applyBorder="1"/>
    <xf numFmtId="0" fontId="1" fillId="0" borderId="0" xfId="0" applyFont="1"/>
    <xf numFmtId="14" fontId="1" fillId="0" borderId="1" xfId="0" applyNumberFormat="1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14" fontId="1" fillId="0" borderId="8" xfId="0" applyNumberFormat="1" applyFont="1" applyBorder="1"/>
    <xf numFmtId="0" fontId="1" fillId="0" borderId="9" xfId="0" applyFont="1" applyBorder="1"/>
    <xf numFmtId="0" fontId="1" fillId="2" borderId="5" xfId="0" applyFont="1" applyFill="1" applyBorder="1"/>
    <xf numFmtId="0" fontId="2" fillId="3" borderId="4" xfId="0" applyFont="1" applyFill="1" applyBorder="1"/>
    <xf numFmtId="0" fontId="2" fillId="3" borderId="6" xfId="0" applyFont="1" applyFill="1" applyBorder="1"/>
    <xf numFmtId="165" fontId="1" fillId="0" borderId="5" xfId="0" applyNumberFormat="1" applyFont="1" applyBorder="1"/>
    <xf numFmtId="165" fontId="1" fillId="0" borderId="1" xfId="0" applyNumberFormat="1" applyFont="1" applyBorder="1"/>
    <xf numFmtId="165" fontId="1" fillId="0" borderId="8" xfId="0" applyNumberFormat="1" applyFont="1" applyBorder="1"/>
    <xf numFmtId="165" fontId="1" fillId="0" borderId="0" xfId="0" applyNumberFormat="1" applyFont="1"/>
    <xf numFmtId="164" fontId="1" fillId="0" borderId="3" xfId="0" applyNumberFormat="1" applyFont="1" applyBorder="1"/>
    <xf numFmtId="164" fontId="1" fillId="0" borderId="9" xfId="0" applyNumberFormat="1" applyFont="1" applyBorder="1"/>
    <xf numFmtId="0" fontId="1" fillId="0" borderId="0" xfId="0" applyFont="1" applyBorder="1"/>
    <xf numFmtId="0" fontId="1" fillId="2" borderId="10" xfId="0" applyFont="1" applyFill="1" applyBorder="1"/>
    <xf numFmtId="0" fontId="3" fillId="0" borderId="0" xfId="0" applyFont="1" applyAlignment="1">
      <alignment vertical="center"/>
    </xf>
    <xf numFmtId="0" fontId="4" fillId="0" borderId="0" xfId="1"/>
  </cellXfs>
  <cellStyles count="2">
    <cellStyle name="Hyperlink" xfId="1" builtinId="8"/>
    <cellStyle name="Normal" xfId="0" builtinId="0"/>
  </cellStyles>
  <dxfs count="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0" formatCode="General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Book Antiqua"/>
        <scheme val="none"/>
      </font>
      <fill>
        <patternFill patternType="solid">
          <fgColor theme="1"/>
          <bgColor theme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fill>
        <patternFill patternType="solid">
          <fgColor indexed="64"/>
          <bgColor theme="1" tint="0.34998626667073579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164" formatCode="0.000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164" formatCode="0.00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164" formatCode="0.000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numFmt numFmtId="165" formatCode="0.0000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Book Antiqua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rdgislab.es.tl/#http://rdgislab.es.tl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rdgislab.es.tl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12</xdr:row>
      <xdr:rowOff>123825</xdr:rowOff>
    </xdr:from>
    <xdr:to>
      <xdr:col>15</xdr:col>
      <xdr:colOff>19050</xdr:colOff>
      <xdr:row>44</xdr:row>
      <xdr:rowOff>104775</xdr:rowOff>
    </xdr:to>
    <xdr:pic macro="[0]!Picture1_Click">
      <xdr:nvPicPr>
        <xdr:cNvPr id="2" name="Picture 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181225"/>
          <a:ext cx="8001000" cy="546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9</xdr:row>
      <xdr:rowOff>0</xdr:rowOff>
    </xdr:from>
    <xdr:to>
      <xdr:col>9</xdr:col>
      <xdr:colOff>57150</xdr:colOff>
      <xdr:row>12</xdr:row>
      <xdr:rowOff>0</xdr:rowOff>
    </xdr:to>
    <xdr:sp macro="" textlink="">
      <xdr:nvSpPr>
        <xdr:cNvPr id="1025" name="Text Box 1">
          <a:hlinkClick xmlns:r="http://schemas.openxmlformats.org/officeDocument/2006/relationships" r:id="rId3"/>
        </xdr:cNvPr>
        <xdr:cNvSpPr txBox="1">
          <a:spLocks noChangeArrowheads="1"/>
        </xdr:cNvSpPr>
      </xdr:nvSpPr>
      <xdr:spPr bwMode="auto">
        <a:xfrm>
          <a:off x="4876800" y="1543050"/>
          <a:ext cx="666750" cy="5143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Book Antiqua"/>
            </a:rPr>
            <a:t>http://rdgislab.es.tl/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1" name="Datos" displayName="Datos" ref="A1:M1598" totalsRowShown="0" headerRowDxfId="40" dataDxfId="38" headerRowBorderDxfId="39" tableBorderDxfId="37" totalsRowBorderDxfId="36">
  <autoFilter ref="A1:M1598"/>
  <tableColumns count="13">
    <tableColumn id="1" name="Latitude"/>
    <tableColumn id="2" name="Longitude" dataDxfId="35"/>
    <tableColumn id="3" name="Bright_ti4" dataDxfId="34"/>
    <tableColumn id="4" name="Scan" dataDxfId="33"/>
    <tableColumn id="5" name="Track" dataDxfId="32"/>
    <tableColumn id="6" name="Acq_date" dataDxfId="31"/>
    <tableColumn id="7" name="Acq_time" dataDxfId="30"/>
    <tableColumn id="8" name="Satellite" dataDxfId="29"/>
    <tableColumn id="9" name="Confidence" dataDxfId="28"/>
    <tableColumn id="10" name="Version" dataDxfId="27"/>
    <tableColumn id="11" name="Bright_ti5" dataDxfId="26"/>
    <tableColumn id="12" name="Frp" dataDxfId="25"/>
    <tableColumn id="13" name="Daynight" dataDxfId="24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2" name="Comodines" displayName="Comodines" ref="O1:AA1598" totalsRowShown="0" headerRowDxfId="23" dataDxfId="21" headerRowBorderDxfId="22" tableBorderDxfId="20" totalsRowBorderDxfId="19">
  <autoFilter ref="O1:AA1598"/>
  <tableColumns count="13">
    <tableColumn id="10" name="LatT&amp;LonT" dataDxfId="18">
      <calculatedColumnFormula>Comodines[[#This Row],[Lat_trunc]]&amp;Comodines[[#This Row],[Lon_trunc]]</calculatedColumnFormula>
    </tableColumn>
    <tableColumn id="8" name="Lat_trunc" dataDxfId="17">
      <calculatedColumnFormula>MROUND(Datos[[#This Row],[Latitude]],IF(Datos[[#This Row],[Latitude]]&lt;0,-Precisión,Precisión))</calculatedColumnFormula>
    </tableColumn>
    <tableColumn id="5" name="Lon_trunc" dataDxfId="16">
      <calculatedColumnFormula>MROUND(Datos[[#This Row],[Longitude]],IF(Datos[[#This Row],[Longitude]]&lt;0,-Precisión,Precisión))</calculatedColumnFormula>
    </tableColumn>
    <tableColumn id="9" name="Contador" dataDxfId="15"/>
    <tableColumn id="1" name="Latitud" dataDxfId="14">
      <calculatedColumnFormula>AND(Datos[[#This Row],[Latitude]]&gt;=Latitud_,Datos[[#This Row],[Latitude]]&lt;=_Latitud)</calculatedColumnFormula>
    </tableColumn>
    <tableColumn id="2" name="Longitud" dataDxfId="13">
      <calculatedColumnFormula>AND(Datos[[#This Row],[Longitude]]&gt;=Longitud_,Datos[[#This Row],[Longitude]]&lt;=_Longitud)</calculatedColumnFormula>
    </tableColumn>
    <tableColumn id="3" name="L&amp;L" dataDxfId="12">
      <calculatedColumnFormula>AND(Comodines[[#This Row],[Latitud]],Comodines[[#This Row],[Longitud]])</calculatedColumnFormula>
    </tableColumn>
    <tableColumn id="11" name="Nuevo_Fuego" dataDxfId="11">
      <calculatedColumnFormula>IF(COUNTIFS($O$2:O2,Comodines[[#This Row],[LatT&amp;LonT]],$F$2:F2,Datos[[#This Row],[Acq_date]]-1)=0,TRUE,FALSE)</calculatedColumnFormula>
    </tableColumn>
    <tableColumn id="13" name="L&amp;L&amp;NF" dataDxfId="10">
      <calculatedColumnFormula>AND(Comodines[[#This Row],[L&amp;L]],Comodines[[#This Row],[Nuevo_Fuego]])</calculatedColumnFormula>
    </tableColumn>
    <tableColumn id="7" name="L&amp;LC1" dataDxfId="9">
      <calculatedColumnFormula>IF(Comodines[[#This Row],[L&amp;L]],Comodines[[#This Row],[Contador]],"")</calculatedColumnFormula>
    </tableColumn>
    <tableColumn id="6" name="L&amp;LC2" dataDxfId="8">
      <calculatedColumnFormula>IFERROR(SMALL(Comodines[L&amp;LC1],COUNTA($U$2:U2)),"")</calculatedColumnFormula>
    </tableColumn>
    <tableColumn id="4" name="FuegoC1" dataDxfId="7">
      <calculatedColumnFormula>IF(AND(Comodines[[#This Row],[Nuevo_Fuego]],Comodines[[#This Row],[L&amp;L]]),Comodines[[#This Row],[Contador]],"")</calculatedColumnFormula>
    </tableColumn>
    <tableColumn id="12" name="FuegoC2" dataDxfId="6">
      <calculatedColumnFormula>IFERROR(SMALL(Comodines[FuegoC1],COUNTA($W$2:W2)),"")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" name="PuntosCalientes" displayName="PuntosCalientes" ref="A1:B1598" totalsRowShown="0" headerRowDxfId="5" headerRowBorderDxfId="4" tableBorderDxfId="3" totalsRowBorderDxfId="2">
  <autoFilter ref="A1:B1598"/>
  <tableColumns count="2">
    <tableColumn id="1" name="Latitud" dataDxfId="1">
      <calculatedColumnFormula>IFERROR(INDEX(Datos[Latitude],Comodines[[#This Row],[L&amp;LC2]]),"")</calculatedColumnFormula>
    </tableColumn>
    <tableColumn id="2" name="Longitud" dataDxfId="0">
      <calculatedColumnFormula>IFERROR(INDEX(Datos[Longitude],Comodines[[#This Row],[L&amp;LC2]]),"")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firms.modaps.eosdis.nasa.gov/firemap/" TargetMode="External"/><Relationship Id="rId1" Type="http://schemas.openxmlformats.org/officeDocument/2006/relationships/hyperlink" Target="https://firms.modaps.eosdis.nasa.gov/active_fire/viirs/text/VNP14IMGTDL_NRT_Central_America_24h.csv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603"/>
  <sheetViews>
    <sheetView workbookViewId="0">
      <selection activeCell="A2" sqref="A2:M1572"/>
    </sheetView>
  </sheetViews>
  <sheetFormatPr defaultColWidth="11.42578125" defaultRowHeight="13.5" outlineLevelCol="1" x14ac:dyDescent="0.25"/>
  <cols>
    <col min="1" max="1" width="10.140625" style="3" bestFit="1" customWidth="1"/>
    <col min="2" max="2" width="11.7109375" style="20" customWidth="1"/>
    <col min="3" max="3" width="11.42578125" style="3" customWidth="1"/>
    <col min="4" max="4" width="7.140625" style="3" customWidth="1"/>
    <col min="5" max="5" width="7.85546875" style="3" customWidth="1"/>
    <col min="6" max="6" width="11.28515625" style="3" bestFit="1" customWidth="1"/>
    <col min="7" max="7" width="11" style="3" customWidth="1"/>
    <col min="8" max="8" width="9.7109375" style="3" customWidth="1"/>
    <col min="9" max="9" width="12.5703125" style="3" customWidth="1"/>
    <col min="10" max="10" width="9.5703125" style="3" customWidth="1"/>
    <col min="11" max="11" width="11.42578125" style="3" customWidth="1"/>
    <col min="12" max="12" width="6" style="3" customWidth="1"/>
    <col min="13" max="13" width="11" style="3" customWidth="1"/>
    <col min="14" max="14" width="4.85546875" style="3" customWidth="1"/>
    <col min="15" max="15" width="15.42578125" bestFit="1" customWidth="1"/>
    <col min="16" max="16" width="11.42578125" bestFit="1" customWidth="1"/>
    <col min="17" max="17" width="12" bestFit="1" customWidth="1"/>
    <col min="18" max="18" width="11.140625" style="3" bestFit="1" customWidth="1"/>
    <col min="19" max="19" width="12.85546875" style="3" bestFit="1" customWidth="1"/>
    <col min="20" max="20" width="12.5703125" style="3" customWidth="1"/>
    <col min="21" max="21" width="12.5703125" style="3" hidden="1" customWidth="1" outlineLevel="1"/>
    <col min="22" max="22" width="14" style="3" customWidth="1" collapsed="1"/>
    <col min="23" max="23" width="14" style="3" hidden="1" customWidth="1" outlineLevel="1"/>
    <col min="24" max="24" width="9.42578125" style="3" bestFit="1" customWidth="1" collapsed="1"/>
    <col min="25" max="25" width="9.42578125" bestFit="1" customWidth="1"/>
    <col min="26" max="26" width="10.7109375" bestFit="1" customWidth="1"/>
    <col min="27" max="27" width="10.7109375" style="3" bestFit="1" customWidth="1"/>
    <col min="28" max="28" width="9.42578125" customWidth="1"/>
    <col min="29" max="29" width="5.28515625" style="3" customWidth="1"/>
    <col min="30" max="30" width="10.140625" bestFit="1" customWidth="1"/>
    <col min="31" max="31" width="10.42578125" customWidth="1"/>
    <col min="32" max="32" width="14.140625" style="3" customWidth="1"/>
    <col min="33" max="33" width="14.5703125" style="3" customWidth="1"/>
    <col min="34" max="34" width="6.5703125" style="3" customWidth="1"/>
    <col min="35" max="16384" width="11.42578125" style="3"/>
  </cols>
  <sheetData>
    <row r="1" spans="1:31" x14ac:dyDescent="0.25">
      <c r="A1" s="7" t="s">
        <v>11</v>
      </c>
      <c r="B1" s="17" t="s">
        <v>12</v>
      </c>
      <c r="C1" s="8" t="s">
        <v>20</v>
      </c>
      <c r="D1" s="8" t="s">
        <v>13</v>
      </c>
      <c r="E1" s="8" t="s">
        <v>14</v>
      </c>
      <c r="F1" s="8" t="s">
        <v>21</v>
      </c>
      <c r="G1" s="8" t="s">
        <v>22</v>
      </c>
      <c r="H1" s="8" t="s">
        <v>15</v>
      </c>
      <c r="I1" s="8" t="s">
        <v>16</v>
      </c>
      <c r="J1" s="8" t="s">
        <v>17</v>
      </c>
      <c r="K1" s="8" t="s">
        <v>23</v>
      </c>
      <c r="L1" s="8" t="s">
        <v>18</v>
      </c>
      <c r="M1" s="9" t="s">
        <v>19</v>
      </c>
      <c r="N1" s="23"/>
      <c r="O1" s="9" t="s">
        <v>27</v>
      </c>
      <c r="P1" s="9" t="s">
        <v>28</v>
      </c>
      <c r="Q1" s="9" t="s">
        <v>29</v>
      </c>
      <c r="R1" s="14" t="s">
        <v>25</v>
      </c>
      <c r="S1" s="7" t="s">
        <v>9</v>
      </c>
      <c r="T1" s="8" t="s">
        <v>10</v>
      </c>
      <c r="U1" s="8" t="s">
        <v>24</v>
      </c>
      <c r="V1" s="8" t="s">
        <v>32</v>
      </c>
      <c r="W1" s="8" t="s">
        <v>35</v>
      </c>
      <c r="X1" s="8" t="s">
        <v>30</v>
      </c>
      <c r="Y1" s="8" t="s">
        <v>31</v>
      </c>
      <c r="Z1" s="8" t="s">
        <v>33</v>
      </c>
      <c r="AA1" s="8" t="s">
        <v>34</v>
      </c>
      <c r="AB1" s="3"/>
      <c r="AC1" s="1" t="s">
        <v>5</v>
      </c>
      <c r="AD1" s="2">
        <v>17</v>
      </c>
      <c r="AE1" s="3"/>
    </row>
    <row r="2" spans="1:31" ht="15" x14ac:dyDescent="0.25">
      <c r="A2" s="25" t="s">
        <v>38</v>
      </c>
      <c r="B2" s="18" t="s">
        <v>39</v>
      </c>
      <c r="C2" s="2" t="s">
        <v>40</v>
      </c>
      <c r="D2" s="2" t="s">
        <v>41</v>
      </c>
      <c r="E2" s="2" t="s">
        <v>42</v>
      </c>
      <c r="F2" s="4" t="s">
        <v>43</v>
      </c>
      <c r="G2" s="2" t="s">
        <v>44</v>
      </c>
      <c r="H2" s="2" t="s">
        <v>45</v>
      </c>
      <c r="I2" s="2" t="s">
        <v>46</v>
      </c>
      <c r="J2" s="2" t="s">
        <v>47</v>
      </c>
      <c r="K2" s="2" t="s">
        <v>48</v>
      </c>
      <c r="L2" s="2" t="s">
        <v>49</v>
      </c>
      <c r="M2" s="6" t="s">
        <v>50</v>
      </c>
      <c r="N2" s="23"/>
      <c r="O2" s="21" t="e">
        <f>Comodines[[#This Row],[Lat_trunc]]&amp;Comodines[[#This Row],[Lon_trunc]]</f>
        <v>#VALUE!</v>
      </c>
      <c r="P2" s="21" t="e">
        <f>MROUND(Datos[[#This Row],[Latitude]],IF(Datos[[#This Row],[Latitude]]&lt;0,-Precisión,Precisión))</f>
        <v>#VALUE!</v>
      </c>
      <c r="Q2" s="21" t="e">
        <f>MROUND(Datos[[#This Row],[Longitude]],IF(Datos[[#This Row],[Longitude]]&lt;0,-Precisión,Precisión))</f>
        <v>#VALUE!</v>
      </c>
      <c r="R2" s="1">
        <v>1</v>
      </c>
      <c r="S2" s="5" t="b">
        <f>AND(Datos[[#This Row],[Latitude]]&gt;=Latitud_,Datos[[#This Row],[Latitude]]&lt;=_Latitud)</f>
        <v>0</v>
      </c>
      <c r="T2" s="2" t="b">
        <f>AND(Datos[[#This Row],[Longitude]]&gt;=Longitud_,Datos[[#This Row],[Longitude]]&lt;=_Longitud)</f>
        <v>0</v>
      </c>
      <c r="U2" s="2" t="b">
        <f>AND(Comodines[[#This Row],[Latitud]],Comodines[[#This Row],[Longitud]])</f>
        <v>0</v>
      </c>
      <c r="V2" s="2" t="b">
        <f>IF(COUNTIFS($O$2:O2,Comodines[[#This Row],[LatT&amp;LonT]],$F$2:F2,Datos[[#This Row],[Acq_date]]-1)=0,TRUE,FALSE)</f>
        <v>1</v>
      </c>
      <c r="W2" s="2" t="b">
        <f>AND(Comodines[[#This Row],[L&amp;L]],Comodines[[#This Row],[Nuevo_Fuego]])</f>
        <v>0</v>
      </c>
      <c r="X2" s="2" t="str">
        <f>IF(Comodines[[#This Row],[L&amp;L]],Comodines[[#This Row],[Contador]],"")</f>
        <v/>
      </c>
      <c r="Y2" s="2">
        <f>IFERROR(SMALL(Comodines[L&amp;LC1],COUNTA($U$2:U2)),"")</f>
        <v>1144</v>
      </c>
      <c r="Z2" s="2" t="str">
        <f>IF(AND(Comodines[[#This Row],[Nuevo_Fuego]],Comodines[[#This Row],[L&amp;L]]),Comodines[[#This Row],[Contador]],"")</f>
        <v/>
      </c>
      <c r="AA2" s="2">
        <f>IFERROR(SMALL(Comodines[FuegoC1],COUNTA($W$2:W2)),"")</f>
        <v>1144</v>
      </c>
      <c r="AB2" s="3"/>
      <c r="AC2" s="1" t="s">
        <v>6</v>
      </c>
      <c r="AD2" s="2">
        <v>19.93</v>
      </c>
      <c r="AE2" s="3"/>
    </row>
    <row r="3" spans="1:31" ht="15" x14ac:dyDescent="0.25">
      <c r="A3" s="25">
        <v>10.34478</v>
      </c>
      <c r="B3" s="18">
        <v>-60.67953</v>
      </c>
      <c r="C3" s="2">
        <v>304.3</v>
      </c>
      <c r="D3" s="2">
        <v>0.4</v>
      </c>
      <c r="E3" s="2">
        <v>0.4</v>
      </c>
      <c r="F3" s="4">
        <v>42643</v>
      </c>
      <c r="G3" s="2">
        <v>530</v>
      </c>
      <c r="H3" s="2" t="s">
        <v>0</v>
      </c>
      <c r="I3" s="2" t="s">
        <v>1</v>
      </c>
      <c r="J3" s="2" t="s">
        <v>2</v>
      </c>
      <c r="K3" s="2">
        <v>286.60000000000002</v>
      </c>
      <c r="L3" s="2">
        <v>0</v>
      </c>
      <c r="M3" s="6" t="s">
        <v>0</v>
      </c>
      <c r="N3" s="23"/>
      <c r="O3" s="21" t="str">
        <f>Comodines[[#This Row],[Lat_trunc]]&amp;Comodines[[#This Row],[Lon_trunc]]</f>
        <v>10.345-60.6795</v>
      </c>
      <c r="P3" s="21">
        <f>MROUND(Datos[[#This Row],[Latitude]],IF(Datos[[#This Row],[Latitude]]&lt;0,-Precisión,Precisión))</f>
        <v>10.345000000000001</v>
      </c>
      <c r="Q3" s="21">
        <f>MROUND(Datos[[#This Row],[Longitude]],IF(Datos[[#This Row],[Longitude]]&lt;0,-Precisión,Precisión))</f>
        <v>-60.679500000000004</v>
      </c>
      <c r="R3" s="1">
        <v>2</v>
      </c>
      <c r="S3" s="5" t="b">
        <f>AND(Datos[[#This Row],[Latitude]]&gt;=Latitud_,Datos[[#This Row],[Latitude]]&lt;=_Latitud)</f>
        <v>0</v>
      </c>
      <c r="T3" s="2" t="b">
        <f>AND(Datos[[#This Row],[Longitude]]&gt;=Longitud_,Datos[[#This Row],[Longitude]]&lt;=_Longitud)</f>
        <v>0</v>
      </c>
      <c r="U3" s="2" t="b">
        <f>AND(Comodines[[#This Row],[Latitud]],Comodines[[#This Row],[Longitud]])</f>
        <v>0</v>
      </c>
      <c r="V3" s="2" t="b">
        <f>IF(COUNTIFS($O$2:O3,Comodines[[#This Row],[LatT&amp;LonT]],$F$2:F3,Datos[[#This Row],[Acq_date]]-1)=0,TRUE,FALSE)</f>
        <v>1</v>
      </c>
      <c r="W3" s="2" t="b">
        <f>AND(Comodines[[#This Row],[L&amp;L]],Comodines[[#This Row],[Nuevo_Fuego]])</f>
        <v>0</v>
      </c>
      <c r="X3" s="2" t="str">
        <f>IF(Comodines[[#This Row],[L&amp;L]],Comodines[[#This Row],[Contador]],"")</f>
        <v/>
      </c>
      <c r="Y3" s="2">
        <f>IFERROR(SMALL(Comodines[L&amp;LC1],COUNTA($U$2:U3)),"")</f>
        <v>1145</v>
      </c>
      <c r="Z3" s="2" t="str">
        <f>IF(AND(Comodines[[#This Row],[Nuevo_Fuego]],Comodines[[#This Row],[L&amp;L]]),Comodines[[#This Row],[Contador]],"")</f>
        <v/>
      </c>
      <c r="AA3" s="2">
        <f>IFERROR(SMALL(Comodines[FuegoC1],COUNTA($W$2:W3)),"")</f>
        <v>1145</v>
      </c>
      <c r="AB3" s="3"/>
      <c r="AC3" s="1" t="s">
        <v>7</v>
      </c>
      <c r="AD3" s="2">
        <v>-73</v>
      </c>
      <c r="AE3" s="3"/>
    </row>
    <row r="4" spans="1:31" ht="15" x14ac:dyDescent="0.25">
      <c r="A4" s="25">
        <v>10.41982</v>
      </c>
      <c r="B4" s="18">
        <v>-61.486649999999997</v>
      </c>
      <c r="C4" s="2">
        <v>305.60000000000002</v>
      </c>
      <c r="D4" s="2">
        <v>0.4</v>
      </c>
      <c r="E4" s="2">
        <v>0.4</v>
      </c>
      <c r="F4" s="4">
        <v>42643</v>
      </c>
      <c r="G4" s="2">
        <v>530</v>
      </c>
      <c r="H4" s="2" t="s">
        <v>0</v>
      </c>
      <c r="I4" s="2" t="s">
        <v>1</v>
      </c>
      <c r="J4" s="2" t="s">
        <v>2</v>
      </c>
      <c r="K4" s="2">
        <v>282.39999999999998</v>
      </c>
      <c r="L4" s="2">
        <v>0</v>
      </c>
      <c r="M4" s="6" t="s">
        <v>0</v>
      </c>
      <c r="N4" s="23"/>
      <c r="O4" s="21" t="str">
        <f>Comodines[[#This Row],[Lat_trunc]]&amp;Comodines[[#This Row],[Lon_trunc]]</f>
        <v>10.42-61.4865</v>
      </c>
      <c r="P4" s="21">
        <f>MROUND(Datos[[#This Row],[Latitude]],IF(Datos[[#This Row],[Latitude]]&lt;0,-Precisión,Precisión))</f>
        <v>10.42</v>
      </c>
      <c r="Q4" s="21">
        <f>MROUND(Datos[[#This Row],[Longitude]],IF(Datos[[#This Row],[Longitude]]&lt;0,-Precisión,Precisión))</f>
        <v>-61.486499999999999</v>
      </c>
      <c r="R4" s="1">
        <v>3</v>
      </c>
      <c r="S4" s="5" t="b">
        <f>AND(Datos[[#This Row],[Latitude]]&gt;=Latitud_,Datos[[#This Row],[Latitude]]&lt;=_Latitud)</f>
        <v>0</v>
      </c>
      <c r="T4" s="2" t="b">
        <f>AND(Datos[[#This Row],[Longitude]]&gt;=Longitud_,Datos[[#This Row],[Longitude]]&lt;=_Longitud)</f>
        <v>0</v>
      </c>
      <c r="U4" s="2" t="b">
        <f>AND(Comodines[[#This Row],[Latitud]],Comodines[[#This Row],[Longitud]])</f>
        <v>0</v>
      </c>
      <c r="V4" s="2" t="b">
        <f>IF(COUNTIFS($O$2:O4,Comodines[[#This Row],[LatT&amp;LonT]],$F$2:F4,Datos[[#This Row],[Acq_date]]-1)=0,TRUE,FALSE)</f>
        <v>1</v>
      </c>
      <c r="W4" s="2" t="b">
        <f>AND(Comodines[[#This Row],[L&amp;L]],Comodines[[#This Row],[Nuevo_Fuego]])</f>
        <v>0</v>
      </c>
      <c r="X4" s="2" t="str">
        <f>IF(Comodines[[#This Row],[L&amp;L]],Comodines[[#This Row],[Contador]],"")</f>
        <v/>
      </c>
      <c r="Y4" s="2">
        <f>IFERROR(SMALL(Comodines[L&amp;LC1],COUNTA($U$2:U4)),"")</f>
        <v>1146</v>
      </c>
      <c r="Z4" s="2" t="str">
        <f>IF(AND(Comodines[[#This Row],[Nuevo_Fuego]],Comodines[[#This Row],[L&amp;L]]),Comodines[[#This Row],[Contador]],"")</f>
        <v/>
      </c>
      <c r="AA4" s="2">
        <f>IFERROR(SMALL(Comodines[FuegoC1],COUNTA($W$2:W4)),"")</f>
        <v>1146</v>
      </c>
      <c r="AB4" s="3"/>
      <c r="AC4" s="1" t="s">
        <v>8</v>
      </c>
      <c r="AD4" s="2">
        <v>-68.3</v>
      </c>
      <c r="AE4" s="3"/>
    </row>
    <row r="5" spans="1:31" ht="15" x14ac:dyDescent="0.25">
      <c r="A5" s="25">
        <v>10.315759999999999</v>
      </c>
      <c r="B5" s="18">
        <v>-61.445999999999998</v>
      </c>
      <c r="C5" s="2">
        <v>300.5</v>
      </c>
      <c r="D5" s="2">
        <v>0.4</v>
      </c>
      <c r="E5" s="2">
        <v>0.4</v>
      </c>
      <c r="F5" s="4">
        <v>42643</v>
      </c>
      <c r="G5" s="2">
        <v>530</v>
      </c>
      <c r="H5" s="2" t="s">
        <v>0</v>
      </c>
      <c r="I5" s="2" t="s">
        <v>1</v>
      </c>
      <c r="J5" s="2" t="s">
        <v>2</v>
      </c>
      <c r="K5" s="2">
        <v>279.10000000000002</v>
      </c>
      <c r="L5" s="2">
        <v>0</v>
      </c>
      <c r="M5" s="6" t="s">
        <v>0</v>
      </c>
      <c r="N5" s="23"/>
      <c r="O5" s="21" t="str">
        <f>Comodines[[#This Row],[Lat_trunc]]&amp;Comodines[[#This Row],[Lon_trunc]]</f>
        <v>10.316-61.446</v>
      </c>
      <c r="P5" s="21">
        <f>MROUND(Datos[[#This Row],[Latitude]],IF(Datos[[#This Row],[Latitude]]&lt;0,-Precisión,Precisión))</f>
        <v>10.316000000000001</v>
      </c>
      <c r="Q5" s="21">
        <f>MROUND(Datos[[#This Row],[Longitude]],IF(Datos[[#This Row],[Longitude]]&lt;0,-Precisión,Precisión))</f>
        <v>-61.445999999999998</v>
      </c>
      <c r="R5" s="1">
        <v>4</v>
      </c>
      <c r="S5" s="5" t="b">
        <f>AND(Datos[[#This Row],[Latitude]]&gt;=Latitud_,Datos[[#This Row],[Latitude]]&lt;=_Latitud)</f>
        <v>0</v>
      </c>
      <c r="T5" s="2" t="b">
        <f>AND(Datos[[#This Row],[Longitude]]&gt;=Longitud_,Datos[[#This Row],[Longitude]]&lt;=_Longitud)</f>
        <v>0</v>
      </c>
      <c r="U5" s="2" t="b">
        <f>AND(Comodines[[#This Row],[Latitud]],Comodines[[#This Row],[Longitud]])</f>
        <v>0</v>
      </c>
      <c r="V5" s="2" t="b">
        <f>IF(COUNTIFS($O$2:O5,Comodines[[#This Row],[LatT&amp;LonT]],$F$2:F5,Datos[[#This Row],[Acq_date]]-1)=0,TRUE,FALSE)</f>
        <v>1</v>
      </c>
      <c r="W5" s="2" t="b">
        <f>AND(Comodines[[#This Row],[L&amp;L]],Comodines[[#This Row],[Nuevo_Fuego]])</f>
        <v>0</v>
      </c>
      <c r="X5" s="2" t="str">
        <f>IF(Comodines[[#This Row],[L&amp;L]],Comodines[[#This Row],[Contador]],"")</f>
        <v/>
      </c>
      <c r="Y5" s="2">
        <f>IFERROR(SMALL(Comodines[L&amp;LC1],COUNTA($U$2:U5)),"")</f>
        <v>1489</v>
      </c>
      <c r="Z5" s="2" t="str">
        <f>IF(AND(Comodines[[#This Row],[Nuevo_Fuego]],Comodines[[#This Row],[L&amp;L]]),Comodines[[#This Row],[Contador]],"")</f>
        <v/>
      </c>
      <c r="AA5" s="2">
        <f>IFERROR(SMALL(Comodines[FuegoC1],COUNTA($W$2:W5)),"")</f>
        <v>1489</v>
      </c>
      <c r="AB5" s="3"/>
      <c r="AC5" s="24" t="s">
        <v>26</v>
      </c>
      <c r="AD5" s="2">
        <v>5.0000000000000001E-4</v>
      </c>
      <c r="AE5" s="3"/>
    </row>
    <row r="6" spans="1:31" ht="15" x14ac:dyDescent="0.25">
      <c r="A6" s="25">
        <v>10.176360000000001</v>
      </c>
      <c r="B6" s="18">
        <v>-60.666159999999998</v>
      </c>
      <c r="C6" s="2">
        <v>305.10000000000002</v>
      </c>
      <c r="D6" s="2">
        <v>0.4</v>
      </c>
      <c r="E6" s="2">
        <v>0.4</v>
      </c>
      <c r="F6" s="4">
        <v>42643</v>
      </c>
      <c r="G6" s="2">
        <v>530</v>
      </c>
      <c r="H6" s="2" t="s">
        <v>0</v>
      </c>
      <c r="I6" s="2" t="s">
        <v>1</v>
      </c>
      <c r="J6" s="2" t="s">
        <v>2</v>
      </c>
      <c r="K6" s="2">
        <v>287</v>
      </c>
      <c r="L6" s="2">
        <v>0</v>
      </c>
      <c r="M6" s="6" t="s">
        <v>0</v>
      </c>
      <c r="N6" s="23"/>
      <c r="O6" s="21" t="str">
        <f>Comodines[[#This Row],[Lat_trunc]]&amp;Comodines[[#This Row],[Lon_trunc]]</f>
        <v>10.1765-60.666</v>
      </c>
      <c r="P6" s="21">
        <f>MROUND(Datos[[#This Row],[Latitude]],IF(Datos[[#This Row],[Latitude]]&lt;0,-Precisión,Precisión))</f>
        <v>10.176500000000001</v>
      </c>
      <c r="Q6" s="21">
        <f>MROUND(Datos[[#This Row],[Longitude]],IF(Datos[[#This Row],[Longitude]]&lt;0,-Precisión,Precisión))</f>
        <v>-60.666000000000004</v>
      </c>
      <c r="R6" s="1">
        <v>5</v>
      </c>
      <c r="S6" s="5" t="b">
        <f>AND(Datos[[#This Row],[Latitude]]&gt;=Latitud_,Datos[[#This Row],[Latitude]]&lt;=_Latitud)</f>
        <v>0</v>
      </c>
      <c r="T6" s="2" t="b">
        <f>AND(Datos[[#This Row],[Longitude]]&gt;=Longitud_,Datos[[#This Row],[Longitude]]&lt;=_Longitud)</f>
        <v>0</v>
      </c>
      <c r="U6" s="2" t="b">
        <f>AND(Comodines[[#This Row],[Latitud]],Comodines[[#This Row],[Longitud]])</f>
        <v>0</v>
      </c>
      <c r="V6" s="2" t="b">
        <f>IF(COUNTIFS($O$2:O6,Comodines[[#This Row],[LatT&amp;LonT]],$F$2:F6,Datos[[#This Row],[Acq_date]]-1)=0,TRUE,FALSE)</f>
        <v>1</v>
      </c>
      <c r="W6" s="2" t="b">
        <f>AND(Comodines[[#This Row],[L&amp;L]],Comodines[[#This Row],[Nuevo_Fuego]])</f>
        <v>0</v>
      </c>
      <c r="X6" s="2" t="str">
        <f>IF(Comodines[[#This Row],[L&amp;L]],Comodines[[#This Row],[Contador]],"")</f>
        <v/>
      </c>
      <c r="Y6" s="2">
        <f>IFERROR(SMALL(Comodines[L&amp;LC1],COUNTA($U$2:U6)),"")</f>
        <v>1490</v>
      </c>
      <c r="Z6" s="2" t="str">
        <f>IF(AND(Comodines[[#This Row],[Nuevo_Fuego]],Comodines[[#This Row],[L&amp;L]]),Comodines[[#This Row],[Contador]],"")</f>
        <v/>
      </c>
      <c r="AA6" s="2">
        <f>IFERROR(SMALL(Comodines[FuegoC1],COUNTA($W$2:W6)),"")</f>
        <v>1490</v>
      </c>
      <c r="AB6" s="3"/>
      <c r="AD6" s="3"/>
      <c r="AE6" s="3"/>
    </row>
    <row r="7" spans="1:31" ht="15" x14ac:dyDescent="0.25">
      <c r="A7" s="25">
        <v>10.138730000000001</v>
      </c>
      <c r="B7" s="18">
        <v>-60.991790000000002</v>
      </c>
      <c r="C7" s="2">
        <v>300.39999999999998</v>
      </c>
      <c r="D7" s="2">
        <v>0.4</v>
      </c>
      <c r="E7" s="2">
        <v>0.4</v>
      </c>
      <c r="F7" s="4">
        <v>42643</v>
      </c>
      <c r="G7" s="2">
        <v>530</v>
      </c>
      <c r="H7" s="2" t="s">
        <v>0</v>
      </c>
      <c r="I7" s="2" t="s">
        <v>1</v>
      </c>
      <c r="J7" s="2" t="s">
        <v>2</v>
      </c>
      <c r="K7" s="2">
        <v>277.89999999999998</v>
      </c>
      <c r="L7" s="2">
        <v>0</v>
      </c>
      <c r="M7" s="6" t="s">
        <v>0</v>
      </c>
      <c r="N7" s="23"/>
      <c r="O7" s="21" t="str">
        <f>Comodines[[#This Row],[Lat_trunc]]&amp;Comodines[[#This Row],[Lon_trunc]]</f>
        <v>10.1385-60.992</v>
      </c>
      <c r="P7" s="21">
        <f>MROUND(Datos[[#This Row],[Latitude]],IF(Datos[[#This Row],[Latitude]]&lt;0,-Precisión,Precisión))</f>
        <v>10.138500000000001</v>
      </c>
      <c r="Q7" s="21">
        <f>MROUND(Datos[[#This Row],[Longitude]],IF(Datos[[#This Row],[Longitude]]&lt;0,-Precisión,Precisión))</f>
        <v>-60.992000000000004</v>
      </c>
      <c r="R7" s="1">
        <v>6</v>
      </c>
      <c r="S7" s="5" t="b">
        <f>AND(Datos[[#This Row],[Latitude]]&gt;=Latitud_,Datos[[#This Row],[Latitude]]&lt;=_Latitud)</f>
        <v>0</v>
      </c>
      <c r="T7" s="2" t="b">
        <f>AND(Datos[[#This Row],[Longitude]]&gt;=Longitud_,Datos[[#This Row],[Longitude]]&lt;=_Longitud)</f>
        <v>0</v>
      </c>
      <c r="U7" s="2" t="b">
        <f>AND(Comodines[[#This Row],[Latitud]],Comodines[[#This Row],[Longitud]])</f>
        <v>0</v>
      </c>
      <c r="V7" s="2" t="b">
        <f>IF(COUNTIFS($O$2:O7,Comodines[[#This Row],[LatT&amp;LonT]],$F$2:F7,Datos[[#This Row],[Acq_date]]-1)=0,TRUE,FALSE)</f>
        <v>1</v>
      </c>
      <c r="W7" s="2" t="b">
        <f>AND(Comodines[[#This Row],[L&amp;L]],Comodines[[#This Row],[Nuevo_Fuego]])</f>
        <v>0</v>
      </c>
      <c r="X7" s="2" t="str">
        <f>IF(Comodines[[#This Row],[L&amp;L]],Comodines[[#This Row],[Contador]],"")</f>
        <v/>
      </c>
      <c r="Y7" s="2" t="str">
        <f>IFERROR(SMALL(Comodines[L&amp;LC1],COUNTA($U$2:U7)),"")</f>
        <v/>
      </c>
      <c r="Z7" s="2" t="str">
        <f>IF(AND(Comodines[[#This Row],[Nuevo_Fuego]],Comodines[[#This Row],[L&amp;L]]),Comodines[[#This Row],[Contador]],"")</f>
        <v/>
      </c>
      <c r="AA7" s="2" t="str">
        <f>IFERROR(SMALL(Comodines[FuegoC1],COUNTA($W$2:W7)),"")</f>
        <v/>
      </c>
      <c r="AB7" s="3"/>
      <c r="AD7" s="3"/>
      <c r="AE7" s="3"/>
    </row>
    <row r="8" spans="1:31" ht="15" x14ac:dyDescent="0.25">
      <c r="A8" s="25">
        <v>10.18596</v>
      </c>
      <c r="B8" s="18">
        <v>-61.69614</v>
      </c>
      <c r="C8" s="2">
        <v>329.8</v>
      </c>
      <c r="D8" s="2">
        <v>0.4</v>
      </c>
      <c r="E8" s="2">
        <v>0.4</v>
      </c>
      <c r="F8" s="4">
        <v>42643</v>
      </c>
      <c r="G8" s="2">
        <v>530</v>
      </c>
      <c r="H8" s="2" t="s">
        <v>0</v>
      </c>
      <c r="I8" s="2" t="s">
        <v>1</v>
      </c>
      <c r="J8" s="2" t="s">
        <v>2</v>
      </c>
      <c r="K8" s="2">
        <v>281.8</v>
      </c>
      <c r="L8" s="2">
        <v>0</v>
      </c>
      <c r="M8" s="6" t="s">
        <v>0</v>
      </c>
      <c r="N8" s="23"/>
      <c r="O8" s="21" t="str">
        <f>Comodines[[#This Row],[Lat_trunc]]&amp;Comodines[[#This Row],[Lon_trunc]]</f>
        <v>10.186-61.696</v>
      </c>
      <c r="P8" s="21">
        <f>MROUND(Datos[[#This Row],[Latitude]],IF(Datos[[#This Row],[Latitude]]&lt;0,-Precisión,Precisión))</f>
        <v>10.186</v>
      </c>
      <c r="Q8" s="21">
        <f>MROUND(Datos[[#This Row],[Longitude]],IF(Datos[[#This Row],[Longitude]]&lt;0,-Precisión,Precisión))</f>
        <v>-61.695999999999998</v>
      </c>
      <c r="R8" s="1">
        <v>7</v>
      </c>
      <c r="S8" s="5" t="b">
        <f>AND(Datos[[#This Row],[Latitude]]&gt;=Latitud_,Datos[[#This Row],[Latitude]]&lt;=_Latitud)</f>
        <v>0</v>
      </c>
      <c r="T8" s="2" t="b">
        <f>AND(Datos[[#This Row],[Longitude]]&gt;=Longitud_,Datos[[#This Row],[Longitude]]&lt;=_Longitud)</f>
        <v>0</v>
      </c>
      <c r="U8" s="2" t="b">
        <f>AND(Comodines[[#This Row],[Latitud]],Comodines[[#This Row],[Longitud]])</f>
        <v>0</v>
      </c>
      <c r="V8" s="2" t="b">
        <f>IF(COUNTIFS($O$2:O8,Comodines[[#This Row],[LatT&amp;LonT]],$F$2:F8,Datos[[#This Row],[Acq_date]]-1)=0,TRUE,FALSE)</f>
        <v>1</v>
      </c>
      <c r="W8" s="2" t="b">
        <f>AND(Comodines[[#This Row],[L&amp;L]],Comodines[[#This Row],[Nuevo_Fuego]])</f>
        <v>0</v>
      </c>
      <c r="X8" s="2" t="str">
        <f>IF(Comodines[[#This Row],[L&amp;L]],Comodines[[#This Row],[Contador]],"")</f>
        <v/>
      </c>
      <c r="Y8" s="2" t="str">
        <f>IFERROR(SMALL(Comodines[L&amp;LC1],COUNTA($U$2:U8)),"")</f>
        <v/>
      </c>
      <c r="Z8" s="2" t="str">
        <f>IF(AND(Comodines[[#This Row],[Nuevo_Fuego]],Comodines[[#This Row],[L&amp;L]]),Comodines[[#This Row],[Contador]],"")</f>
        <v/>
      </c>
      <c r="AA8" s="2" t="str">
        <f>IFERROR(SMALL(Comodines[FuegoC1],COUNTA($W$2:W8)),"")</f>
        <v/>
      </c>
      <c r="AB8" s="3"/>
      <c r="AD8" s="3"/>
      <c r="AE8" s="3"/>
    </row>
    <row r="9" spans="1:31" ht="15" x14ac:dyDescent="0.25">
      <c r="A9" s="25">
        <v>10.005520000000001</v>
      </c>
      <c r="B9" s="18">
        <v>-62.237609999999997</v>
      </c>
      <c r="C9" s="2">
        <v>303.10000000000002</v>
      </c>
      <c r="D9" s="2">
        <v>0.4</v>
      </c>
      <c r="E9" s="2">
        <v>0.4</v>
      </c>
      <c r="F9" s="4">
        <v>42643</v>
      </c>
      <c r="G9" s="2">
        <v>530</v>
      </c>
      <c r="H9" s="2" t="s">
        <v>0</v>
      </c>
      <c r="I9" s="2" t="s">
        <v>1</v>
      </c>
      <c r="J9" s="2" t="s">
        <v>2</v>
      </c>
      <c r="K9" s="2">
        <v>283.2</v>
      </c>
      <c r="L9" s="2">
        <v>0</v>
      </c>
      <c r="M9" s="6" t="s">
        <v>0</v>
      </c>
      <c r="N9" s="23"/>
      <c r="O9" s="21" t="str">
        <f>Comodines[[#This Row],[Lat_trunc]]&amp;Comodines[[#This Row],[Lon_trunc]]</f>
        <v>10.0055-62.2375</v>
      </c>
      <c r="P9" s="21">
        <f>MROUND(Datos[[#This Row],[Latitude]],IF(Datos[[#This Row],[Latitude]]&lt;0,-Precisión,Precisión))</f>
        <v>10.0055</v>
      </c>
      <c r="Q9" s="21">
        <f>MROUND(Datos[[#This Row],[Longitude]],IF(Datos[[#This Row],[Longitude]]&lt;0,-Precisión,Precisión))</f>
        <v>-62.237500000000004</v>
      </c>
      <c r="R9" s="1">
        <v>8</v>
      </c>
      <c r="S9" s="5" t="b">
        <f>AND(Datos[[#This Row],[Latitude]]&gt;=Latitud_,Datos[[#This Row],[Latitude]]&lt;=_Latitud)</f>
        <v>0</v>
      </c>
      <c r="T9" s="2" t="b">
        <f>AND(Datos[[#This Row],[Longitude]]&gt;=Longitud_,Datos[[#This Row],[Longitude]]&lt;=_Longitud)</f>
        <v>0</v>
      </c>
      <c r="U9" s="2" t="b">
        <f>AND(Comodines[[#This Row],[Latitud]],Comodines[[#This Row],[Longitud]])</f>
        <v>0</v>
      </c>
      <c r="V9" s="2" t="b">
        <f>IF(COUNTIFS($O$2:O9,Comodines[[#This Row],[LatT&amp;LonT]],$F$2:F9,Datos[[#This Row],[Acq_date]]-1)=0,TRUE,FALSE)</f>
        <v>1</v>
      </c>
      <c r="W9" s="2" t="b">
        <f>AND(Comodines[[#This Row],[L&amp;L]],Comodines[[#This Row],[Nuevo_Fuego]])</f>
        <v>0</v>
      </c>
      <c r="X9" s="2" t="str">
        <f>IF(Comodines[[#This Row],[L&amp;L]],Comodines[[#This Row],[Contador]],"")</f>
        <v/>
      </c>
      <c r="Y9" s="2" t="str">
        <f>IFERROR(SMALL(Comodines[L&amp;LC1],COUNTA($U$2:U9)),"")</f>
        <v/>
      </c>
      <c r="Z9" s="2" t="str">
        <f>IF(AND(Comodines[[#This Row],[Nuevo_Fuego]],Comodines[[#This Row],[L&amp;L]]),Comodines[[#This Row],[Contador]],"")</f>
        <v/>
      </c>
      <c r="AA9" s="2" t="str">
        <f>IFERROR(SMALL(Comodines[FuegoC1],COUNTA($W$2:W9)),"")</f>
        <v/>
      </c>
      <c r="AB9" s="3"/>
      <c r="AD9" s="3"/>
      <c r="AE9" s="3"/>
    </row>
    <row r="10" spans="1:31" ht="15" x14ac:dyDescent="0.25">
      <c r="A10" s="25">
        <v>9.2280200000000008</v>
      </c>
      <c r="B10" s="18">
        <v>-64.667529999999999</v>
      </c>
      <c r="C10" s="2">
        <v>301.10000000000002</v>
      </c>
      <c r="D10" s="2">
        <v>0.5</v>
      </c>
      <c r="E10" s="2">
        <v>0.4</v>
      </c>
      <c r="F10" s="4">
        <v>42643</v>
      </c>
      <c r="G10" s="2">
        <v>530</v>
      </c>
      <c r="H10" s="2" t="s">
        <v>0</v>
      </c>
      <c r="I10" s="2" t="s">
        <v>1</v>
      </c>
      <c r="J10" s="2" t="s">
        <v>2</v>
      </c>
      <c r="K10" s="2">
        <v>279.10000000000002</v>
      </c>
      <c r="L10" s="2">
        <v>0</v>
      </c>
      <c r="M10" s="6" t="s">
        <v>0</v>
      </c>
      <c r="N10" s="23"/>
      <c r="O10" s="21" t="str">
        <f>Comodines[[#This Row],[Lat_trunc]]&amp;Comodines[[#This Row],[Lon_trunc]]</f>
        <v>9.228-64.6675</v>
      </c>
      <c r="P10" s="21">
        <f>MROUND(Datos[[#This Row],[Latitude]],IF(Datos[[#This Row],[Latitude]]&lt;0,-Precisión,Precisión))</f>
        <v>9.2279999999999998</v>
      </c>
      <c r="Q10" s="21">
        <f>MROUND(Datos[[#This Row],[Longitude]],IF(Datos[[#This Row],[Longitude]]&lt;0,-Precisión,Precisión))</f>
        <v>-64.667500000000004</v>
      </c>
      <c r="R10" s="1">
        <v>9</v>
      </c>
      <c r="S10" s="5" t="b">
        <f>AND(Datos[[#This Row],[Latitude]]&gt;=Latitud_,Datos[[#This Row],[Latitude]]&lt;=_Latitud)</f>
        <v>0</v>
      </c>
      <c r="T10" s="2" t="b">
        <f>AND(Datos[[#This Row],[Longitude]]&gt;=Longitud_,Datos[[#This Row],[Longitude]]&lt;=_Longitud)</f>
        <v>0</v>
      </c>
      <c r="U10" s="2" t="b">
        <f>AND(Comodines[[#This Row],[Latitud]],Comodines[[#This Row],[Longitud]])</f>
        <v>0</v>
      </c>
      <c r="V10" s="2" t="b">
        <f>IF(COUNTIFS($O$2:O10,Comodines[[#This Row],[LatT&amp;LonT]],$F$2:F10,Datos[[#This Row],[Acq_date]]-1)=0,TRUE,FALSE)</f>
        <v>1</v>
      </c>
      <c r="W10" s="2" t="b">
        <f>AND(Comodines[[#This Row],[L&amp;L]],Comodines[[#This Row],[Nuevo_Fuego]])</f>
        <v>0</v>
      </c>
      <c r="X10" s="2" t="str">
        <f>IF(Comodines[[#This Row],[L&amp;L]],Comodines[[#This Row],[Contador]],"")</f>
        <v/>
      </c>
      <c r="Y10" s="2" t="str">
        <f>IFERROR(SMALL(Comodines[L&amp;LC1],COUNTA($U$2:U10)),"")</f>
        <v/>
      </c>
      <c r="Z10" s="2" t="str">
        <f>IF(AND(Comodines[[#This Row],[Nuevo_Fuego]],Comodines[[#This Row],[L&amp;L]]),Comodines[[#This Row],[Contador]],"")</f>
        <v/>
      </c>
      <c r="AA10" s="2" t="str">
        <f>IFERROR(SMALL(Comodines[FuegoC1],COUNTA($W$2:W10)),"")</f>
        <v/>
      </c>
      <c r="AB10" s="3"/>
      <c r="AD10" s="3"/>
      <c r="AE10" s="3"/>
    </row>
    <row r="11" spans="1:31" ht="15" x14ac:dyDescent="0.25">
      <c r="A11" s="25">
        <v>8.5571099999999998</v>
      </c>
      <c r="B11" s="18">
        <v>-64.137180000000001</v>
      </c>
      <c r="C11" s="2">
        <v>318.7</v>
      </c>
      <c r="D11" s="2">
        <v>0.5</v>
      </c>
      <c r="E11" s="2">
        <v>0.4</v>
      </c>
      <c r="F11" s="4">
        <v>42643</v>
      </c>
      <c r="G11" s="2">
        <v>530</v>
      </c>
      <c r="H11" s="2" t="s">
        <v>0</v>
      </c>
      <c r="I11" s="2" t="s">
        <v>1</v>
      </c>
      <c r="J11" s="2" t="s">
        <v>2</v>
      </c>
      <c r="K11" s="2">
        <v>281.7</v>
      </c>
      <c r="L11" s="2">
        <v>0</v>
      </c>
      <c r="M11" s="6" t="s">
        <v>0</v>
      </c>
      <c r="N11" s="23"/>
      <c r="O11" s="21" t="str">
        <f>Comodines[[#This Row],[Lat_trunc]]&amp;Comodines[[#This Row],[Lon_trunc]]</f>
        <v>8.557-64.137</v>
      </c>
      <c r="P11" s="21">
        <f>MROUND(Datos[[#This Row],[Latitude]],IF(Datos[[#This Row],[Latitude]]&lt;0,-Precisión,Precisión))</f>
        <v>8.5570000000000004</v>
      </c>
      <c r="Q11" s="21">
        <f>MROUND(Datos[[#This Row],[Longitude]],IF(Datos[[#This Row],[Longitude]]&lt;0,-Precisión,Precisión))</f>
        <v>-64.137</v>
      </c>
      <c r="R11" s="1">
        <v>10</v>
      </c>
      <c r="S11" s="5" t="b">
        <f>AND(Datos[[#This Row],[Latitude]]&gt;=Latitud_,Datos[[#This Row],[Latitude]]&lt;=_Latitud)</f>
        <v>0</v>
      </c>
      <c r="T11" s="2" t="b">
        <f>AND(Datos[[#This Row],[Longitude]]&gt;=Longitud_,Datos[[#This Row],[Longitude]]&lt;=_Longitud)</f>
        <v>0</v>
      </c>
      <c r="U11" s="2" t="b">
        <f>AND(Comodines[[#This Row],[Latitud]],Comodines[[#This Row],[Longitud]])</f>
        <v>0</v>
      </c>
      <c r="V11" s="2" t="b">
        <f>IF(COUNTIFS($O$2:O11,Comodines[[#This Row],[LatT&amp;LonT]],$F$2:F11,Datos[[#This Row],[Acq_date]]-1)=0,TRUE,FALSE)</f>
        <v>1</v>
      </c>
      <c r="W11" s="2" t="b">
        <f>AND(Comodines[[#This Row],[L&amp;L]],Comodines[[#This Row],[Nuevo_Fuego]])</f>
        <v>0</v>
      </c>
      <c r="X11" s="2" t="str">
        <f>IF(Comodines[[#This Row],[L&amp;L]],Comodines[[#This Row],[Contador]],"")</f>
        <v/>
      </c>
      <c r="Y11" s="2" t="str">
        <f>IFERROR(SMALL(Comodines[L&amp;LC1],COUNTA($U$2:U11)),"")</f>
        <v/>
      </c>
      <c r="Z11" s="2" t="str">
        <f>IF(AND(Comodines[[#This Row],[Nuevo_Fuego]],Comodines[[#This Row],[L&amp;L]]),Comodines[[#This Row],[Contador]],"")</f>
        <v/>
      </c>
      <c r="AA11" s="2" t="str">
        <f>IFERROR(SMALL(Comodines[FuegoC1],COUNTA($W$2:W11)),"")</f>
        <v/>
      </c>
      <c r="AB11" s="3"/>
      <c r="AD11" s="3"/>
      <c r="AE11" s="3"/>
    </row>
    <row r="12" spans="1:31" ht="15" x14ac:dyDescent="0.25">
      <c r="A12" s="25">
        <v>8.5285700000000002</v>
      </c>
      <c r="B12" s="18">
        <v>-64.072090000000003</v>
      </c>
      <c r="C12" s="2">
        <v>313.8</v>
      </c>
      <c r="D12" s="2">
        <v>0.5</v>
      </c>
      <c r="E12" s="2">
        <v>0.4</v>
      </c>
      <c r="F12" s="4">
        <v>42643</v>
      </c>
      <c r="G12" s="2">
        <v>530</v>
      </c>
      <c r="H12" s="2" t="s">
        <v>0</v>
      </c>
      <c r="I12" s="2" t="s">
        <v>1</v>
      </c>
      <c r="J12" s="2" t="s">
        <v>2</v>
      </c>
      <c r="K12" s="2">
        <v>280.7</v>
      </c>
      <c r="L12" s="2">
        <v>0</v>
      </c>
      <c r="M12" s="6" t="s">
        <v>0</v>
      </c>
      <c r="N12" s="23"/>
      <c r="O12" s="21" t="str">
        <f>Comodines[[#This Row],[Lat_trunc]]&amp;Comodines[[#This Row],[Lon_trunc]]</f>
        <v>8.5285-64.072</v>
      </c>
      <c r="P12" s="21">
        <f>MROUND(Datos[[#This Row],[Latitude]],IF(Datos[[#This Row],[Latitude]]&lt;0,-Precisión,Precisión))</f>
        <v>8.5284999999999993</v>
      </c>
      <c r="Q12" s="21">
        <f>MROUND(Datos[[#This Row],[Longitude]],IF(Datos[[#This Row],[Longitude]]&lt;0,-Precisión,Precisión))</f>
        <v>-64.072000000000003</v>
      </c>
      <c r="R12" s="1">
        <v>11</v>
      </c>
      <c r="S12" s="5" t="b">
        <f>AND(Datos[[#This Row],[Latitude]]&gt;=Latitud_,Datos[[#This Row],[Latitude]]&lt;=_Latitud)</f>
        <v>0</v>
      </c>
      <c r="T12" s="2" t="b">
        <f>AND(Datos[[#This Row],[Longitude]]&gt;=Longitud_,Datos[[#This Row],[Longitude]]&lt;=_Longitud)</f>
        <v>0</v>
      </c>
      <c r="U12" s="2" t="b">
        <f>AND(Comodines[[#This Row],[Latitud]],Comodines[[#This Row],[Longitud]])</f>
        <v>0</v>
      </c>
      <c r="V12" s="2" t="b">
        <f>IF(COUNTIFS($O$2:O12,Comodines[[#This Row],[LatT&amp;LonT]],$F$2:F12,Datos[[#This Row],[Acq_date]]-1)=0,TRUE,FALSE)</f>
        <v>1</v>
      </c>
      <c r="W12" s="2" t="b">
        <f>AND(Comodines[[#This Row],[L&amp;L]],Comodines[[#This Row],[Nuevo_Fuego]])</f>
        <v>0</v>
      </c>
      <c r="X12" s="2" t="str">
        <f>IF(Comodines[[#This Row],[L&amp;L]],Comodines[[#This Row],[Contador]],"")</f>
        <v/>
      </c>
      <c r="Y12" s="2" t="str">
        <f>IFERROR(SMALL(Comodines[L&amp;LC1],COUNTA($U$2:U12)),"")</f>
        <v/>
      </c>
      <c r="Z12" s="2" t="str">
        <f>IF(AND(Comodines[[#This Row],[Nuevo_Fuego]],Comodines[[#This Row],[L&amp;L]]),Comodines[[#This Row],[Contador]],"")</f>
        <v/>
      </c>
      <c r="AA12" s="2" t="str">
        <f>IFERROR(SMALL(Comodines[FuegoC1],COUNTA($W$2:W12)),"")</f>
        <v/>
      </c>
      <c r="AB12" s="3"/>
      <c r="AD12" s="3"/>
      <c r="AE12" s="3"/>
    </row>
    <row r="13" spans="1:31" ht="15" x14ac:dyDescent="0.25">
      <c r="A13" s="25">
        <v>8.5248299999999997</v>
      </c>
      <c r="B13" s="18">
        <v>-64.072659999999999</v>
      </c>
      <c r="C13" s="2">
        <v>302</v>
      </c>
      <c r="D13" s="2">
        <v>0.5</v>
      </c>
      <c r="E13" s="2">
        <v>0.4</v>
      </c>
      <c r="F13" s="4">
        <v>42643</v>
      </c>
      <c r="G13" s="2">
        <v>530</v>
      </c>
      <c r="H13" s="2" t="s">
        <v>0</v>
      </c>
      <c r="I13" s="2" t="s">
        <v>1</v>
      </c>
      <c r="J13" s="2" t="s">
        <v>2</v>
      </c>
      <c r="K13" s="2">
        <v>280.39999999999998</v>
      </c>
      <c r="L13" s="2">
        <v>0</v>
      </c>
      <c r="M13" s="6" t="s">
        <v>0</v>
      </c>
      <c r="N13" s="23"/>
      <c r="O13" s="21" t="str">
        <f>Comodines[[#This Row],[Lat_trunc]]&amp;Comodines[[#This Row],[Lon_trunc]]</f>
        <v>8.525-64.0725</v>
      </c>
      <c r="P13" s="21">
        <f>MROUND(Datos[[#This Row],[Latitude]],IF(Datos[[#This Row],[Latitude]]&lt;0,-Precisión,Precisión))</f>
        <v>8.5250000000000004</v>
      </c>
      <c r="Q13" s="21">
        <f>MROUND(Datos[[#This Row],[Longitude]],IF(Datos[[#This Row],[Longitude]]&lt;0,-Precisión,Precisión))</f>
        <v>-64.072500000000005</v>
      </c>
      <c r="R13" s="1">
        <v>12</v>
      </c>
      <c r="S13" s="5" t="b">
        <f>AND(Datos[[#This Row],[Latitude]]&gt;=Latitud_,Datos[[#This Row],[Latitude]]&lt;=_Latitud)</f>
        <v>0</v>
      </c>
      <c r="T13" s="2" t="b">
        <f>AND(Datos[[#This Row],[Longitude]]&gt;=Longitud_,Datos[[#This Row],[Longitude]]&lt;=_Longitud)</f>
        <v>0</v>
      </c>
      <c r="U13" s="2" t="b">
        <f>AND(Comodines[[#This Row],[Latitud]],Comodines[[#This Row],[Longitud]])</f>
        <v>0</v>
      </c>
      <c r="V13" s="2" t="b">
        <f>IF(COUNTIFS($O$2:O13,Comodines[[#This Row],[LatT&amp;LonT]],$F$2:F13,Datos[[#This Row],[Acq_date]]-1)=0,TRUE,FALSE)</f>
        <v>1</v>
      </c>
      <c r="W13" s="2" t="b">
        <f>AND(Comodines[[#This Row],[L&amp;L]],Comodines[[#This Row],[Nuevo_Fuego]])</f>
        <v>0</v>
      </c>
      <c r="X13" s="2" t="str">
        <f>IF(Comodines[[#This Row],[L&amp;L]],Comodines[[#This Row],[Contador]],"")</f>
        <v/>
      </c>
      <c r="Y13" s="2" t="str">
        <f>IFERROR(SMALL(Comodines[L&amp;LC1],COUNTA($U$2:U13)),"")</f>
        <v/>
      </c>
      <c r="Z13" s="2" t="str">
        <f>IF(AND(Comodines[[#This Row],[Nuevo_Fuego]],Comodines[[#This Row],[L&amp;L]]),Comodines[[#This Row],[Contador]],"")</f>
        <v/>
      </c>
      <c r="AA13" s="2" t="str">
        <f>IFERROR(SMALL(Comodines[FuegoC1],COUNTA($W$2:W13)),"")</f>
        <v/>
      </c>
      <c r="AB13" s="3"/>
      <c r="AD13" s="3"/>
      <c r="AE13" s="3"/>
    </row>
    <row r="14" spans="1:31" ht="15" x14ac:dyDescent="0.25">
      <c r="A14" s="25">
        <v>8.4043100000000006</v>
      </c>
      <c r="B14" s="18">
        <v>-64.793539999999993</v>
      </c>
      <c r="C14" s="2">
        <v>308.2</v>
      </c>
      <c r="D14" s="2">
        <v>0.5</v>
      </c>
      <c r="E14" s="2">
        <v>0.4</v>
      </c>
      <c r="F14" s="4">
        <v>42643</v>
      </c>
      <c r="G14" s="2">
        <v>530</v>
      </c>
      <c r="H14" s="2" t="s">
        <v>0</v>
      </c>
      <c r="I14" s="2" t="s">
        <v>1</v>
      </c>
      <c r="J14" s="2" t="s">
        <v>2</v>
      </c>
      <c r="K14" s="2">
        <v>277.39999999999998</v>
      </c>
      <c r="L14" s="2">
        <v>0</v>
      </c>
      <c r="M14" s="6" t="s">
        <v>0</v>
      </c>
      <c r="N14" s="23"/>
      <c r="O14" s="21" t="str">
        <f>Comodines[[#This Row],[Lat_trunc]]&amp;Comodines[[#This Row],[Lon_trunc]]</f>
        <v>8.4045-64.7935</v>
      </c>
      <c r="P14" s="21">
        <f>MROUND(Datos[[#This Row],[Latitude]],IF(Datos[[#This Row],[Latitude]]&lt;0,-Precisión,Precisión))</f>
        <v>8.4045000000000005</v>
      </c>
      <c r="Q14" s="21">
        <f>MROUND(Datos[[#This Row],[Longitude]],IF(Datos[[#This Row],[Longitude]]&lt;0,-Precisión,Precisión))</f>
        <v>-64.793499999999995</v>
      </c>
      <c r="R14" s="1">
        <v>13</v>
      </c>
      <c r="S14" s="5" t="b">
        <f>AND(Datos[[#This Row],[Latitude]]&gt;=Latitud_,Datos[[#This Row],[Latitude]]&lt;=_Latitud)</f>
        <v>0</v>
      </c>
      <c r="T14" s="2" t="b">
        <f>AND(Datos[[#This Row],[Longitude]]&gt;=Longitud_,Datos[[#This Row],[Longitude]]&lt;=_Longitud)</f>
        <v>0</v>
      </c>
      <c r="U14" s="2" t="b">
        <f>AND(Comodines[[#This Row],[Latitud]],Comodines[[#This Row],[Longitud]])</f>
        <v>0</v>
      </c>
      <c r="V14" s="2" t="b">
        <f>IF(COUNTIFS($O$2:O14,Comodines[[#This Row],[LatT&amp;LonT]],$F$2:F14,Datos[[#This Row],[Acq_date]]-1)=0,TRUE,FALSE)</f>
        <v>1</v>
      </c>
      <c r="W14" s="2" t="b">
        <f>AND(Comodines[[#This Row],[L&amp;L]],Comodines[[#This Row],[Nuevo_Fuego]])</f>
        <v>0</v>
      </c>
      <c r="X14" s="2" t="str">
        <f>IF(Comodines[[#This Row],[L&amp;L]],Comodines[[#This Row],[Contador]],"")</f>
        <v/>
      </c>
      <c r="Y14" s="2" t="str">
        <f>IFERROR(SMALL(Comodines[L&amp;LC1],COUNTA($U$2:U14)),"")</f>
        <v/>
      </c>
      <c r="Z14" s="2" t="str">
        <f>IF(AND(Comodines[[#This Row],[Nuevo_Fuego]],Comodines[[#This Row],[L&amp;L]]),Comodines[[#This Row],[Contador]],"")</f>
        <v/>
      </c>
      <c r="AA14" s="2" t="str">
        <f>IFERROR(SMALL(Comodines[FuegoC1],COUNTA($W$2:W14)),"")</f>
        <v/>
      </c>
      <c r="AB14" s="3"/>
      <c r="AD14" s="3"/>
      <c r="AE14" s="3"/>
    </row>
    <row r="15" spans="1:31" ht="15" x14ac:dyDescent="0.25">
      <c r="A15" s="25">
        <v>8.4037100000000002</v>
      </c>
      <c r="B15" s="18">
        <v>-64.790270000000007</v>
      </c>
      <c r="C15" s="2">
        <v>310.2</v>
      </c>
      <c r="D15" s="2">
        <v>0.5</v>
      </c>
      <c r="E15" s="2">
        <v>0.4</v>
      </c>
      <c r="F15" s="4">
        <v>42643</v>
      </c>
      <c r="G15" s="2">
        <v>530</v>
      </c>
      <c r="H15" s="2" t="s">
        <v>0</v>
      </c>
      <c r="I15" s="2" t="s">
        <v>1</v>
      </c>
      <c r="J15" s="2" t="s">
        <v>2</v>
      </c>
      <c r="K15" s="2">
        <v>277.10000000000002</v>
      </c>
      <c r="L15" s="2">
        <v>0</v>
      </c>
      <c r="M15" s="6" t="s">
        <v>0</v>
      </c>
      <c r="N15" s="23"/>
      <c r="O15" s="21" t="str">
        <f>Comodines[[#This Row],[Lat_trunc]]&amp;Comodines[[#This Row],[Lon_trunc]]</f>
        <v>8.4035-64.7905</v>
      </c>
      <c r="P15" s="21">
        <f>MROUND(Datos[[#This Row],[Latitude]],IF(Datos[[#This Row],[Latitude]]&lt;0,-Precisión,Precisión))</f>
        <v>8.4034999999999993</v>
      </c>
      <c r="Q15" s="21">
        <f>MROUND(Datos[[#This Row],[Longitude]],IF(Datos[[#This Row],[Longitude]]&lt;0,-Precisión,Precisión))</f>
        <v>-64.790499999999994</v>
      </c>
      <c r="R15" s="1">
        <v>14</v>
      </c>
      <c r="S15" s="5" t="b">
        <f>AND(Datos[[#This Row],[Latitude]]&gt;=Latitud_,Datos[[#This Row],[Latitude]]&lt;=_Latitud)</f>
        <v>0</v>
      </c>
      <c r="T15" s="2" t="b">
        <f>AND(Datos[[#This Row],[Longitude]]&gt;=Longitud_,Datos[[#This Row],[Longitude]]&lt;=_Longitud)</f>
        <v>0</v>
      </c>
      <c r="U15" s="2" t="b">
        <f>AND(Comodines[[#This Row],[Latitud]],Comodines[[#This Row],[Longitud]])</f>
        <v>0</v>
      </c>
      <c r="V15" s="2" t="b">
        <f>IF(COUNTIFS($O$2:O15,Comodines[[#This Row],[LatT&amp;LonT]],$F$2:F15,Datos[[#This Row],[Acq_date]]-1)=0,TRUE,FALSE)</f>
        <v>1</v>
      </c>
      <c r="W15" s="2" t="b">
        <f>AND(Comodines[[#This Row],[L&amp;L]],Comodines[[#This Row],[Nuevo_Fuego]])</f>
        <v>0</v>
      </c>
      <c r="X15" s="2" t="str">
        <f>IF(Comodines[[#This Row],[L&amp;L]],Comodines[[#This Row],[Contador]],"")</f>
        <v/>
      </c>
      <c r="Y15" s="2" t="str">
        <f>IFERROR(SMALL(Comodines[L&amp;LC1],COUNTA($U$2:U15)),"")</f>
        <v/>
      </c>
      <c r="Z15" s="2" t="str">
        <f>IF(AND(Comodines[[#This Row],[Nuevo_Fuego]],Comodines[[#This Row],[L&amp;L]]),Comodines[[#This Row],[Contador]],"")</f>
        <v/>
      </c>
      <c r="AA15" s="2" t="str">
        <f>IFERROR(SMALL(Comodines[FuegoC1],COUNTA($W$2:W15)),"")</f>
        <v/>
      </c>
      <c r="AB15" s="3"/>
      <c r="AD15" s="3"/>
      <c r="AE15" s="3"/>
    </row>
    <row r="16" spans="1:31" ht="15" x14ac:dyDescent="0.25">
      <c r="A16" s="25">
        <v>7.9045199999999998</v>
      </c>
      <c r="B16" s="18">
        <v>-61.635269999999998</v>
      </c>
      <c r="C16" s="2">
        <v>305.89999999999998</v>
      </c>
      <c r="D16" s="2">
        <v>0.4</v>
      </c>
      <c r="E16" s="2">
        <v>0.4</v>
      </c>
      <c r="F16" s="4">
        <v>42643</v>
      </c>
      <c r="G16" s="2">
        <v>530</v>
      </c>
      <c r="H16" s="2" t="s">
        <v>0</v>
      </c>
      <c r="I16" s="2" t="s">
        <v>1</v>
      </c>
      <c r="J16" s="2" t="s">
        <v>2</v>
      </c>
      <c r="K16" s="2">
        <v>278.89999999999998</v>
      </c>
      <c r="L16" s="2">
        <v>0</v>
      </c>
      <c r="M16" s="6" t="s">
        <v>0</v>
      </c>
      <c r="N16" s="23"/>
      <c r="O16" s="21" t="str">
        <f>Comodines[[#This Row],[Lat_trunc]]&amp;Comodines[[#This Row],[Lon_trunc]]</f>
        <v>7.9045-61.6355</v>
      </c>
      <c r="P16" s="21">
        <f>MROUND(Datos[[#This Row],[Latitude]],IF(Datos[[#This Row],[Latitude]]&lt;0,-Precisión,Precisión))</f>
        <v>7.9045000000000005</v>
      </c>
      <c r="Q16" s="21">
        <f>MROUND(Datos[[#This Row],[Longitude]],IF(Datos[[#This Row],[Longitude]]&lt;0,-Precisión,Precisión))</f>
        <v>-61.6355</v>
      </c>
      <c r="R16" s="1">
        <v>15</v>
      </c>
      <c r="S16" s="5" t="b">
        <f>AND(Datos[[#This Row],[Latitude]]&gt;=Latitud_,Datos[[#This Row],[Latitude]]&lt;=_Latitud)</f>
        <v>0</v>
      </c>
      <c r="T16" s="2" t="b">
        <f>AND(Datos[[#This Row],[Longitude]]&gt;=Longitud_,Datos[[#This Row],[Longitude]]&lt;=_Longitud)</f>
        <v>0</v>
      </c>
      <c r="U16" s="2" t="b">
        <f>AND(Comodines[[#This Row],[Latitud]],Comodines[[#This Row],[Longitud]])</f>
        <v>0</v>
      </c>
      <c r="V16" s="2" t="b">
        <f>IF(COUNTIFS($O$2:O16,Comodines[[#This Row],[LatT&amp;LonT]],$F$2:F16,Datos[[#This Row],[Acq_date]]-1)=0,TRUE,FALSE)</f>
        <v>1</v>
      </c>
      <c r="W16" s="2" t="b">
        <f>AND(Comodines[[#This Row],[L&amp;L]],Comodines[[#This Row],[Nuevo_Fuego]])</f>
        <v>0</v>
      </c>
      <c r="X16" s="2" t="str">
        <f>IF(Comodines[[#This Row],[L&amp;L]],Comodines[[#This Row],[Contador]],"")</f>
        <v/>
      </c>
      <c r="Y16" s="2" t="str">
        <f>IFERROR(SMALL(Comodines[L&amp;LC1],COUNTA($U$2:U16)),"")</f>
        <v/>
      </c>
      <c r="Z16" s="2" t="str">
        <f>IF(AND(Comodines[[#This Row],[Nuevo_Fuego]],Comodines[[#This Row],[L&amp;L]]),Comodines[[#This Row],[Contador]],"")</f>
        <v/>
      </c>
      <c r="AA16" s="2" t="str">
        <f>IFERROR(SMALL(Comodines[FuegoC1],COUNTA($W$2:W16)),"")</f>
        <v/>
      </c>
      <c r="AB16" s="3"/>
      <c r="AD16" s="3"/>
      <c r="AE16" s="3"/>
    </row>
    <row r="17" spans="1:31" ht="15" x14ac:dyDescent="0.25">
      <c r="A17" s="25">
        <v>33.477800000000002</v>
      </c>
      <c r="B17" s="18">
        <v>-81.069879999999998</v>
      </c>
      <c r="C17" s="2">
        <v>308</v>
      </c>
      <c r="D17" s="2">
        <v>0.4</v>
      </c>
      <c r="E17" s="2">
        <v>0.4</v>
      </c>
      <c r="F17" s="4">
        <v>42643</v>
      </c>
      <c r="G17" s="2">
        <v>705</v>
      </c>
      <c r="H17" s="2" t="s">
        <v>0</v>
      </c>
      <c r="I17" s="2" t="s">
        <v>1</v>
      </c>
      <c r="J17" s="2" t="s">
        <v>2</v>
      </c>
      <c r="K17" s="2">
        <v>289.39999999999998</v>
      </c>
      <c r="L17" s="2">
        <v>0</v>
      </c>
      <c r="M17" s="6" t="s">
        <v>0</v>
      </c>
      <c r="N17" s="23"/>
      <c r="O17" s="21" t="str">
        <f>Comodines[[#This Row],[Lat_trunc]]&amp;Comodines[[#This Row],[Lon_trunc]]</f>
        <v>33.478-81.07</v>
      </c>
      <c r="P17" s="21">
        <f>MROUND(Datos[[#This Row],[Latitude]],IF(Datos[[#This Row],[Latitude]]&lt;0,-Precisión,Precisión))</f>
        <v>33.478000000000002</v>
      </c>
      <c r="Q17" s="21">
        <f>MROUND(Datos[[#This Row],[Longitude]],IF(Datos[[#This Row],[Longitude]]&lt;0,-Precisión,Precisión))</f>
        <v>-81.070000000000007</v>
      </c>
      <c r="R17" s="1">
        <v>16</v>
      </c>
      <c r="S17" s="5" t="b">
        <f>AND(Datos[[#This Row],[Latitude]]&gt;=Latitud_,Datos[[#This Row],[Latitude]]&lt;=_Latitud)</f>
        <v>0</v>
      </c>
      <c r="T17" s="2" t="b">
        <f>AND(Datos[[#This Row],[Longitude]]&gt;=Longitud_,Datos[[#This Row],[Longitude]]&lt;=_Longitud)</f>
        <v>0</v>
      </c>
      <c r="U17" s="2" t="b">
        <f>AND(Comodines[[#This Row],[Latitud]],Comodines[[#This Row],[Longitud]])</f>
        <v>0</v>
      </c>
      <c r="V17" s="2" t="b">
        <f>IF(COUNTIFS($O$2:O17,Comodines[[#This Row],[LatT&amp;LonT]],$F$2:F17,Datos[[#This Row],[Acq_date]]-1)=0,TRUE,FALSE)</f>
        <v>1</v>
      </c>
      <c r="W17" s="2" t="b">
        <f>AND(Comodines[[#This Row],[L&amp;L]],Comodines[[#This Row],[Nuevo_Fuego]])</f>
        <v>0</v>
      </c>
      <c r="X17" s="2" t="str">
        <f>IF(Comodines[[#This Row],[L&amp;L]],Comodines[[#This Row],[Contador]],"")</f>
        <v/>
      </c>
      <c r="Y17" s="2" t="str">
        <f>IFERROR(SMALL(Comodines[L&amp;LC1],COUNTA($U$2:U17)),"")</f>
        <v/>
      </c>
      <c r="Z17" s="2" t="str">
        <f>IF(AND(Comodines[[#This Row],[Nuevo_Fuego]],Comodines[[#This Row],[L&amp;L]]),Comodines[[#This Row],[Contador]],"")</f>
        <v/>
      </c>
      <c r="AA17" s="2" t="str">
        <f>IFERROR(SMALL(Comodines[FuegoC1],COUNTA($W$2:W17)),"")</f>
        <v/>
      </c>
      <c r="AB17" s="3"/>
      <c r="AD17" s="3"/>
      <c r="AE17" s="3"/>
    </row>
    <row r="18" spans="1:31" ht="15" x14ac:dyDescent="0.25">
      <c r="A18" s="25">
        <v>32.955530000000003</v>
      </c>
      <c r="B18" s="18">
        <v>-83.029579999999996</v>
      </c>
      <c r="C18" s="2">
        <v>300.10000000000002</v>
      </c>
      <c r="D18" s="2">
        <v>0.5</v>
      </c>
      <c r="E18" s="2">
        <v>0.4</v>
      </c>
      <c r="F18" s="4">
        <v>42643</v>
      </c>
      <c r="G18" s="2">
        <v>705</v>
      </c>
      <c r="H18" s="2" t="s">
        <v>0</v>
      </c>
      <c r="I18" s="2" t="s">
        <v>1</v>
      </c>
      <c r="J18" s="2" t="s">
        <v>2</v>
      </c>
      <c r="K18" s="2">
        <v>285.39999999999998</v>
      </c>
      <c r="L18" s="2">
        <v>0</v>
      </c>
      <c r="M18" s="6" t="s">
        <v>0</v>
      </c>
      <c r="N18" s="23"/>
      <c r="O18" s="21" t="str">
        <f>Comodines[[#This Row],[Lat_trunc]]&amp;Comodines[[#This Row],[Lon_trunc]]</f>
        <v>32.9555-83.0295</v>
      </c>
      <c r="P18" s="21">
        <f>MROUND(Datos[[#This Row],[Latitude]],IF(Datos[[#This Row],[Latitude]]&lt;0,-Precisión,Precisión))</f>
        <v>32.955500000000001</v>
      </c>
      <c r="Q18" s="21">
        <f>MROUND(Datos[[#This Row],[Longitude]],IF(Datos[[#This Row],[Longitude]]&lt;0,-Precisión,Precisión))</f>
        <v>-83.029499999999999</v>
      </c>
      <c r="R18" s="1">
        <v>17</v>
      </c>
      <c r="S18" s="5" t="b">
        <f>AND(Datos[[#This Row],[Latitude]]&gt;=Latitud_,Datos[[#This Row],[Latitude]]&lt;=_Latitud)</f>
        <v>0</v>
      </c>
      <c r="T18" s="2" t="b">
        <f>AND(Datos[[#This Row],[Longitude]]&gt;=Longitud_,Datos[[#This Row],[Longitude]]&lt;=_Longitud)</f>
        <v>0</v>
      </c>
      <c r="U18" s="2" t="b">
        <f>AND(Comodines[[#This Row],[Latitud]],Comodines[[#This Row],[Longitud]])</f>
        <v>0</v>
      </c>
      <c r="V18" s="2" t="b">
        <f>IF(COUNTIFS($O$2:O18,Comodines[[#This Row],[LatT&amp;LonT]],$F$2:F18,Datos[[#This Row],[Acq_date]]-1)=0,TRUE,FALSE)</f>
        <v>1</v>
      </c>
      <c r="W18" s="2" t="b">
        <f>AND(Comodines[[#This Row],[L&amp;L]],Comodines[[#This Row],[Nuevo_Fuego]])</f>
        <v>0</v>
      </c>
      <c r="X18" s="2" t="str">
        <f>IF(Comodines[[#This Row],[L&amp;L]],Comodines[[#This Row],[Contador]],"")</f>
        <v/>
      </c>
      <c r="Y18" s="2" t="str">
        <f>IFERROR(SMALL(Comodines[L&amp;LC1],COUNTA($U$2:U18)),"")</f>
        <v/>
      </c>
      <c r="Z18" s="2" t="str">
        <f>IF(AND(Comodines[[#This Row],[Nuevo_Fuego]],Comodines[[#This Row],[L&amp;L]]),Comodines[[#This Row],[Contador]],"")</f>
        <v/>
      </c>
      <c r="AA18" s="2" t="str">
        <f>IFERROR(SMALL(Comodines[FuegoC1],COUNTA($W$2:W18)),"")</f>
        <v/>
      </c>
      <c r="AB18" s="3"/>
      <c r="AD18" s="3"/>
      <c r="AE18" s="3"/>
    </row>
    <row r="19" spans="1:31" ht="15" x14ac:dyDescent="0.25">
      <c r="A19" s="25">
        <v>33.450360000000003</v>
      </c>
      <c r="B19" s="18">
        <v>-88.579040000000006</v>
      </c>
      <c r="C19" s="2">
        <v>302.5</v>
      </c>
      <c r="D19" s="2">
        <v>0.6</v>
      </c>
      <c r="E19" s="2">
        <v>0.5</v>
      </c>
      <c r="F19" s="4">
        <v>42643</v>
      </c>
      <c r="G19" s="2">
        <v>705</v>
      </c>
      <c r="H19" s="2" t="s">
        <v>0</v>
      </c>
      <c r="I19" s="2" t="s">
        <v>1</v>
      </c>
      <c r="J19" s="2" t="s">
        <v>2</v>
      </c>
      <c r="K19" s="2">
        <v>284.5</v>
      </c>
      <c r="L19" s="2">
        <v>0</v>
      </c>
      <c r="M19" s="6" t="s">
        <v>0</v>
      </c>
      <c r="N19" s="23"/>
      <c r="O19" s="21" t="str">
        <f>Comodines[[#This Row],[Lat_trunc]]&amp;Comodines[[#This Row],[Lon_trunc]]</f>
        <v>33.4505-88.579</v>
      </c>
      <c r="P19" s="21">
        <f>MROUND(Datos[[#This Row],[Latitude]],IF(Datos[[#This Row],[Latitude]]&lt;0,-Precisión,Precisión))</f>
        <v>33.450499999999998</v>
      </c>
      <c r="Q19" s="21">
        <f>MROUND(Datos[[#This Row],[Longitude]],IF(Datos[[#This Row],[Longitude]]&lt;0,-Precisión,Precisión))</f>
        <v>-88.579000000000008</v>
      </c>
      <c r="R19" s="1">
        <v>18</v>
      </c>
      <c r="S19" s="5" t="b">
        <f>AND(Datos[[#This Row],[Latitude]]&gt;=Latitud_,Datos[[#This Row],[Latitude]]&lt;=_Latitud)</f>
        <v>0</v>
      </c>
      <c r="T19" s="2" t="b">
        <f>AND(Datos[[#This Row],[Longitude]]&gt;=Longitud_,Datos[[#This Row],[Longitude]]&lt;=_Longitud)</f>
        <v>0</v>
      </c>
      <c r="U19" s="2" t="b">
        <f>AND(Comodines[[#This Row],[Latitud]],Comodines[[#This Row],[Longitud]])</f>
        <v>0</v>
      </c>
      <c r="V19" s="2" t="b">
        <f>IF(COUNTIFS($O$2:O19,Comodines[[#This Row],[LatT&amp;LonT]],$F$2:F19,Datos[[#This Row],[Acq_date]]-1)=0,TRUE,FALSE)</f>
        <v>1</v>
      </c>
      <c r="W19" s="2" t="b">
        <f>AND(Comodines[[#This Row],[L&amp;L]],Comodines[[#This Row],[Nuevo_Fuego]])</f>
        <v>0</v>
      </c>
      <c r="X19" s="2" t="str">
        <f>IF(Comodines[[#This Row],[L&amp;L]],Comodines[[#This Row],[Contador]],"")</f>
        <v/>
      </c>
      <c r="Y19" s="2" t="str">
        <f>IFERROR(SMALL(Comodines[L&amp;LC1],COUNTA($U$2:U19)),"")</f>
        <v/>
      </c>
      <c r="Z19" s="2" t="str">
        <f>IF(AND(Comodines[[#This Row],[Nuevo_Fuego]],Comodines[[#This Row],[L&amp;L]]),Comodines[[#This Row],[Contador]],"")</f>
        <v/>
      </c>
      <c r="AA19" s="2" t="str">
        <f>IFERROR(SMALL(Comodines[FuegoC1],COUNTA($W$2:W19)),"")</f>
        <v/>
      </c>
      <c r="AB19" s="3"/>
      <c r="AD19" s="3"/>
      <c r="AE19" s="3"/>
    </row>
    <row r="20" spans="1:31" ht="15" x14ac:dyDescent="0.25">
      <c r="A20" s="25">
        <v>33.440109999999997</v>
      </c>
      <c r="B20" s="18">
        <v>-88.573880000000003</v>
      </c>
      <c r="C20" s="2">
        <v>299.8</v>
      </c>
      <c r="D20" s="2">
        <v>0.6</v>
      </c>
      <c r="E20" s="2">
        <v>0.5</v>
      </c>
      <c r="F20" s="4">
        <v>42643</v>
      </c>
      <c r="G20" s="2">
        <v>705</v>
      </c>
      <c r="H20" s="2" t="s">
        <v>0</v>
      </c>
      <c r="I20" s="2" t="s">
        <v>1</v>
      </c>
      <c r="J20" s="2" t="s">
        <v>2</v>
      </c>
      <c r="K20" s="2">
        <v>285.2</v>
      </c>
      <c r="L20" s="2">
        <v>0</v>
      </c>
      <c r="M20" s="6" t="s">
        <v>0</v>
      </c>
      <c r="N20" s="23"/>
      <c r="O20" s="21" t="str">
        <f>Comodines[[#This Row],[Lat_trunc]]&amp;Comodines[[#This Row],[Lon_trunc]]</f>
        <v>33.44-88.574</v>
      </c>
      <c r="P20" s="21">
        <f>MROUND(Datos[[#This Row],[Latitude]],IF(Datos[[#This Row],[Latitude]]&lt;0,-Precisión,Precisión))</f>
        <v>33.44</v>
      </c>
      <c r="Q20" s="21">
        <f>MROUND(Datos[[#This Row],[Longitude]],IF(Datos[[#This Row],[Longitude]]&lt;0,-Precisión,Precisión))</f>
        <v>-88.573999999999998</v>
      </c>
      <c r="R20" s="1">
        <v>19</v>
      </c>
      <c r="S20" s="5" t="b">
        <f>AND(Datos[[#This Row],[Latitude]]&gt;=Latitud_,Datos[[#This Row],[Latitude]]&lt;=_Latitud)</f>
        <v>0</v>
      </c>
      <c r="T20" s="2" t="b">
        <f>AND(Datos[[#This Row],[Longitude]]&gt;=Longitud_,Datos[[#This Row],[Longitude]]&lt;=_Longitud)</f>
        <v>0</v>
      </c>
      <c r="U20" s="2" t="b">
        <f>AND(Comodines[[#This Row],[Latitud]],Comodines[[#This Row],[Longitud]])</f>
        <v>0</v>
      </c>
      <c r="V20" s="2" t="b">
        <f>IF(COUNTIFS($O$2:O20,Comodines[[#This Row],[LatT&amp;LonT]],$F$2:F20,Datos[[#This Row],[Acq_date]]-1)=0,TRUE,FALSE)</f>
        <v>1</v>
      </c>
      <c r="W20" s="2" t="b">
        <f>AND(Comodines[[#This Row],[L&amp;L]],Comodines[[#This Row],[Nuevo_Fuego]])</f>
        <v>0</v>
      </c>
      <c r="X20" s="2" t="str">
        <f>IF(Comodines[[#This Row],[L&amp;L]],Comodines[[#This Row],[Contador]],"")</f>
        <v/>
      </c>
      <c r="Y20" s="2" t="str">
        <f>IFERROR(SMALL(Comodines[L&amp;LC1],COUNTA($U$2:U20)),"")</f>
        <v/>
      </c>
      <c r="Z20" s="2" t="str">
        <f>IF(AND(Comodines[[#This Row],[Nuevo_Fuego]],Comodines[[#This Row],[L&amp;L]]),Comodines[[#This Row],[Contador]],"")</f>
        <v/>
      </c>
      <c r="AA20" s="2" t="str">
        <f>IFERROR(SMALL(Comodines[FuegoC1],COUNTA($W$2:W20)),"")</f>
        <v/>
      </c>
      <c r="AB20" s="3"/>
      <c r="AD20" s="3"/>
      <c r="AE20" s="3"/>
    </row>
    <row r="21" spans="1:31" ht="15" x14ac:dyDescent="0.25">
      <c r="A21" s="25">
        <v>33.439590000000003</v>
      </c>
      <c r="B21" s="18">
        <v>-88.567490000000006</v>
      </c>
      <c r="C21" s="2">
        <v>296.89999999999998</v>
      </c>
      <c r="D21" s="2">
        <v>0.6</v>
      </c>
      <c r="E21" s="2">
        <v>0.5</v>
      </c>
      <c r="F21" s="4">
        <v>42643</v>
      </c>
      <c r="G21" s="2">
        <v>705</v>
      </c>
      <c r="H21" s="2" t="s">
        <v>0</v>
      </c>
      <c r="I21" s="2" t="s">
        <v>1</v>
      </c>
      <c r="J21" s="2" t="s">
        <v>2</v>
      </c>
      <c r="K21" s="2">
        <v>284.8</v>
      </c>
      <c r="L21" s="2">
        <v>0</v>
      </c>
      <c r="M21" s="6" t="s">
        <v>0</v>
      </c>
      <c r="N21" s="23"/>
      <c r="O21" s="21" t="str">
        <f>Comodines[[#This Row],[Lat_trunc]]&amp;Comodines[[#This Row],[Lon_trunc]]</f>
        <v>33.4395-88.5675</v>
      </c>
      <c r="P21" s="21">
        <f>MROUND(Datos[[#This Row],[Latitude]],IF(Datos[[#This Row],[Latitude]]&lt;0,-Precisión,Precisión))</f>
        <v>33.439500000000002</v>
      </c>
      <c r="Q21" s="21">
        <f>MROUND(Datos[[#This Row],[Longitude]],IF(Datos[[#This Row],[Longitude]]&lt;0,-Precisión,Precisión))</f>
        <v>-88.567499999999995</v>
      </c>
      <c r="R21" s="1">
        <v>20</v>
      </c>
      <c r="S21" s="5" t="b">
        <f>AND(Datos[[#This Row],[Latitude]]&gt;=Latitud_,Datos[[#This Row],[Latitude]]&lt;=_Latitud)</f>
        <v>0</v>
      </c>
      <c r="T21" s="2" t="b">
        <f>AND(Datos[[#This Row],[Longitude]]&gt;=Longitud_,Datos[[#This Row],[Longitude]]&lt;=_Longitud)</f>
        <v>0</v>
      </c>
      <c r="U21" s="2" t="b">
        <f>AND(Comodines[[#This Row],[Latitud]],Comodines[[#This Row],[Longitud]])</f>
        <v>0</v>
      </c>
      <c r="V21" s="2" t="b">
        <f>IF(COUNTIFS($O$2:O21,Comodines[[#This Row],[LatT&amp;LonT]],$F$2:F21,Datos[[#This Row],[Acq_date]]-1)=0,TRUE,FALSE)</f>
        <v>1</v>
      </c>
      <c r="W21" s="2" t="b">
        <f>AND(Comodines[[#This Row],[L&amp;L]],Comodines[[#This Row],[Nuevo_Fuego]])</f>
        <v>0</v>
      </c>
      <c r="X21" s="2" t="str">
        <f>IF(Comodines[[#This Row],[L&amp;L]],Comodines[[#This Row],[Contador]],"")</f>
        <v/>
      </c>
      <c r="Y21" s="2" t="str">
        <f>IFERROR(SMALL(Comodines[L&amp;LC1],COUNTA($U$2:U21)),"")</f>
        <v/>
      </c>
      <c r="Z21" s="2" t="str">
        <f>IF(AND(Comodines[[#This Row],[Nuevo_Fuego]],Comodines[[#This Row],[L&amp;L]]),Comodines[[#This Row],[Contador]],"")</f>
        <v/>
      </c>
      <c r="AA21" s="2" t="str">
        <f>IFERROR(SMALL(Comodines[FuegoC1],COUNTA($W$2:W21)),"")</f>
        <v/>
      </c>
      <c r="AB21" s="3"/>
      <c r="AD21" s="3"/>
      <c r="AE21" s="3"/>
    </row>
    <row r="22" spans="1:31" ht="15" x14ac:dyDescent="0.25">
      <c r="A22" s="25">
        <v>33.24568</v>
      </c>
      <c r="B22" s="18">
        <v>-86.818169999999995</v>
      </c>
      <c r="C22" s="2">
        <v>299.8</v>
      </c>
      <c r="D22" s="2">
        <v>0.5</v>
      </c>
      <c r="E22" s="2">
        <v>0.5</v>
      </c>
      <c r="F22" s="4">
        <v>42643</v>
      </c>
      <c r="G22" s="2">
        <v>705</v>
      </c>
      <c r="H22" s="2" t="s">
        <v>0</v>
      </c>
      <c r="I22" s="2" t="s">
        <v>1</v>
      </c>
      <c r="J22" s="2" t="s">
        <v>2</v>
      </c>
      <c r="K22" s="2">
        <v>286.3</v>
      </c>
      <c r="L22" s="2">
        <v>0</v>
      </c>
      <c r="M22" s="6" t="s">
        <v>0</v>
      </c>
      <c r="N22" s="23"/>
      <c r="O22" s="21" t="str">
        <f>Comodines[[#This Row],[Lat_trunc]]&amp;Comodines[[#This Row],[Lon_trunc]]</f>
        <v>33.2455-86.818</v>
      </c>
      <c r="P22" s="21">
        <f>MROUND(Datos[[#This Row],[Latitude]],IF(Datos[[#This Row],[Latitude]]&lt;0,-Precisión,Precisión))</f>
        <v>33.2455</v>
      </c>
      <c r="Q22" s="21">
        <f>MROUND(Datos[[#This Row],[Longitude]],IF(Datos[[#This Row],[Longitude]]&lt;0,-Precisión,Precisión))</f>
        <v>-86.817999999999998</v>
      </c>
      <c r="R22" s="1">
        <v>21</v>
      </c>
      <c r="S22" s="5" t="b">
        <f>AND(Datos[[#This Row],[Latitude]]&gt;=Latitud_,Datos[[#This Row],[Latitude]]&lt;=_Latitud)</f>
        <v>0</v>
      </c>
      <c r="T22" s="2" t="b">
        <f>AND(Datos[[#This Row],[Longitude]]&gt;=Longitud_,Datos[[#This Row],[Longitude]]&lt;=_Longitud)</f>
        <v>0</v>
      </c>
      <c r="U22" s="2" t="b">
        <f>AND(Comodines[[#This Row],[Latitud]],Comodines[[#This Row],[Longitud]])</f>
        <v>0</v>
      </c>
      <c r="V22" s="2" t="b">
        <f>IF(COUNTIFS($O$2:O22,Comodines[[#This Row],[LatT&amp;LonT]],$F$2:F22,Datos[[#This Row],[Acq_date]]-1)=0,TRUE,FALSE)</f>
        <v>1</v>
      </c>
      <c r="W22" s="2" t="b">
        <f>AND(Comodines[[#This Row],[L&amp;L]],Comodines[[#This Row],[Nuevo_Fuego]])</f>
        <v>0</v>
      </c>
      <c r="X22" s="2" t="str">
        <f>IF(Comodines[[#This Row],[L&amp;L]],Comodines[[#This Row],[Contador]],"")</f>
        <v/>
      </c>
      <c r="Y22" s="2" t="str">
        <f>IFERROR(SMALL(Comodines[L&amp;LC1],COUNTA($U$2:U22)),"")</f>
        <v/>
      </c>
      <c r="Z22" s="2" t="str">
        <f>IF(AND(Comodines[[#This Row],[Nuevo_Fuego]],Comodines[[#This Row],[L&amp;L]]),Comodines[[#This Row],[Contador]],"")</f>
        <v/>
      </c>
      <c r="AA22" s="2" t="str">
        <f>IFERROR(SMALL(Comodines[FuegoC1],COUNTA($W$2:W22)),"")</f>
        <v/>
      </c>
      <c r="AB22" s="3"/>
      <c r="AD22" s="3"/>
      <c r="AE22" s="3"/>
    </row>
    <row r="23" spans="1:31" ht="15" x14ac:dyDescent="0.25">
      <c r="A23" s="25">
        <v>32.84599</v>
      </c>
      <c r="B23" s="18">
        <v>-83.215869999999995</v>
      </c>
      <c r="C23" s="2">
        <v>299.7</v>
      </c>
      <c r="D23" s="2">
        <v>0.5</v>
      </c>
      <c r="E23" s="2">
        <v>0.4</v>
      </c>
      <c r="F23" s="4">
        <v>42643</v>
      </c>
      <c r="G23" s="2">
        <v>705</v>
      </c>
      <c r="H23" s="2" t="s">
        <v>0</v>
      </c>
      <c r="I23" s="2" t="s">
        <v>1</v>
      </c>
      <c r="J23" s="2" t="s">
        <v>2</v>
      </c>
      <c r="K23" s="2">
        <v>289.60000000000002</v>
      </c>
      <c r="L23" s="2">
        <v>0</v>
      </c>
      <c r="M23" s="6" t="s">
        <v>0</v>
      </c>
      <c r="N23" s="23"/>
      <c r="O23" s="21" t="str">
        <f>Comodines[[#This Row],[Lat_trunc]]&amp;Comodines[[#This Row],[Lon_trunc]]</f>
        <v>32.846-83.216</v>
      </c>
      <c r="P23" s="21">
        <f>MROUND(Datos[[#This Row],[Latitude]],IF(Datos[[#This Row],[Latitude]]&lt;0,-Precisión,Precisión))</f>
        <v>32.846000000000004</v>
      </c>
      <c r="Q23" s="21">
        <f>MROUND(Datos[[#This Row],[Longitude]],IF(Datos[[#This Row],[Longitude]]&lt;0,-Precisión,Precisión))</f>
        <v>-83.216000000000008</v>
      </c>
      <c r="R23" s="1">
        <v>22</v>
      </c>
      <c r="S23" s="5" t="b">
        <f>AND(Datos[[#This Row],[Latitude]]&gt;=Latitud_,Datos[[#This Row],[Latitude]]&lt;=_Latitud)</f>
        <v>0</v>
      </c>
      <c r="T23" s="2" t="b">
        <f>AND(Datos[[#This Row],[Longitude]]&gt;=Longitud_,Datos[[#This Row],[Longitude]]&lt;=_Longitud)</f>
        <v>0</v>
      </c>
      <c r="U23" s="2" t="b">
        <f>AND(Comodines[[#This Row],[Latitud]],Comodines[[#This Row],[Longitud]])</f>
        <v>0</v>
      </c>
      <c r="V23" s="2" t="b">
        <f>IF(COUNTIFS($O$2:O23,Comodines[[#This Row],[LatT&amp;LonT]],$F$2:F23,Datos[[#This Row],[Acq_date]]-1)=0,TRUE,FALSE)</f>
        <v>1</v>
      </c>
      <c r="W23" s="2" t="b">
        <f>AND(Comodines[[#This Row],[L&amp;L]],Comodines[[#This Row],[Nuevo_Fuego]])</f>
        <v>0</v>
      </c>
      <c r="X23" s="2" t="str">
        <f>IF(Comodines[[#This Row],[L&amp;L]],Comodines[[#This Row],[Contador]],"")</f>
        <v/>
      </c>
      <c r="Y23" s="2" t="str">
        <f>IFERROR(SMALL(Comodines[L&amp;LC1],COUNTA($U$2:U23)),"")</f>
        <v/>
      </c>
      <c r="Z23" s="2" t="str">
        <f>IF(AND(Comodines[[#This Row],[Nuevo_Fuego]],Comodines[[#This Row],[L&amp;L]]),Comodines[[#This Row],[Contador]],"")</f>
        <v/>
      </c>
      <c r="AA23" s="2" t="str">
        <f>IFERROR(SMALL(Comodines[FuegoC1],COUNTA($W$2:W23)),"")</f>
        <v/>
      </c>
      <c r="AB23" s="3"/>
      <c r="AD23" s="3"/>
      <c r="AE23" s="3"/>
    </row>
    <row r="24" spans="1:31" ht="15" x14ac:dyDescent="0.25">
      <c r="A24" s="25">
        <v>33.245730000000002</v>
      </c>
      <c r="B24" s="18">
        <v>-86.819789999999998</v>
      </c>
      <c r="C24" s="2">
        <v>297.3</v>
      </c>
      <c r="D24" s="2">
        <v>0.5</v>
      </c>
      <c r="E24" s="2">
        <v>0.5</v>
      </c>
      <c r="F24" s="4">
        <v>42643</v>
      </c>
      <c r="G24" s="2">
        <v>705</v>
      </c>
      <c r="H24" s="2" t="s">
        <v>0</v>
      </c>
      <c r="I24" s="2" t="s">
        <v>1</v>
      </c>
      <c r="J24" s="2" t="s">
        <v>2</v>
      </c>
      <c r="K24" s="2">
        <v>285.60000000000002</v>
      </c>
      <c r="L24" s="2">
        <v>0</v>
      </c>
      <c r="M24" s="6" t="s">
        <v>0</v>
      </c>
      <c r="N24" s="23"/>
      <c r="O24" s="21" t="str">
        <f>Comodines[[#This Row],[Lat_trunc]]&amp;Comodines[[#This Row],[Lon_trunc]]</f>
        <v>33.2455-86.82</v>
      </c>
      <c r="P24" s="21">
        <f>MROUND(Datos[[#This Row],[Latitude]],IF(Datos[[#This Row],[Latitude]]&lt;0,-Precisión,Precisión))</f>
        <v>33.2455</v>
      </c>
      <c r="Q24" s="21">
        <f>MROUND(Datos[[#This Row],[Longitude]],IF(Datos[[#This Row],[Longitude]]&lt;0,-Precisión,Precisión))</f>
        <v>-86.820000000000007</v>
      </c>
      <c r="R24" s="1">
        <v>23</v>
      </c>
      <c r="S24" s="5" t="b">
        <f>AND(Datos[[#This Row],[Latitude]]&gt;=Latitud_,Datos[[#This Row],[Latitude]]&lt;=_Latitud)</f>
        <v>0</v>
      </c>
      <c r="T24" s="2" t="b">
        <f>AND(Datos[[#This Row],[Longitude]]&gt;=Longitud_,Datos[[#This Row],[Longitude]]&lt;=_Longitud)</f>
        <v>0</v>
      </c>
      <c r="U24" s="2" t="b">
        <f>AND(Comodines[[#This Row],[Latitud]],Comodines[[#This Row],[Longitud]])</f>
        <v>0</v>
      </c>
      <c r="V24" s="2" t="b">
        <f>IF(COUNTIFS($O$2:O24,Comodines[[#This Row],[LatT&amp;LonT]],$F$2:F24,Datos[[#This Row],[Acq_date]]-1)=0,TRUE,FALSE)</f>
        <v>1</v>
      </c>
      <c r="W24" s="2" t="b">
        <f>AND(Comodines[[#This Row],[L&amp;L]],Comodines[[#This Row],[Nuevo_Fuego]])</f>
        <v>0</v>
      </c>
      <c r="X24" s="2" t="str">
        <f>IF(Comodines[[#This Row],[L&amp;L]],Comodines[[#This Row],[Contador]],"")</f>
        <v/>
      </c>
      <c r="Y24" s="2" t="str">
        <f>IFERROR(SMALL(Comodines[L&amp;LC1],COUNTA($U$2:U24)),"")</f>
        <v/>
      </c>
      <c r="Z24" s="2" t="str">
        <f>IF(AND(Comodines[[#This Row],[Nuevo_Fuego]],Comodines[[#This Row],[L&amp;L]]),Comodines[[#This Row],[Contador]],"")</f>
        <v/>
      </c>
      <c r="AA24" s="2" t="str">
        <f>IFERROR(SMALL(Comodines[FuegoC1],COUNTA($W$2:W24)),"")</f>
        <v/>
      </c>
      <c r="AB24" s="3"/>
      <c r="AD24" s="3"/>
      <c r="AE24" s="3"/>
    </row>
    <row r="25" spans="1:31" ht="15" x14ac:dyDescent="0.25">
      <c r="A25" s="25">
        <v>33.216000000000001</v>
      </c>
      <c r="B25" s="18">
        <v>-86.788089999999997</v>
      </c>
      <c r="C25" s="2">
        <v>296.3</v>
      </c>
      <c r="D25" s="2">
        <v>0.5</v>
      </c>
      <c r="E25" s="2">
        <v>0.5</v>
      </c>
      <c r="F25" s="4">
        <v>42643</v>
      </c>
      <c r="G25" s="2">
        <v>705</v>
      </c>
      <c r="H25" s="2" t="s">
        <v>0</v>
      </c>
      <c r="I25" s="2" t="s">
        <v>1</v>
      </c>
      <c r="J25" s="2" t="s">
        <v>2</v>
      </c>
      <c r="K25" s="2">
        <v>285.8</v>
      </c>
      <c r="L25" s="2">
        <v>0</v>
      </c>
      <c r="M25" s="6" t="s">
        <v>0</v>
      </c>
      <c r="N25" s="23"/>
      <c r="O25" s="21" t="str">
        <f>Comodines[[#This Row],[Lat_trunc]]&amp;Comodines[[#This Row],[Lon_trunc]]</f>
        <v>33.216-86.788</v>
      </c>
      <c r="P25" s="21">
        <f>MROUND(Datos[[#This Row],[Latitude]],IF(Datos[[#This Row],[Latitude]]&lt;0,-Precisión,Precisión))</f>
        <v>33.216000000000001</v>
      </c>
      <c r="Q25" s="21">
        <f>MROUND(Datos[[#This Row],[Longitude]],IF(Datos[[#This Row],[Longitude]]&lt;0,-Precisión,Precisión))</f>
        <v>-86.787999999999997</v>
      </c>
      <c r="R25" s="1">
        <v>24</v>
      </c>
      <c r="S25" s="5" t="b">
        <f>AND(Datos[[#This Row],[Latitude]]&gt;=Latitud_,Datos[[#This Row],[Latitude]]&lt;=_Latitud)</f>
        <v>0</v>
      </c>
      <c r="T25" s="2" t="b">
        <f>AND(Datos[[#This Row],[Longitude]]&gt;=Longitud_,Datos[[#This Row],[Longitude]]&lt;=_Longitud)</f>
        <v>0</v>
      </c>
      <c r="U25" s="2" t="b">
        <f>AND(Comodines[[#This Row],[Latitud]],Comodines[[#This Row],[Longitud]])</f>
        <v>0</v>
      </c>
      <c r="V25" s="2" t="b">
        <f>IF(COUNTIFS($O$2:O25,Comodines[[#This Row],[LatT&amp;LonT]],$F$2:F25,Datos[[#This Row],[Acq_date]]-1)=0,TRUE,FALSE)</f>
        <v>1</v>
      </c>
      <c r="W25" s="2" t="b">
        <f>AND(Comodines[[#This Row],[L&amp;L]],Comodines[[#This Row],[Nuevo_Fuego]])</f>
        <v>0</v>
      </c>
      <c r="X25" s="2" t="str">
        <f>IF(Comodines[[#This Row],[L&amp;L]],Comodines[[#This Row],[Contador]],"")</f>
        <v/>
      </c>
      <c r="Y25" s="2" t="str">
        <f>IFERROR(SMALL(Comodines[L&amp;LC1],COUNTA($U$2:U25)),"")</f>
        <v/>
      </c>
      <c r="Z25" s="2" t="str">
        <f>IF(AND(Comodines[[#This Row],[Nuevo_Fuego]],Comodines[[#This Row],[L&amp;L]]),Comodines[[#This Row],[Contador]],"")</f>
        <v/>
      </c>
      <c r="AA25" s="2" t="str">
        <f>IFERROR(SMALL(Comodines[FuegoC1],COUNTA($W$2:W25)),"")</f>
        <v/>
      </c>
      <c r="AB25" s="3"/>
      <c r="AD25" s="3"/>
      <c r="AE25" s="3"/>
    </row>
    <row r="26" spans="1:31" ht="15" x14ac:dyDescent="0.25">
      <c r="A26" s="25">
        <v>32.893990000000002</v>
      </c>
      <c r="B26" s="18">
        <v>-83.965789999999998</v>
      </c>
      <c r="C26" s="2">
        <v>304.89999999999998</v>
      </c>
      <c r="D26" s="2">
        <v>0.5</v>
      </c>
      <c r="E26" s="2">
        <v>0.4</v>
      </c>
      <c r="F26" s="4">
        <v>42643</v>
      </c>
      <c r="G26" s="2">
        <v>705</v>
      </c>
      <c r="H26" s="2" t="s">
        <v>0</v>
      </c>
      <c r="I26" s="2" t="s">
        <v>1</v>
      </c>
      <c r="J26" s="2" t="s">
        <v>2</v>
      </c>
      <c r="K26" s="2">
        <v>284.60000000000002</v>
      </c>
      <c r="L26" s="2">
        <v>0</v>
      </c>
      <c r="M26" s="6" t="s">
        <v>0</v>
      </c>
      <c r="N26" s="23"/>
      <c r="O26" s="21" t="str">
        <f>Comodines[[#This Row],[Lat_trunc]]&amp;Comodines[[#This Row],[Lon_trunc]]</f>
        <v>32.894-83.966</v>
      </c>
      <c r="P26" s="21">
        <f>MROUND(Datos[[#This Row],[Latitude]],IF(Datos[[#This Row],[Latitude]]&lt;0,-Precisión,Precisión))</f>
        <v>32.893999999999998</v>
      </c>
      <c r="Q26" s="21">
        <f>MROUND(Datos[[#This Row],[Longitude]],IF(Datos[[#This Row],[Longitude]]&lt;0,-Precisión,Precisión))</f>
        <v>-83.966000000000008</v>
      </c>
      <c r="R26" s="1">
        <v>25</v>
      </c>
      <c r="S26" s="5" t="b">
        <f>AND(Datos[[#This Row],[Latitude]]&gt;=Latitud_,Datos[[#This Row],[Latitude]]&lt;=_Latitud)</f>
        <v>0</v>
      </c>
      <c r="T26" s="2" t="b">
        <f>AND(Datos[[#This Row],[Longitude]]&gt;=Longitud_,Datos[[#This Row],[Longitude]]&lt;=_Longitud)</f>
        <v>0</v>
      </c>
      <c r="U26" s="2" t="b">
        <f>AND(Comodines[[#This Row],[Latitud]],Comodines[[#This Row],[Longitud]])</f>
        <v>0</v>
      </c>
      <c r="V26" s="2" t="b">
        <f>IF(COUNTIFS($O$2:O26,Comodines[[#This Row],[LatT&amp;LonT]],$F$2:F26,Datos[[#This Row],[Acq_date]]-1)=0,TRUE,FALSE)</f>
        <v>1</v>
      </c>
      <c r="W26" s="2" t="b">
        <f>AND(Comodines[[#This Row],[L&amp;L]],Comodines[[#This Row],[Nuevo_Fuego]])</f>
        <v>0</v>
      </c>
      <c r="X26" s="2" t="str">
        <f>IF(Comodines[[#This Row],[L&amp;L]],Comodines[[#This Row],[Contador]],"")</f>
        <v/>
      </c>
      <c r="Y26" s="2" t="str">
        <f>IFERROR(SMALL(Comodines[L&amp;LC1],COUNTA($U$2:U26)),"")</f>
        <v/>
      </c>
      <c r="Z26" s="2" t="str">
        <f>IF(AND(Comodines[[#This Row],[Nuevo_Fuego]],Comodines[[#This Row],[L&amp;L]]),Comodines[[#This Row],[Contador]],"")</f>
        <v/>
      </c>
      <c r="AA26" s="2" t="str">
        <f>IFERROR(SMALL(Comodines[FuegoC1],COUNTA($W$2:W26)),"")</f>
        <v/>
      </c>
      <c r="AB26" s="3"/>
      <c r="AD26" s="3"/>
      <c r="AE26" s="3"/>
    </row>
    <row r="27" spans="1:31" ht="15" x14ac:dyDescent="0.25">
      <c r="A27" s="25">
        <v>32.771630000000002</v>
      </c>
      <c r="B27" s="18">
        <v>-83.629509999999996</v>
      </c>
      <c r="C27" s="2">
        <v>301</v>
      </c>
      <c r="D27" s="2">
        <v>0.5</v>
      </c>
      <c r="E27" s="2">
        <v>0.4</v>
      </c>
      <c r="F27" s="4">
        <v>42643</v>
      </c>
      <c r="G27" s="2">
        <v>705</v>
      </c>
      <c r="H27" s="2" t="s">
        <v>0</v>
      </c>
      <c r="I27" s="2" t="s">
        <v>1</v>
      </c>
      <c r="J27" s="2" t="s">
        <v>2</v>
      </c>
      <c r="K27" s="2">
        <v>290.5</v>
      </c>
      <c r="L27" s="2">
        <v>0</v>
      </c>
      <c r="M27" s="6" t="s">
        <v>0</v>
      </c>
      <c r="N27" s="23"/>
      <c r="O27" s="21" t="str">
        <f>Comodines[[#This Row],[Lat_trunc]]&amp;Comodines[[#This Row],[Lon_trunc]]</f>
        <v>32.7715-83.6295</v>
      </c>
      <c r="P27" s="21">
        <f>MROUND(Datos[[#This Row],[Latitude]],IF(Datos[[#This Row],[Latitude]]&lt;0,-Precisión,Precisión))</f>
        <v>32.771500000000003</v>
      </c>
      <c r="Q27" s="21">
        <f>MROUND(Datos[[#This Row],[Longitude]],IF(Datos[[#This Row],[Longitude]]&lt;0,-Precisión,Precisión))</f>
        <v>-83.629500000000007</v>
      </c>
      <c r="R27" s="1">
        <v>26</v>
      </c>
      <c r="S27" s="5" t="b">
        <f>AND(Datos[[#This Row],[Latitude]]&gt;=Latitud_,Datos[[#This Row],[Latitude]]&lt;=_Latitud)</f>
        <v>0</v>
      </c>
      <c r="T27" s="2" t="b">
        <f>AND(Datos[[#This Row],[Longitude]]&gt;=Longitud_,Datos[[#This Row],[Longitude]]&lt;=_Longitud)</f>
        <v>0</v>
      </c>
      <c r="U27" s="2" t="b">
        <f>AND(Comodines[[#This Row],[Latitud]],Comodines[[#This Row],[Longitud]])</f>
        <v>0</v>
      </c>
      <c r="V27" s="2" t="b">
        <f>IF(COUNTIFS($O$2:O27,Comodines[[#This Row],[LatT&amp;LonT]],$F$2:F27,Datos[[#This Row],[Acq_date]]-1)=0,TRUE,FALSE)</f>
        <v>1</v>
      </c>
      <c r="W27" s="2" t="b">
        <f>AND(Comodines[[#This Row],[L&amp;L]],Comodines[[#This Row],[Nuevo_Fuego]])</f>
        <v>0</v>
      </c>
      <c r="X27" s="2" t="str">
        <f>IF(Comodines[[#This Row],[L&amp;L]],Comodines[[#This Row],[Contador]],"")</f>
        <v/>
      </c>
      <c r="Y27" s="2" t="str">
        <f>IFERROR(SMALL(Comodines[L&amp;LC1],COUNTA($U$2:U27)),"")</f>
        <v/>
      </c>
      <c r="Z27" s="2" t="str">
        <f>IF(AND(Comodines[[#This Row],[Nuevo_Fuego]],Comodines[[#This Row],[L&amp;L]]),Comodines[[#This Row],[Contador]],"")</f>
        <v/>
      </c>
      <c r="AA27" s="2" t="str">
        <f>IFERROR(SMALL(Comodines[FuegoC1],COUNTA($W$2:W27)),"")</f>
        <v/>
      </c>
      <c r="AB27" s="3"/>
      <c r="AD27" s="3"/>
      <c r="AE27" s="3"/>
    </row>
    <row r="28" spans="1:31" ht="15" x14ac:dyDescent="0.25">
      <c r="A28" s="25">
        <v>33.10651</v>
      </c>
      <c r="B28" s="18">
        <v>-86.799899999999994</v>
      </c>
      <c r="C28" s="2">
        <v>297.89999999999998</v>
      </c>
      <c r="D28" s="2">
        <v>0.5</v>
      </c>
      <c r="E28" s="2">
        <v>0.5</v>
      </c>
      <c r="F28" s="4">
        <v>42643</v>
      </c>
      <c r="G28" s="2">
        <v>705</v>
      </c>
      <c r="H28" s="2" t="s">
        <v>0</v>
      </c>
      <c r="I28" s="2" t="s">
        <v>1</v>
      </c>
      <c r="J28" s="2" t="s">
        <v>2</v>
      </c>
      <c r="K28" s="2">
        <v>286.5</v>
      </c>
      <c r="L28" s="2">
        <v>0</v>
      </c>
      <c r="M28" s="6" t="s">
        <v>0</v>
      </c>
      <c r="N28" s="23"/>
      <c r="O28" s="21" t="str">
        <f>Comodines[[#This Row],[Lat_trunc]]&amp;Comodines[[#This Row],[Lon_trunc]]</f>
        <v>33.1065-86.8</v>
      </c>
      <c r="P28" s="21">
        <f>MROUND(Datos[[#This Row],[Latitude]],IF(Datos[[#This Row],[Latitude]]&lt;0,-Precisión,Precisión))</f>
        <v>33.106500000000004</v>
      </c>
      <c r="Q28" s="21">
        <f>MROUND(Datos[[#This Row],[Longitude]],IF(Datos[[#This Row],[Longitude]]&lt;0,-Precisión,Precisión))</f>
        <v>-86.8</v>
      </c>
      <c r="R28" s="1">
        <v>27</v>
      </c>
      <c r="S28" s="5" t="b">
        <f>AND(Datos[[#This Row],[Latitude]]&gt;=Latitud_,Datos[[#This Row],[Latitude]]&lt;=_Latitud)</f>
        <v>0</v>
      </c>
      <c r="T28" s="2" t="b">
        <f>AND(Datos[[#This Row],[Longitude]]&gt;=Longitud_,Datos[[#This Row],[Longitude]]&lt;=_Longitud)</f>
        <v>0</v>
      </c>
      <c r="U28" s="2" t="b">
        <f>AND(Comodines[[#This Row],[Latitud]],Comodines[[#This Row],[Longitud]])</f>
        <v>0</v>
      </c>
      <c r="V28" s="2" t="b">
        <f>IF(COUNTIFS($O$2:O28,Comodines[[#This Row],[LatT&amp;LonT]],$F$2:F28,Datos[[#This Row],[Acq_date]]-1)=0,TRUE,FALSE)</f>
        <v>1</v>
      </c>
      <c r="W28" s="2" t="b">
        <f>AND(Comodines[[#This Row],[L&amp;L]],Comodines[[#This Row],[Nuevo_Fuego]])</f>
        <v>0</v>
      </c>
      <c r="X28" s="2" t="str">
        <f>IF(Comodines[[#This Row],[L&amp;L]],Comodines[[#This Row],[Contador]],"")</f>
        <v/>
      </c>
      <c r="Y28" s="2" t="str">
        <f>IFERROR(SMALL(Comodines[L&amp;LC1],COUNTA($U$2:U28)),"")</f>
        <v/>
      </c>
      <c r="Z28" s="2" t="str">
        <f>IF(AND(Comodines[[#This Row],[Nuevo_Fuego]],Comodines[[#This Row],[L&amp;L]]),Comodines[[#This Row],[Contador]],"")</f>
        <v/>
      </c>
      <c r="AA28" s="2" t="str">
        <f>IFERROR(SMALL(Comodines[FuegoC1],COUNTA($W$2:W28)),"")</f>
        <v/>
      </c>
      <c r="AB28" s="3"/>
      <c r="AD28" s="3"/>
      <c r="AE28" s="3"/>
    </row>
    <row r="29" spans="1:31" ht="15" x14ac:dyDescent="0.25">
      <c r="A29" s="25">
        <v>33.102150000000002</v>
      </c>
      <c r="B29" s="18">
        <v>-86.800510000000003</v>
      </c>
      <c r="C29" s="2">
        <v>306.89999999999998</v>
      </c>
      <c r="D29" s="2">
        <v>0.5</v>
      </c>
      <c r="E29" s="2">
        <v>0.5</v>
      </c>
      <c r="F29" s="4">
        <v>42643</v>
      </c>
      <c r="G29" s="2">
        <v>705</v>
      </c>
      <c r="H29" s="2" t="s">
        <v>0</v>
      </c>
      <c r="I29" s="2" t="s">
        <v>1</v>
      </c>
      <c r="J29" s="2" t="s">
        <v>2</v>
      </c>
      <c r="K29" s="2">
        <v>287.10000000000002</v>
      </c>
      <c r="L29" s="2">
        <v>0</v>
      </c>
      <c r="M29" s="6" t="s">
        <v>0</v>
      </c>
      <c r="N29" s="23"/>
      <c r="O29" s="21" t="str">
        <f>Comodines[[#This Row],[Lat_trunc]]&amp;Comodines[[#This Row],[Lon_trunc]]</f>
        <v>33.102-86.8005</v>
      </c>
      <c r="P29" s="21">
        <f>MROUND(Datos[[#This Row],[Latitude]],IF(Datos[[#This Row],[Latitude]]&lt;0,-Precisión,Precisión))</f>
        <v>33.102000000000004</v>
      </c>
      <c r="Q29" s="21">
        <f>MROUND(Datos[[#This Row],[Longitude]],IF(Datos[[#This Row],[Longitude]]&lt;0,-Precisión,Precisión))</f>
        <v>-86.8005</v>
      </c>
      <c r="R29" s="1">
        <v>28</v>
      </c>
      <c r="S29" s="5" t="b">
        <f>AND(Datos[[#This Row],[Latitude]]&gt;=Latitud_,Datos[[#This Row],[Latitude]]&lt;=_Latitud)</f>
        <v>0</v>
      </c>
      <c r="T29" s="2" t="b">
        <f>AND(Datos[[#This Row],[Longitude]]&gt;=Longitud_,Datos[[#This Row],[Longitude]]&lt;=_Longitud)</f>
        <v>0</v>
      </c>
      <c r="U29" s="2" t="b">
        <f>AND(Comodines[[#This Row],[Latitud]],Comodines[[#This Row],[Longitud]])</f>
        <v>0</v>
      </c>
      <c r="V29" s="2" t="b">
        <f>IF(COUNTIFS($O$2:O29,Comodines[[#This Row],[LatT&amp;LonT]],$F$2:F29,Datos[[#This Row],[Acq_date]]-1)=0,TRUE,FALSE)</f>
        <v>1</v>
      </c>
      <c r="W29" s="2" t="b">
        <f>AND(Comodines[[#This Row],[L&amp;L]],Comodines[[#This Row],[Nuevo_Fuego]])</f>
        <v>0</v>
      </c>
      <c r="X29" s="2" t="str">
        <f>IF(Comodines[[#This Row],[L&amp;L]],Comodines[[#This Row],[Contador]],"")</f>
        <v/>
      </c>
      <c r="Y29" s="2" t="str">
        <f>IFERROR(SMALL(Comodines[L&amp;LC1],COUNTA($U$2:U29)),"")</f>
        <v/>
      </c>
      <c r="Z29" s="2" t="str">
        <f>IF(AND(Comodines[[#This Row],[Nuevo_Fuego]],Comodines[[#This Row],[L&amp;L]]),Comodines[[#This Row],[Contador]],"")</f>
        <v/>
      </c>
      <c r="AA29" s="2" t="str">
        <f>IFERROR(SMALL(Comodines[FuegoC1],COUNTA($W$2:W29)),"")</f>
        <v/>
      </c>
      <c r="AB29" s="3"/>
      <c r="AD29" s="3"/>
      <c r="AE29" s="3"/>
    </row>
    <row r="30" spans="1:31" ht="15" x14ac:dyDescent="0.25">
      <c r="A30" s="25">
        <v>33.093910000000001</v>
      </c>
      <c r="B30" s="18">
        <v>-86.806759999999997</v>
      </c>
      <c r="C30" s="2">
        <v>303.8</v>
      </c>
      <c r="D30" s="2">
        <v>0.5</v>
      </c>
      <c r="E30" s="2">
        <v>0.5</v>
      </c>
      <c r="F30" s="4">
        <v>42643</v>
      </c>
      <c r="G30" s="2">
        <v>705</v>
      </c>
      <c r="H30" s="2" t="s">
        <v>0</v>
      </c>
      <c r="I30" s="2" t="s">
        <v>1</v>
      </c>
      <c r="J30" s="2" t="s">
        <v>2</v>
      </c>
      <c r="K30" s="2">
        <v>285.8</v>
      </c>
      <c r="L30" s="2">
        <v>0</v>
      </c>
      <c r="M30" s="6" t="s">
        <v>0</v>
      </c>
      <c r="N30" s="23"/>
      <c r="O30" s="21" t="str">
        <f>Comodines[[#This Row],[Lat_trunc]]&amp;Comodines[[#This Row],[Lon_trunc]]</f>
        <v>33.094-86.807</v>
      </c>
      <c r="P30" s="21">
        <f>MROUND(Datos[[#This Row],[Latitude]],IF(Datos[[#This Row],[Latitude]]&lt;0,-Precisión,Precisión))</f>
        <v>33.094000000000001</v>
      </c>
      <c r="Q30" s="21">
        <f>MROUND(Datos[[#This Row],[Longitude]],IF(Datos[[#This Row],[Longitude]]&lt;0,-Precisión,Precisión))</f>
        <v>-86.807000000000002</v>
      </c>
      <c r="R30" s="1">
        <v>29</v>
      </c>
      <c r="S30" s="5" t="b">
        <f>AND(Datos[[#This Row],[Latitude]]&gt;=Latitud_,Datos[[#This Row],[Latitude]]&lt;=_Latitud)</f>
        <v>0</v>
      </c>
      <c r="T30" s="2" t="b">
        <f>AND(Datos[[#This Row],[Longitude]]&gt;=Longitud_,Datos[[#This Row],[Longitude]]&lt;=_Longitud)</f>
        <v>0</v>
      </c>
      <c r="U30" s="2" t="b">
        <f>AND(Comodines[[#This Row],[Latitud]],Comodines[[#This Row],[Longitud]])</f>
        <v>0</v>
      </c>
      <c r="V30" s="2" t="b">
        <f>IF(COUNTIFS($O$2:O30,Comodines[[#This Row],[LatT&amp;LonT]],$F$2:F30,Datos[[#This Row],[Acq_date]]-1)=0,TRUE,FALSE)</f>
        <v>1</v>
      </c>
      <c r="W30" s="2" t="b">
        <f>AND(Comodines[[#This Row],[L&amp;L]],Comodines[[#This Row],[Nuevo_Fuego]])</f>
        <v>0</v>
      </c>
      <c r="X30" s="2" t="str">
        <f>IF(Comodines[[#This Row],[L&amp;L]],Comodines[[#This Row],[Contador]],"")</f>
        <v/>
      </c>
      <c r="Y30" s="2" t="str">
        <f>IFERROR(SMALL(Comodines[L&amp;LC1],COUNTA($U$2:U30)),"")</f>
        <v/>
      </c>
      <c r="Z30" s="2" t="str">
        <f>IF(AND(Comodines[[#This Row],[Nuevo_Fuego]],Comodines[[#This Row],[L&amp;L]]),Comodines[[#This Row],[Contador]],"")</f>
        <v/>
      </c>
      <c r="AA30" s="2" t="str">
        <f>IFERROR(SMALL(Comodines[FuegoC1],COUNTA($W$2:W30)),"")</f>
        <v/>
      </c>
      <c r="AB30" s="3"/>
      <c r="AD30" s="3"/>
      <c r="AE30" s="3"/>
    </row>
    <row r="31" spans="1:31" ht="15" x14ac:dyDescent="0.25">
      <c r="A31" s="25">
        <v>33.093420000000002</v>
      </c>
      <c r="B31" s="18">
        <v>-86.801730000000006</v>
      </c>
      <c r="C31" s="2">
        <v>296.3</v>
      </c>
      <c r="D31" s="2">
        <v>0.5</v>
      </c>
      <c r="E31" s="2">
        <v>0.5</v>
      </c>
      <c r="F31" s="4">
        <v>42643</v>
      </c>
      <c r="G31" s="2">
        <v>705</v>
      </c>
      <c r="H31" s="2" t="s">
        <v>0</v>
      </c>
      <c r="I31" s="2" t="s">
        <v>1</v>
      </c>
      <c r="J31" s="2" t="s">
        <v>2</v>
      </c>
      <c r="K31" s="2">
        <v>286.10000000000002</v>
      </c>
      <c r="L31" s="2">
        <v>0</v>
      </c>
      <c r="M31" s="6" t="s">
        <v>0</v>
      </c>
      <c r="N31" s="23"/>
      <c r="O31" s="21" t="str">
        <f>Comodines[[#This Row],[Lat_trunc]]&amp;Comodines[[#This Row],[Lon_trunc]]</f>
        <v>33.0935-86.8015</v>
      </c>
      <c r="P31" s="21">
        <f>MROUND(Datos[[#This Row],[Latitude]],IF(Datos[[#This Row],[Latitude]]&lt;0,-Precisión,Precisión))</f>
        <v>33.093499999999999</v>
      </c>
      <c r="Q31" s="21">
        <f>MROUND(Datos[[#This Row],[Longitude]],IF(Datos[[#This Row],[Longitude]]&lt;0,-Precisión,Precisión))</f>
        <v>-86.801500000000004</v>
      </c>
      <c r="R31" s="1">
        <v>30</v>
      </c>
      <c r="S31" s="5" t="b">
        <f>AND(Datos[[#This Row],[Latitude]]&gt;=Latitud_,Datos[[#This Row],[Latitude]]&lt;=_Latitud)</f>
        <v>0</v>
      </c>
      <c r="T31" s="2" t="b">
        <f>AND(Datos[[#This Row],[Longitude]]&gt;=Longitud_,Datos[[#This Row],[Longitude]]&lt;=_Longitud)</f>
        <v>0</v>
      </c>
      <c r="U31" s="2" t="b">
        <f>AND(Comodines[[#This Row],[Latitud]],Comodines[[#This Row],[Longitud]])</f>
        <v>0</v>
      </c>
      <c r="V31" s="2" t="b">
        <f>IF(COUNTIFS($O$2:O31,Comodines[[#This Row],[LatT&amp;LonT]],$F$2:F31,Datos[[#This Row],[Acq_date]]-1)=0,TRUE,FALSE)</f>
        <v>1</v>
      </c>
      <c r="W31" s="2" t="b">
        <f>AND(Comodines[[#This Row],[L&amp;L]],Comodines[[#This Row],[Nuevo_Fuego]])</f>
        <v>0</v>
      </c>
      <c r="X31" s="2" t="str">
        <f>IF(Comodines[[#This Row],[L&amp;L]],Comodines[[#This Row],[Contador]],"")</f>
        <v/>
      </c>
      <c r="Y31" s="2" t="str">
        <f>IFERROR(SMALL(Comodines[L&amp;LC1],COUNTA($U$2:U31)),"")</f>
        <v/>
      </c>
      <c r="Z31" s="2" t="str">
        <f>IF(AND(Comodines[[#This Row],[Nuevo_Fuego]],Comodines[[#This Row],[L&amp;L]]),Comodines[[#This Row],[Contador]],"")</f>
        <v/>
      </c>
      <c r="AA31" s="2" t="str">
        <f>IFERROR(SMALL(Comodines[FuegoC1],COUNTA($W$2:W31)),"")</f>
        <v/>
      </c>
      <c r="AB31" s="3"/>
      <c r="AD31" s="3"/>
      <c r="AE31" s="3"/>
    </row>
    <row r="32" spans="1:31" ht="15" x14ac:dyDescent="0.25">
      <c r="A32" s="25">
        <v>32.819070000000004</v>
      </c>
      <c r="B32" s="18">
        <v>-85.691760000000002</v>
      </c>
      <c r="C32" s="2">
        <v>309.39999999999998</v>
      </c>
      <c r="D32" s="2">
        <v>0.4</v>
      </c>
      <c r="E32" s="2">
        <v>0.5</v>
      </c>
      <c r="F32" s="4">
        <v>42643</v>
      </c>
      <c r="G32" s="2">
        <v>705</v>
      </c>
      <c r="H32" s="2" t="s">
        <v>0</v>
      </c>
      <c r="I32" s="2" t="s">
        <v>1</v>
      </c>
      <c r="J32" s="2" t="s">
        <v>2</v>
      </c>
      <c r="K32" s="2">
        <v>284</v>
      </c>
      <c r="L32" s="2">
        <v>0</v>
      </c>
      <c r="M32" s="6" t="s">
        <v>0</v>
      </c>
      <c r="N32" s="23"/>
      <c r="O32" s="21" t="str">
        <f>Comodines[[#This Row],[Lat_trunc]]&amp;Comodines[[#This Row],[Lon_trunc]]</f>
        <v>32.819-85.692</v>
      </c>
      <c r="P32" s="21">
        <f>MROUND(Datos[[#This Row],[Latitude]],IF(Datos[[#This Row],[Latitude]]&lt;0,-Precisión,Precisión))</f>
        <v>32.819000000000003</v>
      </c>
      <c r="Q32" s="21">
        <f>MROUND(Datos[[#This Row],[Longitude]],IF(Datos[[#This Row],[Longitude]]&lt;0,-Precisión,Precisión))</f>
        <v>-85.692000000000007</v>
      </c>
      <c r="R32" s="1">
        <v>31</v>
      </c>
      <c r="S32" s="5" t="b">
        <f>AND(Datos[[#This Row],[Latitude]]&gt;=Latitud_,Datos[[#This Row],[Latitude]]&lt;=_Latitud)</f>
        <v>0</v>
      </c>
      <c r="T32" s="2" t="b">
        <f>AND(Datos[[#This Row],[Longitude]]&gt;=Longitud_,Datos[[#This Row],[Longitude]]&lt;=_Longitud)</f>
        <v>0</v>
      </c>
      <c r="U32" s="2" t="b">
        <f>AND(Comodines[[#This Row],[Latitud]],Comodines[[#This Row],[Longitud]])</f>
        <v>0</v>
      </c>
      <c r="V32" s="2" t="b">
        <f>IF(COUNTIFS($O$2:O32,Comodines[[#This Row],[LatT&amp;LonT]],$F$2:F32,Datos[[#This Row],[Acq_date]]-1)=0,TRUE,FALSE)</f>
        <v>1</v>
      </c>
      <c r="W32" s="2" t="b">
        <f>AND(Comodines[[#This Row],[L&amp;L]],Comodines[[#This Row],[Nuevo_Fuego]])</f>
        <v>0</v>
      </c>
      <c r="X32" s="2" t="str">
        <f>IF(Comodines[[#This Row],[L&amp;L]],Comodines[[#This Row],[Contador]],"")</f>
        <v/>
      </c>
      <c r="Y32" s="2" t="str">
        <f>IFERROR(SMALL(Comodines[L&amp;LC1],COUNTA($U$2:U32)),"")</f>
        <v/>
      </c>
      <c r="Z32" s="2" t="str">
        <f>IF(AND(Comodines[[#This Row],[Nuevo_Fuego]],Comodines[[#This Row],[L&amp;L]]),Comodines[[#This Row],[Contador]],"")</f>
        <v/>
      </c>
      <c r="AA32" s="2" t="str">
        <f>IFERROR(SMALL(Comodines[FuegoC1],COUNTA($W$2:W32)),"")</f>
        <v/>
      </c>
      <c r="AB32" s="3"/>
      <c r="AD32" s="3"/>
      <c r="AE32" s="3"/>
    </row>
    <row r="33" spans="1:31" ht="15" x14ac:dyDescent="0.25">
      <c r="A33" s="25">
        <v>32.815759999999997</v>
      </c>
      <c r="B33" s="18">
        <v>-85.689769999999996</v>
      </c>
      <c r="C33" s="2">
        <v>306.10000000000002</v>
      </c>
      <c r="D33" s="2">
        <v>0.4</v>
      </c>
      <c r="E33" s="2">
        <v>0.5</v>
      </c>
      <c r="F33" s="4">
        <v>42643</v>
      </c>
      <c r="G33" s="2">
        <v>705</v>
      </c>
      <c r="H33" s="2" t="s">
        <v>0</v>
      </c>
      <c r="I33" s="2" t="s">
        <v>1</v>
      </c>
      <c r="J33" s="2" t="s">
        <v>2</v>
      </c>
      <c r="K33" s="2">
        <v>284.2</v>
      </c>
      <c r="L33" s="2">
        <v>0</v>
      </c>
      <c r="M33" s="6" t="s">
        <v>0</v>
      </c>
      <c r="N33" s="23"/>
      <c r="O33" s="21" t="str">
        <f>Comodines[[#This Row],[Lat_trunc]]&amp;Comodines[[#This Row],[Lon_trunc]]</f>
        <v>32.816-85.69</v>
      </c>
      <c r="P33" s="21">
        <f>MROUND(Datos[[#This Row],[Latitude]],IF(Datos[[#This Row],[Latitude]]&lt;0,-Precisión,Precisión))</f>
        <v>32.816000000000003</v>
      </c>
      <c r="Q33" s="21">
        <f>MROUND(Datos[[#This Row],[Longitude]],IF(Datos[[#This Row],[Longitude]]&lt;0,-Precisión,Precisión))</f>
        <v>-85.69</v>
      </c>
      <c r="R33" s="1">
        <v>32</v>
      </c>
      <c r="S33" s="5" t="b">
        <f>AND(Datos[[#This Row],[Latitude]]&gt;=Latitud_,Datos[[#This Row],[Latitude]]&lt;=_Latitud)</f>
        <v>0</v>
      </c>
      <c r="T33" s="2" t="b">
        <f>AND(Datos[[#This Row],[Longitude]]&gt;=Longitud_,Datos[[#This Row],[Longitude]]&lt;=_Longitud)</f>
        <v>0</v>
      </c>
      <c r="U33" s="2" t="b">
        <f>AND(Comodines[[#This Row],[Latitud]],Comodines[[#This Row],[Longitud]])</f>
        <v>0</v>
      </c>
      <c r="V33" s="2" t="b">
        <f>IF(COUNTIFS($O$2:O33,Comodines[[#This Row],[LatT&amp;LonT]],$F$2:F33,Datos[[#This Row],[Acq_date]]-1)=0,TRUE,FALSE)</f>
        <v>1</v>
      </c>
      <c r="W33" s="2" t="b">
        <f>AND(Comodines[[#This Row],[L&amp;L]],Comodines[[#This Row],[Nuevo_Fuego]])</f>
        <v>0</v>
      </c>
      <c r="X33" s="2" t="str">
        <f>IF(Comodines[[#This Row],[L&amp;L]],Comodines[[#This Row],[Contador]],"")</f>
        <v/>
      </c>
      <c r="Y33" s="2" t="str">
        <f>IFERROR(SMALL(Comodines[L&amp;LC1],COUNTA($U$2:U33)),"")</f>
        <v/>
      </c>
      <c r="Z33" s="2" t="str">
        <f>IF(AND(Comodines[[#This Row],[Nuevo_Fuego]],Comodines[[#This Row],[L&amp;L]]),Comodines[[#This Row],[Contador]],"")</f>
        <v/>
      </c>
      <c r="AA33" s="2" t="str">
        <f>IFERROR(SMALL(Comodines[FuegoC1],COUNTA($W$2:W33)),"")</f>
        <v/>
      </c>
      <c r="AB33" s="3"/>
      <c r="AD33" s="3"/>
      <c r="AE33" s="3"/>
    </row>
    <row r="34" spans="1:31" ht="15" x14ac:dyDescent="0.25">
      <c r="A34" s="25">
        <v>32.61992</v>
      </c>
      <c r="B34" s="18">
        <v>-85.012820000000005</v>
      </c>
      <c r="C34" s="2">
        <v>305.8</v>
      </c>
      <c r="D34" s="2">
        <v>0.5</v>
      </c>
      <c r="E34" s="2">
        <v>0.4</v>
      </c>
      <c r="F34" s="4">
        <v>42643</v>
      </c>
      <c r="G34" s="2">
        <v>705</v>
      </c>
      <c r="H34" s="2" t="s">
        <v>0</v>
      </c>
      <c r="I34" s="2" t="s">
        <v>1</v>
      </c>
      <c r="J34" s="2" t="s">
        <v>2</v>
      </c>
      <c r="K34" s="2">
        <v>284.60000000000002</v>
      </c>
      <c r="L34" s="2">
        <v>0</v>
      </c>
      <c r="M34" s="6" t="s">
        <v>0</v>
      </c>
      <c r="N34" s="23"/>
      <c r="O34" s="21" t="str">
        <f>Comodines[[#This Row],[Lat_trunc]]&amp;Comodines[[#This Row],[Lon_trunc]]</f>
        <v>32.62-85.013</v>
      </c>
      <c r="P34" s="21">
        <f>MROUND(Datos[[#This Row],[Latitude]],IF(Datos[[#This Row],[Latitude]]&lt;0,-Precisión,Precisión))</f>
        <v>32.619999999999997</v>
      </c>
      <c r="Q34" s="21">
        <f>MROUND(Datos[[#This Row],[Longitude]],IF(Datos[[#This Row],[Longitude]]&lt;0,-Precisión,Precisión))</f>
        <v>-85.013000000000005</v>
      </c>
      <c r="R34" s="1">
        <v>33</v>
      </c>
      <c r="S34" s="5" t="b">
        <f>AND(Datos[[#This Row],[Latitude]]&gt;=Latitud_,Datos[[#This Row],[Latitude]]&lt;=_Latitud)</f>
        <v>0</v>
      </c>
      <c r="T34" s="2" t="b">
        <f>AND(Datos[[#This Row],[Longitude]]&gt;=Longitud_,Datos[[#This Row],[Longitude]]&lt;=_Longitud)</f>
        <v>0</v>
      </c>
      <c r="U34" s="2" t="b">
        <f>AND(Comodines[[#This Row],[Latitud]],Comodines[[#This Row],[Longitud]])</f>
        <v>0</v>
      </c>
      <c r="V34" s="2" t="b">
        <f>IF(COUNTIFS($O$2:O34,Comodines[[#This Row],[LatT&amp;LonT]],$F$2:F34,Datos[[#This Row],[Acq_date]]-1)=0,TRUE,FALSE)</f>
        <v>1</v>
      </c>
      <c r="W34" s="2" t="b">
        <f>AND(Comodines[[#This Row],[L&amp;L]],Comodines[[#This Row],[Nuevo_Fuego]])</f>
        <v>0</v>
      </c>
      <c r="X34" s="2" t="str">
        <f>IF(Comodines[[#This Row],[L&amp;L]],Comodines[[#This Row],[Contador]],"")</f>
        <v/>
      </c>
      <c r="Y34" s="2" t="str">
        <f>IFERROR(SMALL(Comodines[L&amp;LC1],COUNTA($U$2:U34)),"")</f>
        <v/>
      </c>
      <c r="Z34" s="2" t="str">
        <f>IF(AND(Comodines[[#This Row],[Nuevo_Fuego]],Comodines[[#This Row],[L&amp;L]]),Comodines[[#This Row],[Contador]],"")</f>
        <v/>
      </c>
      <c r="AA34" s="2" t="str">
        <f>IFERROR(SMALL(Comodines[FuegoC1],COUNTA($W$2:W34)),"")</f>
        <v/>
      </c>
      <c r="AB34" s="3"/>
      <c r="AD34" s="3"/>
      <c r="AE34" s="3"/>
    </row>
    <row r="35" spans="1:31" ht="15" x14ac:dyDescent="0.25">
      <c r="A35" s="25">
        <v>32.259779999999999</v>
      </c>
      <c r="B35" s="18">
        <v>-83.164860000000004</v>
      </c>
      <c r="C35" s="2">
        <v>306</v>
      </c>
      <c r="D35" s="2">
        <v>0.4</v>
      </c>
      <c r="E35" s="2">
        <v>0.4</v>
      </c>
      <c r="F35" s="4">
        <v>42643</v>
      </c>
      <c r="G35" s="2">
        <v>705</v>
      </c>
      <c r="H35" s="2" t="s">
        <v>0</v>
      </c>
      <c r="I35" s="2" t="s">
        <v>1</v>
      </c>
      <c r="J35" s="2" t="s">
        <v>2</v>
      </c>
      <c r="K35" s="2">
        <v>286.89999999999998</v>
      </c>
      <c r="L35" s="2">
        <v>0</v>
      </c>
      <c r="M35" s="6" t="s">
        <v>0</v>
      </c>
      <c r="N35" s="23"/>
      <c r="O35" s="21" t="str">
        <f>Comodines[[#This Row],[Lat_trunc]]&amp;Comodines[[#This Row],[Lon_trunc]]</f>
        <v>32.26-83.165</v>
      </c>
      <c r="P35" s="21">
        <f>MROUND(Datos[[#This Row],[Latitude]],IF(Datos[[#This Row],[Latitude]]&lt;0,-Precisión,Precisión))</f>
        <v>32.26</v>
      </c>
      <c r="Q35" s="21">
        <f>MROUND(Datos[[#This Row],[Longitude]],IF(Datos[[#This Row],[Longitude]]&lt;0,-Precisión,Precisión))</f>
        <v>-83.165000000000006</v>
      </c>
      <c r="R35" s="1">
        <v>34</v>
      </c>
      <c r="S35" s="5" t="b">
        <f>AND(Datos[[#This Row],[Latitude]]&gt;=Latitud_,Datos[[#This Row],[Latitude]]&lt;=_Latitud)</f>
        <v>0</v>
      </c>
      <c r="T35" s="2" t="b">
        <f>AND(Datos[[#This Row],[Longitude]]&gt;=Longitud_,Datos[[#This Row],[Longitude]]&lt;=_Longitud)</f>
        <v>0</v>
      </c>
      <c r="U35" s="2" t="b">
        <f>AND(Comodines[[#This Row],[Latitud]],Comodines[[#This Row],[Longitud]])</f>
        <v>0</v>
      </c>
      <c r="V35" s="2" t="b">
        <f>IF(COUNTIFS($O$2:O35,Comodines[[#This Row],[LatT&amp;LonT]],$F$2:F35,Datos[[#This Row],[Acq_date]]-1)=0,TRUE,FALSE)</f>
        <v>1</v>
      </c>
      <c r="W35" s="2" t="b">
        <f>AND(Comodines[[#This Row],[L&amp;L]],Comodines[[#This Row],[Nuevo_Fuego]])</f>
        <v>0</v>
      </c>
      <c r="X35" s="2" t="str">
        <f>IF(Comodines[[#This Row],[L&amp;L]],Comodines[[#This Row],[Contador]],"")</f>
        <v/>
      </c>
      <c r="Y35" s="2" t="str">
        <f>IFERROR(SMALL(Comodines[L&amp;LC1],COUNTA($U$2:U35)),"")</f>
        <v/>
      </c>
      <c r="Z35" s="2" t="str">
        <f>IF(AND(Comodines[[#This Row],[Nuevo_Fuego]],Comodines[[#This Row],[L&amp;L]]),Comodines[[#This Row],[Contador]],"")</f>
        <v/>
      </c>
      <c r="AA35" s="2" t="str">
        <f>IFERROR(SMALL(Comodines[FuegoC1],COUNTA($W$2:W35)),"")</f>
        <v/>
      </c>
      <c r="AB35" s="3"/>
      <c r="AD35" s="3"/>
      <c r="AE35" s="3"/>
    </row>
    <row r="36" spans="1:31" ht="15" x14ac:dyDescent="0.25">
      <c r="A36" s="25">
        <v>32.267620000000001</v>
      </c>
      <c r="B36" s="18">
        <v>-83.310839999999999</v>
      </c>
      <c r="C36" s="2">
        <v>305</v>
      </c>
      <c r="D36" s="2">
        <v>0.5</v>
      </c>
      <c r="E36" s="2">
        <v>0.4</v>
      </c>
      <c r="F36" s="4">
        <v>42643</v>
      </c>
      <c r="G36" s="2">
        <v>705</v>
      </c>
      <c r="H36" s="2" t="s">
        <v>0</v>
      </c>
      <c r="I36" s="2" t="s">
        <v>1</v>
      </c>
      <c r="J36" s="2" t="s">
        <v>2</v>
      </c>
      <c r="K36" s="2">
        <v>286.60000000000002</v>
      </c>
      <c r="L36" s="2">
        <v>0</v>
      </c>
      <c r="M36" s="6" t="s">
        <v>0</v>
      </c>
      <c r="N36" s="23"/>
      <c r="O36" s="21" t="str">
        <f>Comodines[[#This Row],[Lat_trunc]]&amp;Comodines[[#This Row],[Lon_trunc]]</f>
        <v>32.2675-83.311</v>
      </c>
      <c r="P36" s="21">
        <f>MROUND(Datos[[#This Row],[Latitude]],IF(Datos[[#This Row],[Latitude]]&lt;0,-Precisión,Precisión))</f>
        <v>32.267499999999998</v>
      </c>
      <c r="Q36" s="21">
        <f>MROUND(Datos[[#This Row],[Longitude]],IF(Datos[[#This Row],[Longitude]]&lt;0,-Precisión,Precisión))</f>
        <v>-83.311000000000007</v>
      </c>
      <c r="R36" s="1">
        <v>35</v>
      </c>
      <c r="S36" s="5" t="b">
        <f>AND(Datos[[#This Row],[Latitude]]&gt;=Latitud_,Datos[[#This Row],[Latitude]]&lt;=_Latitud)</f>
        <v>0</v>
      </c>
      <c r="T36" s="2" t="b">
        <f>AND(Datos[[#This Row],[Longitude]]&gt;=Longitud_,Datos[[#This Row],[Longitude]]&lt;=_Longitud)</f>
        <v>0</v>
      </c>
      <c r="U36" s="2" t="b">
        <f>AND(Comodines[[#This Row],[Latitud]],Comodines[[#This Row],[Longitud]])</f>
        <v>0</v>
      </c>
      <c r="V36" s="2" t="b">
        <f>IF(COUNTIFS($O$2:O36,Comodines[[#This Row],[LatT&amp;LonT]],$F$2:F36,Datos[[#This Row],[Acq_date]]-1)=0,TRUE,FALSE)</f>
        <v>1</v>
      </c>
      <c r="W36" s="2" t="b">
        <f>AND(Comodines[[#This Row],[L&amp;L]],Comodines[[#This Row],[Nuevo_Fuego]])</f>
        <v>0</v>
      </c>
      <c r="X36" s="2" t="str">
        <f>IF(Comodines[[#This Row],[L&amp;L]],Comodines[[#This Row],[Contador]],"")</f>
        <v/>
      </c>
      <c r="Y36" s="2" t="str">
        <f>IFERROR(SMALL(Comodines[L&amp;LC1],COUNTA($U$2:U36)),"")</f>
        <v/>
      </c>
      <c r="Z36" s="2" t="str">
        <f>IF(AND(Comodines[[#This Row],[Nuevo_Fuego]],Comodines[[#This Row],[L&amp;L]]),Comodines[[#This Row],[Contador]],"")</f>
        <v/>
      </c>
      <c r="AA36" s="2" t="str">
        <f>IFERROR(SMALL(Comodines[FuegoC1],COUNTA($W$2:W36)),"")</f>
        <v/>
      </c>
      <c r="AB36" s="3"/>
      <c r="AD36" s="3"/>
      <c r="AE36" s="3"/>
    </row>
    <row r="37" spans="1:31" ht="15" x14ac:dyDescent="0.25">
      <c r="A37" s="25">
        <v>32.267000000000003</v>
      </c>
      <c r="B37" s="18">
        <v>-83.306020000000004</v>
      </c>
      <c r="C37" s="2">
        <v>304.89999999999998</v>
      </c>
      <c r="D37" s="2">
        <v>0.5</v>
      </c>
      <c r="E37" s="2">
        <v>0.4</v>
      </c>
      <c r="F37" s="4">
        <v>42643</v>
      </c>
      <c r="G37" s="2">
        <v>705</v>
      </c>
      <c r="H37" s="2" t="s">
        <v>0</v>
      </c>
      <c r="I37" s="2" t="s">
        <v>1</v>
      </c>
      <c r="J37" s="2" t="s">
        <v>2</v>
      </c>
      <c r="K37" s="2">
        <v>287.60000000000002</v>
      </c>
      <c r="L37" s="2">
        <v>0</v>
      </c>
      <c r="M37" s="6" t="s">
        <v>0</v>
      </c>
      <c r="N37" s="23"/>
      <c r="O37" s="21" t="str">
        <f>Comodines[[#This Row],[Lat_trunc]]&amp;Comodines[[#This Row],[Lon_trunc]]</f>
        <v>32.267-83.306</v>
      </c>
      <c r="P37" s="21">
        <f>MROUND(Datos[[#This Row],[Latitude]],IF(Datos[[#This Row],[Latitude]]&lt;0,-Precisión,Precisión))</f>
        <v>32.267000000000003</v>
      </c>
      <c r="Q37" s="21">
        <f>MROUND(Datos[[#This Row],[Longitude]],IF(Datos[[#This Row],[Longitude]]&lt;0,-Precisión,Precisión))</f>
        <v>-83.305999999999997</v>
      </c>
      <c r="R37" s="1">
        <v>36</v>
      </c>
      <c r="S37" s="5" t="b">
        <f>AND(Datos[[#This Row],[Latitude]]&gt;=Latitud_,Datos[[#This Row],[Latitude]]&lt;=_Latitud)</f>
        <v>0</v>
      </c>
      <c r="T37" s="2" t="b">
        <f>AND(Datos[[#This Row],[Longitude]]&gt;=Longitud_,Datos[[#This Row],[Longitude]]&lt;=_Longitud)</f>
        <v>0</v>
      </c>
      <c r="U37" s="2" t="b">
        <f>AND(Comodines[[#This Row],[Latitud]],Comodines[[#This Row],[Longitud]])</f>
        <v>0</v>
      </c>
      <c r="V37" s="2" t="b">
        <f>IF(COUNTIFS($O$2:O37,Comodines[[#This Row],[LatT&amp;LonT]],$F$2:F37,Datos[[#This Row],[Acq_date]]-1)=0,TRUE,FALSE)</f>
        <v>1</v>
      </c>
      <c r="W37" s="2" t="b">
        <f>AND(Comodines[[#This Row],[L&amp;L]],Comodines[[#This Row],[Nuevo_Fuego]])</f>
        <v>0</v>
      </c>
      <c r="X37" s="2" t="str">
        <f>IF(Comodines[[#This Row],[L&amp;L]],Comodines[[#This Row],[Contador]],"")</f>
        <v/>
      </c>
      <c r="Y37" s="2" t="str">
        <f>IFERROR(SMALL(Comodines[L&amp;LC1],COUNTA($U$2:U37)),"")</f>
        <v/>
      </c>
      <c r="Z37" s="2" t="str">
        <f>IF(AND(Comodines[[#This Row],[Nuevo_Fuego]],Comodines[[#This Row],[L&amp;L]]),Comodines[[#This Row],[Contador]],"")</f>
        <v/>
      </c>
      <c r="AA37" s="2" t="str">
        <f>IFERROR(SMALL(Comodines[FuegoC1],COUNTA($W$2:W37)),"")</f>
        <v/>
      </c>
      <c r="AB37" s="3"/>
      <c r="AD37" s="3"/>
      <c r="AE37" s="3"/>
    </row>
    <row r="38" spans="1:31" ht="15" x14ac:dyDescent="0.25">
      <c r="A38" s="25">
        <v>32.263420000000004</v>
      </c>
      <c r="B38" s="18">
        <v>-83.306659999999994</v>
      </c>
      <c r="C38" s="2">
        <v>303.8</v>
      </c>
      <c r="D38" s="2">
        <v>0.5</v>
      </c>
      <c r="E38" s="2">
        <v>0.4</v>
      </c>
      <c r="F38" s="4">
        <v>42643</v>
      </c>
      <c r="G38" s="2">
        <v>705</v>
      </c>
      <c r="H38" s="2" t="s">
        <v>0</v>
      </c>
      <c r="I38" s="2" t="s">
        <v>1</v>
      </c>
      <c r="J38" s="2" t="s">
        <v>2</v>
      </c>
      <c r="K38" s="2">
        <v>287.7</v>
      </c>
      <c r="L38" s="2">
        <v>0</v>
      </c>
      <c r="M38" s="6" t="s">
        <v>0</v>
      </c>
      <c r="N38" s="23"/>
      <c r="O38" s="21" t="str">
        <f>Comodines[[#This Row],[Lat_trunc]]&amp;Comodines[[#This Row],[Lon_trunc]]</f>
        <v>32.2635-83.3065</v>
      </c>
      <c r="P38" s="21">
        <f>MROUND(Datos[[#This Row],[Latitude]],IF(Datos[[#This Row],[Latitude]]&lt;0,-Precisión,Precisión))</f>
        <v>32.263500000000001</v>
      </c>
      <c r="Q38" s="21">
        <f>MROUND(Datos[[#This Row],[Longitude]],IF(Datos[[#This Row],[Longitude]]&lt;0,-Precisión,Precisión))</f>
        <v>-83.3065</v>
      </c>
      <c r="R38" s="1">
        <v>37</v>
      </c>
      <c r="S38" s="5" t="b">
        <f>AND(Datos[[#This Row],[Latitude]]&gt;=Latitud_,Datos[[#This Row],[Latitude]]&lt;=_Latitud)</f>
        <v>0</v>
      </c>
      <c r="T38" s="2" t="b">
        <f>AND(Datos[[#This Row],[Longitude]]&gt;=Longitud_,Datos[[#This Row],[Longitude]]&lt;=_Longitud)</f>
        <v>0</v>
      </c>
      <c r="U38" s="2" t="b">
        <f>AND(Comodines[[#This Row],[Latitud]],Comodines[[#This Row],[Longitud]])</f>
        <v>0</v>
      </c>
      <c r="V38" s="2" t="b">
        <f>IF(COUNTIFS($O$2:O38,Comodines[[#This Row],[LatT&amp;LonT]],$F$2:F38,Datos[[#This Row],[Acq_date]]-1)=0,TRUE,FALSE)</f>
        <v>1</v>
      </c>
      <c r="W38" s="2" t="b">
        <f>AND(Comodines[[#This Row],[L&amp;L]],Comodines[[#This Row],[Nuevo_Fuego]])</f>
        <v>0</v>
      </c>
      <c r="X38" s="2" t="str">
        <f>IF(Comodines[[#This Row],[L&amp;L]],Comodines[[#This Row],[Contador]],"")</f>
        <v/>
      </c>
      <c r="Y38" s="2" t="str">
        <f>IFERROR(SMALL(Comodines[L&amp;LC1],COUNTA($U$2:U38)),"")</f>
        <v/>
      </c>
      <c r="Z38" s="2" t="str">
        <f>IF(AND(Comodines[[#This Row],[Nuevo_Fuego]],Comodines[[#This Row],[L&amp;L]]),Comodines[[#This Row],[Contador]],"")</f>
        <v/>
      </c>
      <c r="AA38" s="2" t="str">
        <f>IFERROR(SMALL(Comodines[FuegoC1],COUNTA($W$2:W38)),"")</f>
        <v/>
      </c>
      <c r="AB38" s="3"/>
      <c r="AD38" s="3"/>
      <c r="AE38" s="3"/>
    </row>
    <row r="39" spans="1:31" ht="15" x14ac:dyDescent="0.25">
      <c r="A39" s="25">
        <v>31.778009999999998</v>
      </c>
      <c r="B39" s="18">
        <v>-81.993620000000007</v>
      </c>
      <c r="C39" s="2">
        <v>300.3</v>
      </c>
      <c r="D39" s="2">
        <v>0.4</v>
      </c>
      <c r="E39" s="2">
        <v>0.4</v>
      </c>
      <c r="F39" s="4">
        <v>42643</v>
      </c>
      <c r="G39" s="2">
        <v>705</v>
      </c>
      <c r="H39" s="2" t="s">
        <v>0</v>
      </c>
      <c r="I39" s="2" t="s">
        <v>1</v>
      </c>
      <c r="J39" s="2" t="s">
        <v>2</v>
      </c>
      <c r="K39" s="2">
        <v>289.8</v>
      </c>
      <c r="L39" s="2">
        <v>0</v>
      </c>
      <c r="M39" s="6" t="s">
        <v>0</v>
      </c>
      <c r="N39" s="23"/>
      <c r="O39" s="21" t="str">
        <f>Comodines[[#This Row],[Lat_trunc]]&amp;Comodines[[#This Row],[Lon_trunc]]</f>
        <v>31.778-81.9935</v>
      </c>
      <c r="P39" s="21">
        <f>MROUND(Datos[[#This Row],[Latitude]],IF(Datos[[#This Row],[Latitude]]&lt;0,-Precisión,Precisión))</f>
        <v>31.778000000000002</v>
      </c>
      <c r="Q39" s="21">
        <f>MROUND(Datos[[#This Row],[Longitude]],IF(Datos[[#This Row],[Longitude]]&lt;0,-Precisión,Precisión))</f>
        <v>-81.993499999999997</v>
      </c>
      <c r="R39" s="1">
        <v>38</v>
      </c>
      <c r="S39" s="5" t="b">
        <f>AND(Datos[[#This Row],[Latitude]]&gt;=Latitud_,Datos[[#This Row],[Latitude]]&lt;=_Latitud)</f>
        <v>0</v>
      </c>
      <c r="T39" s="2" t="b">
        <f>AND(Datos[[#This Row],[Longitude]]&gt;=Longitud_,Datos[[#This Row],[Longitude]]&lt;=_Longitud)</f>
        <v>0</v>
      </c>
      <c r="U39" s="2" t="b">
        <f>AND(Comodines[[#This Row],[Latitud]],Comodines[[#This Row],[Longitud]])</f>
        <v>0</v>
      </c>
      <c r="V39" s="2" t="b">
        <f>IF(COUNTIFS($O$2:O39,Comodines[[#This Row],[LatT&amp;LonT]],$F$2:F39,Datos[[#This Row],[Acq_date]]-1)=0,TRUE,FALSE)</f>
        <v>1</v>
      </c>
      <c r="W39" s="2" t="b">
        <f>AND(Comodines[[#This Row],[L&amp;L]],Comodines[[#This Row],[Nuevo_Fuego]])</f>
        <v>0</v>
      </c>
      <c r="X39" s="2" t="str">
        <f>IF(Comodines[[#This Row],[L&amp;L]],Comodines[[#This Row],[Contador]],"")</f>
        <v/>
      </c>
      <c r="Y39" s="2" t="str">
        <f>IFERROR(SMALL(Comodines[L&amp;LC1],COUNTA($U$2:U39)),"")</f>
        <v/>
      </c>
      <c r="Z39" s="2" t="str">
        <f>IF(AND(Comodines[[#This Row],[Nuevo_Fuego]],Comodines[[#This Row],[L&amp;L]]),Comodines[[#This Row],[Contador]],"")</f>
        <v/>
      </c>
      <c r="AA39" s="2" t="str">
        <f>IFERROR(SMALL(Comodines[FuegoC1],COUNTA($W$2:W39)),"")</f>
        <v/>
      </c>
      <c r="AB39" s="3"/>
      <c r="AD39" s="3"/>
      <c r="AE39" s="3"/>
    </row>
    <row r="40" spans="1:31" ht="15" x14ac:dyDescent="0.25">
      <c r="A40" s="25">
        <v>31.80255</v>
      </c>
      <c r="B40" s="18">
        <v>-82.220380000000006</v>
      </c>
      <c r="C40" s="2">
        <v>308.3</v>
      </c>
      <c r="D40" s="2">
        <v>0.4</v>
      </c>
      <c r="E40" s="2">
        <v>0.4</v>
      </c>
      <c r="F40" s="4">
        <v>42643</v>
      </c>
      <c r="G40" s="2">
        <v>705</v>
      </c>
      <c r="H40" s="2" t="s">
        <v>0</v>
      </c>
      <c r="I40" s="2" t="s">
        <v>1</v>
      </c>
      <c r="J40" s="2" t="s">
        <v>2</v>
      </c>
      <c r="K40" s="2">
        <v>289.10000000000002</v>
      </c>
      <c r="L40" s="2">
        <v>0</v>
      </c>
      <c r="M40" s="6" t="s">
        <v>0</v>
      </c>
      <c r="N40" s="23"/>
      <c r="O40" s="21" t="str">
        <f>Comodines[[#This Row],[Lat_trunc]]&amp;Comodines[[#This Row],[Lon_trunc]]</f>
        <v>31.8025-82.2205</v>
      </c>
      <c r="P40" s="21">
        <f>MROUND(Datos[[#This Row],[Latitude]],IF(Datos[[#This Row],[Latitude]]&lt;0,-Precisión,Precisión))</f>
        <v>31.802500000000002</v>
      </c>
      <c r="Q40" s="21">
        <f>MROUND(Datos[[#This Row],[Longitude]],IF(Datos[[#This Row],[Longitude]]&lt;0,-Precisión,Precisión))</f>
        <v>-82.220500000000001</v>
      </c>
      <c r="R40" s="1">
        <v>39</v>
      </c>
      <c r="S40" s="5" t="b">
        <f>AND(Datos[[#This Row],[Latitude]]&gt;=Latitud_,Datos[[#This Row],[Latitude]]&lt;=_Latitud)</f>
        <v>0</v>
      </c>
      <c r="T40" s="2" t="b">
        <f>AND(Datos[[#This Row],[Longitude]]&gt;=Longitud_,Datos[[#This Row],[Longitude]]&lt;=_Longitud)</f>
        <v>0</v>
      </c>
      <c r="U40" s="2" t="b">
        <f>AND(Comodines[[#This Row],[Latitud]],Comodines[[#This Row],[Longitud]])</f>
        <v>0</v>
      </c>
      <c r="V40" s="2" t="b">
        <f>IF(COUNTIFS($O$2:O40,Comodines[[#This Row],[LatT&amp;LonT]],$F$2:F40,Datos[[#This Row],[Acq_date]]-1)=0,TRUE,FALSE)</f>
        <v>1</v>
      </c>
      <c r="W40" s="2" t="b">
        <f>AND(Comodines[[#This Row],[L&amp;L]],Comodines[[#This Row],[Nuevo_Fuego]])</f>
        <v>0</v>
      </c>
      <c r="X40" s="2" t="str">
        <f>IF(Comodines[[#This Row],[L&amp;L]],Comodines[[#This Row],[Contador]],"")</f>
        <v/>
      </c>
      <c r="Y40" s="2" t="str">
        <f>IFERROR(SMALL(Comodines[L&amp;LC1],COUNTA($U$2:U40)),"")</f>
        <v/>
      </c>
      <c r="Z40" s="2" t="str">
        <f>IF(AND(Comodines[[#This Row],[Nuevo_Fuego]],Comodines[[#This Row],[L&amp;L]]),Comodines[[#This Row],[Contador]],"")</f>
        <v/>
      </c>
      <c r="AA40" s="2" t="str">
        <f>IFERROR(SMALL(Comodines[FuegoC1],COUNTA($W$2:W40)),"")</f>
        <v/>
      </c>
      <c r="AB40" s="3"/>
      <c r="AD40" s="3"/>
      <c r="AE40" s="3"/>
    </row>
    <row r="41" spans="1:31" ht="15" x14ac:dyDescent="0.25">
      <c r="A41" s="25">
        <v>31.799130000000002</v>
      </c>
      <c r="B41" s="18">
        <v>-82.221040000000002</v>
      </c>
      <c r="C41" s="2">
        <v>332.5</v>
      </c>
      <c r="D41" s="2">
        <v>0.4</v>
      </c>
      <c r="E41" s="2">
        <v>0.4</v>
      </c>
      <c r="F41" s="4">
        <v>42643</v>
      </c>
      <c r="G41" s="2">
        <v>705</v>
      </c>
      <c r="H41" s="2" t="s">
        <v>0</v>
      </c>
      <c r="I41" s="2" t="s">
        <v>1</v>
      </c>
      <c r="J41" s="2" t="s">
        <v>2</v>
      </c>
      <c r="K41" s="2">
        <v>290.5</v>
      </c>
      <c r="L41" s="2">
        <v>0</v>
      </c>
      <c r="M41" s="6" t="s">
        <v>0</v>
      </c>
      <c r="N41" s="23"/>
      <c r="O41" s="21" t="str">
        <f>Comodines[[#This Row],[Lat_trunc]]&amp;Comodines[[#This Row],[Lon_trunc]]</f>
        <v>31.799-82.221</v>
      </c>
      <c r="P41" s="21">
        <f>MROUND(Datos[[#This Row],[Latitude]],IF(Datos[[#This Row],[Latitude]]&lt;0,-Precisión,Precisión))</f>
        <v>31.798999999999999</v>
      </c>
      <c r="Q41" s="21">
        <f>MROUND(Datos[[#This Row],[Longitude]],IF(Datos[[#This Row],[Longitude]]&lt;0,-Precisión,Precisión))</f>
        <v>-82.221000000000004</v>
      </c>
      <c r="R41" s="1">
        <v>40</v>
      </c>
      <c r="S41" s="5" t="b">
        <f>AND(Datos[[#This Row],[Latitude]]&gt;=Latitud_,Datos[[#This Row],[Latitude]]&lt;=_Latitud)</f>
        <v>0</v>
      </c>
      <c r="T41" s="2" t="b">
        <f>AND(Datos[[#This Row],[Longitude]]&gt;=Longitud_,Datos[[#This Row],[Longitude]]&lt;=_Longitud)</f>
        <v>0</v>
      </c>
      <c r="U41" s="2" t="b">
        <f>AND(Comodines[[#This Row],[Latitud]],Comodines[[#This Row],[Longitud]])</f>
        <v>0</v>
      </c>
      <c r="V41" s="2" t="b">
        <f>IF(COUNTIFS($O$2:O41,Comodines[[#This Row],[LatT&amp;LonT]],$F$2:F41,Datos[[#This Row],[Acq_date]]-1)=0,TRUE,FALSE)</f>
        <v>1</v>
      </c>
      <c r="W41" s="2" t="b">
        <f>AND(Comodines[[#This Row],[L&amp;L]],Comodines[[#This Row],[Nuevo_Fuego]])</f>
        <v>0</v>
      </c>
      <c r="X41" s="2" t="str">
        <f>IF(Comodines[[#This Row],[L&amp;L]],Comodines[[#This Row],[Contador]],"")</f>
        <v/>
      </c>
      <c r="Y41" s="2" t="str">
        <f>IFERROR(SMALL(Comodines[L&amp;LC1],COUNTA($U$2:U41)),"")</f>
        <v/>
      </c>
      <c r="Z41" s="2" t="str">
        <f>IF(AND(Comodines[[#This Row],[Nuevo_Fuego]],Comodines[[#This Row],[L&amp;L]]),Comodines[[#This Row],[Contador]],"")</f>
        <v/>
      </c>
      <c r="AA41" s="2" t="str">
        <f>IFERROR(SMALL(Comodines[FuegoC1],COUNTA($W$2:W41)),"")</f>
        <v/>
      </c>
      <c r="AB41" s="3"/>
      <c r="AD41" s="3"/>
      <c r="AE41" s="3"/>
    </row>
    <row r="42" spans="1:31" ht="15" x14ac:dyDescent="0.25">
      <c r="A42" s="25">
        <v>32.324599999999997</v>
      </c>
      <c r="B42" s="18">
        <v>-87.811880000000002</v>
      </c>
      <c r="C42" s="2">
        <v>300.60000000000002</v>
      </c>
      <c r="D42" s="2">
        <v>0.5</v>
      </c>
      <c r="E42" s="2">
        <v>0.5</v>
      </c>
      <c r="F42" s="4">
        <v>42643</v>
      </c>
      <c r="G42" s="2">
        <v>705</v>
      </c>
      <c r="H42" s="2" t="s">
        <v>0</v>
      </c>
      <c r="I42" s="2" t="s">
        <v>1</v>
      </c>
      <c r="J42" s="2" t="s">
        <v>2</v>
      </c>
      <c r="K42" s="2">
        <v>284.60000000000002</v>
      </c>
      <c r="L42" s="2">
        <v>0</v>
      </c>
      <c r="M42" s="6" t="s">
        <v>0</v>
      </c>
      <c r="N42" s="23"/>
      <c r="O42" s="21" t="str">
        <f>Comodines[[#This Row],[Lat_trunc]]&amp;Comodines[[#This Row],[Lon_trunc]]</f>
        <v>32.3245-87.812</v>
      </c>
      <c r="P42" s="21">
        <f>MROUND(Datos[[#This Row],[Latitude]],IF(Datos[[#This Row],[Latitude]]&lt;0,-Precisión,Precisión))</f>
        <v>32.3245</v>
      </c>
      <c r="Q42" s="21">
        <f>MROUND(Datos[[#This Row],[Longitude]],IF(Datos[[#This Row],[Longitude]]&lt;0,-Precisión,Precisión))</f>
        <v>-87.811999999999998</v>
      </c>
      <c r="R42" s="1">
        <v>41</v>
      </c>
      <c r="S42" s="5" t="b">
        <f>AND(Datos[[#This Row],[Latitude]]&gt;=Latitud_,Datos[[#This Row],[Latitude]]&lt;=_Latitud)</f>
        <v>0</v>
      </c>
      <c r="T42" s="2" t="b">
        <f>AND(Datos[[#This Row],[Longitude]]&gt;=Longitud_,Datos[[#This Row],[Longitude]]&lt;=_Longitud)</f>
        <v>0</v>
      </c>
      <c r="U42" s="2" t="b">
        <f>AND(Comodines[[#This Row],[Latitud]],Comodines[[#This Row],[Longitud]])</f>
        <v>0</v>
      </c>
      <c r="V42" s="2" t="b">
        <f>IF(COUNTIFS($O$2:O42,Comodines[[#This Row],[LatT&amp;LonT]],$F$2:F42,Datos[[#This Row],[Acq_date]]-1)=0,TRUE,FALSE)</f>
        <v>1</v>
      </c>
      <c r="W42" s="2" t="b">
        <f>AND(Comodines[[#This Row],[L&amp;L]],Comodines[[#This Row],[Nuevo_Fuego]])</f>
        <v>0</v>
      </c>
      <c r="X42" s="2" t="str">
        <f>IF(Comodines[[#This Row],[L&amp;L]],Comodines[[#This Row],[Contador]],"")</f>
        <v/>
      </c>
      <c r="Y42" s="2" t="str">
        <f>IFERROR(SMALL(Comodines[L&amp;LC1],COUNTA($U$2:U42)),"")</f>
        <v/>
      </c>
      <c r="Z42" s="2" t="str">
        <f>IF(AND(Comodines[[#This Row],[Nuevo_Fuego]],Comodines[[#This Row],[L&amp;L]]),Comodines[[#This Row],[Contador]],"")</f>
        <v/>
      </c>
      <c r="AA42" s="2" t="str">
        <f>IFERROR(SMALL(Comodines[FuegoC1],COUNTA($W$2:W42)),"")</f>
        <v/>
      </c>
      <c r="AB42" s="3"/>
      <c r="AD42" s="3"/>
      <c r="AE42" s="3"/>
    </row>
    <row r="43" spans="1:31" ht="15" x14ac:dyDescent="0.25">
      <c r="A43" s="25">
        <v>31.991</v>
      </c>
      <c r="B43" s="18">
        <v>-85.166349999999994</v>
      </c>
      <c r="C43" s="2">
        <v>297.60000000000002</v>
      </c>
      <c r="D43" s="2">
        <v>0.5</v>
      </c>
      <c r="E43" s="2">
        <v>0.4</v>
      </c>
      <c r="F43" s="4">
        <v>42643</v>
      </c>
      <c r="G43" s="2">
        <v>705</v>
      </c>
      <c r="H43" s="2" t="s">
        <v>0</v>
      </c>
      <c r="I43" s="2" t="s">
        <v>1</v>
      </c>
      <c r="J43" s="2" t="s">
        <v>2</v>
      </c>
      <c r="K43" s="2">
        <v>284.89999999999998</v>
      </c>
      <c r="L43" s="2">
        <v>0</v>
      </c>
      <c r="M43" s="6" t="s">
        <v>0</v>
      </c>
      <c r="N43" s="23"/>
      <c r="O43" s="21" t="str">
        <f>Comodines[[#This Row],[Lat_trunc]]&amp;Comodines[[#This Row],[Lon_trunc]]</f>
        <v>31.991-85.1665</v>
      </c>
      <c r="P43" s="21">
        <f>MROUND(Datos[[#This Row],[Latitude]],IF(Datos[[#This Row],[Latitude]]&lt;0,-Precisión,Precisión))</f>
        <v>31.991</v>
      </c>
      <c r="Q43" s="21">
        <f>MROUND(Datos[[#This Row],[Longitude]],IF(Datos[[#This Row],[Longitude]]&lt;0,-Precisión,Precisión))</f>
        <v>-85.166499999999999</v>
      </c>
      <c r="R43" s="1">
        <v>42</v>
      </c>
      <c r="S43" s="5" t="b">
        <f>AND(Datos[[#This Row],[Latitude]]&gt;=Latitud_,Datos[[#This Row],[Latitude]]&lt;=_Latitud)</f>
        <v>0</v>
      </c>
      <c r="T43" s="2" t="b">
        <f>AND(Datos[[#This Row],[Longitude]]&gt;=Longitud_,Datos[[#This Row],[Longitude]]&lt;=_Longitud)</f>
        <v>0</v>
      </c>
      <c r="U43" s="2" t="b">
        <f>AND(Comodines[[#This Row],[Latitud]],Comodines[[#This Row],[Longitud]])</f>
        <v>0</v>
      </c>
      <c r="V43" s="2" t="b">
        <f>IF(COUNTIFS($O$2:O43,Comodines[[#This Row],[LatT&amp;LonT]],$F$2:F43,Datos[[#This Row],[Acq_date]]-1)=0,TRUE,FALSE)</f>
        <v>1</v>
      </c>
      <c r="W43" s="2" t="b">
        <f>AND(Comodines[[#This Row],[L&amp;L]],Comodines[[#This Row],[Nuevo_Fuego]])</f>
        <v>0</v>
      </c>
      <c r="X43" s="2" t="str">
        <f>IF(Comodines[[#This Row],[L&amp;L]],Comodines[[#This Row],[Contador]],"")</f>
        <v/>
      </c>
      <c r="Y43" s="2" t="str">
        <f>IFERROR(SMALL(Comodines[L&amp;LC1],COUNTA($U$2:U43)),"")</f>
        <v/>
      </c>
      <c r="Z43" s="2" t="str">
        <f>IF(AND(Comodines[[#This Row],[Nuevo_Fuego]],Comodines[[#This Row],[L&amp;L]]),Comodines[[#This Row],[Contador]],"")</f>
        <v/>
      </c>
      <c r="AA43" s="2" t="str">
        <f>IFERROR(SMALL(Comodines[FuegoC1],COUNTA($W$2:W43)),"")</f>
        <v/>
      </c>
      <c r="AB43" s="3"/>
      <c r="AD43" s="3"/>
      <c r="AE43" s="3"/>
    </row>
    <row r="44" spans="1:31" ht="15" x14ac:dyDescent="0.25">
      <c r="A44" s="25">
        <v>31.565529999999999</v>
      </c>
      <c r="B44" s="18">
        <v>-82.670879999999997</v>
      </c>
      <c r="C44" s="2">
        <v>310.89999999999998</v>
      </c>
      <c r="D44" s="2">
        <v>0.4</v>
      </c>
      <c r="E44" s="2">
        <v>0.4</v>
      </c>
      <c r="F44" s="4">
        <v>42643</v>
      </c>
      <c r="G44" s="2">
        <v>705</v>
      </c>
      <c r="H44" s="2" t="s">
        <v>0</v>
      </c>
      <c r="I44" s="2" t="s">
        <v>1</v>
      </c>
      <c r="J44" s="2" t="s">
        <v>2</v>
      </c>
      <c r="K44" s="2">
        <v>288.3</v>
      </c>
      <c r="L44" s="2">
        <v>0</v>
      </c>
      <c r="M44" s="6" t="s">
        <v>0</v>
      </c>
      <c r="N44" s="23"/>
      <c r="O44" s="21" t="str">
        <f>Comodines[[#This Row],[Lat_trunc]]&amp;Comodines[[#This Row],[Lon_trunc]]</f>
        <v>31.5655-82.671</v>
      </c>
      <c r="P44" s="21">
        <f>MROUND(Datos[[#This Row],[Latitude]],IF(Datos[[#This Row],[Latitude]]&lt;0,-Precisión,Precisión))</f>
        <v>31.5655</v>
      </c>
      <c r="Q44" s="21">
        <f>MROUND(Datos[[#This Row],[Longitude]],IF(Datos[[#This Row],[Longitude]]&lt;0,-Precisión,Precisión))</f>
        <v>-82.671000000000006</v>
      </c>
      <c r="R44" s="1">
        <v>43</v>
      </c>
      <c r="S44" s="5" t="b">
        <f>AND(Datos[[#This Row],[Latitude]]&gt;=Latitud_,Datos[[#This Row],[Latitude]]&lt;=_Latitud)</f>
        <v>0</v>
      </c>
      <c r="T44" s="2" t="b">
        <f>AND(Datos[[#This Row],[Longitude]]&gt;=Longitud_,Datos[[#This Row],[Longitude]]&lt;=_Longitud)</f>
        <v>0</v>
      </c>
      <c r="U44" s="2" t="b">
        <f>AND(Comodines[[#This Row],[Latitud]],Comodines[[#This Row],[Longitud]])</f>
        <v>0</v>
      </c>
      <c r="V44" s="2" t="b">
        <f>IF(COUNTIFS($O$2:O44,Comodines[[#This Row],[LatT&amp;LonT]],$F$2:F44,Datos[[#This Row],[Acq_date]]-1)=0,TRUE,FALSE)</f>
        <v>1</v>
      </c>
      <c r="W44" s="2" t="b">
        <f>AND(Comodines[[#This Row],[L&amp;L]],Comodines[[#This Row],[Nuevo_Fuego]])</f>
        <v>0</v>
      </c>
      <c r="X44" s="2" t="str">
        <f>IF(Comodines[[#This Row],[L&amp;L]],Comodines[[#This Row],[Contador]],"")</f>
        <v/>
      </c>
      <c r="Y44" s="2" t="str">
        <f>IFERROR(SMALL(Comodines[L&amp;LC1],COUNTA($U$2:U44)),"")</f>
        <v/>
      </c>
      <c r="Z44" s="2" t="str">
        <f>IF(AND(Comodines[[#This Row],[Nuevo_Fuego]],Comodines[[#This Row],[L&amp;L]]),Comodines[[#This Row],[Contador]],"")</f>
        <v/>
      </c>
      <c r="AA44" s="2" t="str">
        <f>IFERROR(SMALL(Comodines[FuegoC1],COUNTA($W$2:W44)),"")</f>
        <v/>
      </c>
      <c r="AB44" s="3"/>
      <c r="AD44" s="3"/>
      <c r="AE44" s="3"/>
    </row>
    <row r="45" spans="1:31" ht="15" x14ac:dyDescent="0.25">
      <c r="A45" s="25">
        <v>31.562059999999999</v>
      </c>
      <c r="B45" s="18">
        <v>-82.671530000000004</v>
      </c>
      <c r="C45" s="2">
        <v>304.5</v>
      </c>
      <c r="D45" s="2">
        <v>0.4</v>
      </c>
      <c r="E45" s="2">
        <v>0.4</v>
      </c>
      <c r="F45" s="4">
        <v>42643</v>
      </c>
      <c r="G45" s="2">
        <v>705</v>
      </c>
      <c r="H45" s="2" t="s">
        <v>0</v>
      </c>
      <c r="I45" s="2" t="s">
        <v>1</v>
      </c>
      <c r="J45" s="2" t="s">
        <v>2</v>
      </c>
      <c r="K45" s="2">
        <v>288.5</v>
      </c>
      <c r="L45" s="2">
        <v>0</v>
      </c>
      <c r="M45" s="6" t="s">
        <v>0</v>
      </c>
      <c r="N45" s="23"/>
      <c r="O45" s="21" t="str">
        <f>Comodines[[#This Row],[Lat_trunc]]&amp;Comodines[[#This Row],[Lon_trunc]]</f>
        <v>31.562-82.6715</v>
      </c>
      <c r="P45" s="21">
        <f>MROUND(Datos[[#This Row],[Latitude]],IF(Datos[[#This Row],[Latitude]]&lt;0,-Precisión,Precisión))</f>
        <v>31.562000000000001</v>
      </c>
      <c r="Q45" s="21">
        <f>MROUND(Datos[[#This Row],[Longitude]],IF(Datos[[#This Row],[Longitude]]&lt;0,-Precisión,Precisión))</f>
        <v>-82.671499999999995</v>
      </c>
      <c r="R45" s="1">
        <v>44</v>
      </c>
      <c r="S45" s="5" t="b">
        <f>AND(Datos[[#This Row],[Latitude]]&gt;=Latitud_,Datos[[#This Row],[Latitude]]&lt;=_Latitud)</f>
        <v>0</v>
      </c>
      <c r="T45" s="2" t="b">
        <f>AND(Datos[[#This Row],[Longitude]]&gt;=Longitud_,Datos[[#This Row],[Longitude]]&lt;=_Longitud)</f>
        <v>0</v>
      </c>
      <c r="U45" s="2" t="b">
        <f>AND(Comodines[[#This Row],[Latitud]],Comodines[[#This Row],[Longitud]])</f>
        <v>0</v>
      </c>
      <c r="V45" s="2" t="b">
        <f>IF(COUNTIFS($O$2:O45,Comodines[[#This Row],[LatT&amp;LonT]],$F$2:F45,Datos[[#This Row],[Acq_date]]-1)=0,TRUE,FALSE)</f>
        <v>1</v>
      </c>
      <c r="W45" s="2" t="b">
        <f>AND(Comodines[[#This Row],[L&amp;L]],Comodines[[#This Row],[Nuevo_Fuego]])</f>
        <v>0</v>
      </c>
      <c r="X45" s="2" t="str">
        <f>IF(Comodines[[#This Row],[L&amp;L]],Comodines[[#This Row],[Contador]],"")</f>
        <v/>
      </c>
      <c r="Y45" s="2" t="str">
        <f>IFERROR(SMALL(Comodines[L&amp;LC1],COUNTA($U$2:U45)),"")</f>
        <v/>
      </c>
      <c r="Z45" s="2" t="str">
        <f>IF(AND(Comodines[[#This Row],[Nuevo_Fuego]],Comodines[[#This Row],[L&amp;L]]),Comodines[[#This Row],[Contador]],"")</f>
        <v/>
      </c>
      <c r="AA45" s="2" t="str">
        <f>IFERROR(SMALL(Comodines[FuegoC1],COUNTA($W$2:W45)),"")</f>
        <v/>
      </c>
      <c r="AB45" s="3"/>
      <c r="AD45" s="3"/>
      <c r="AE45" s="3"/>
    </row>
    <row r="46" spans="1:31" ht="15" x14ac:dyDescent="0.25">
      <c r="A46" s="25">
        <v>32.314190000000004</v>
      </c>
      <c r="B46" s="18">
        <v>-90.136510000000001</v>
      </c>
      <c r="C46" s="2">
        <v>304.89999999999998</v>
      </c>
      <c r="D46" s="2">
        <v>0.4</v>
      </c>
      <c r="E46" s="2">
        <v>0.6</v>
      </c>
      <c r="F46" s="4">
        <v>42643</v>
      </c>
      <c r="G46" s="2">
        <v>705</v>
      </c>
      <c r="H46" s="2" t="s">
        <v>0</v>
      </c>
      <c r="I46" s="2" t="s">
        <v>1</v>
      </c>
      <c r="J46" s="2" t="s">
        <v>2</v>
      </c>
      <c r="K46" s="2">
        <v>287.10000000000002</v>
      </c>
      <c r="L46" s="2">
        <v>0</v>
      </c>
      <c r="M46" s="6" t="s">
        <v>0</v>
      </c>
      <c r="N46" s="23"/>
      <c r="O46" s="21" t="str">
        <f>Comodines[[#This Row],[Lat_trunc]]&amp;Comodines[[#This Row],[Lon_trunc]]</f>
        <v>32.314-90.1365</v>
      </c>
      <c r="P46" s="21">
        <f>MROUND(Datos[[#This Row],[Latitude]],IF(Datos[[#This Row],[Latitude]]&lt;0,-Precisión,Precisión))</f>
        <v>32.314</v>
      </c>
      <c r="Q46" s="21">
        <f>MROUND(Datos[[#This Row],[Longitude]],IF(Datos[[#This Row],[Longitude]]&lt;0,-Precisión,Precisión))</f>
        <v>-90.136499999999998</v>
      </c>
      <c r="R46" s="1">
        <v>45</v>
      </c>
      <c r="S46" s="5" t="b">
        <f>AND(Datos[[#This Row],[Latitude]]&gt;=Latitud_,Datos[[#This Row],[Latitude]]&lt;=_Latitud)</f>
        <v>0</v>
      </c>
      <c r="T46" s="2" t="b">
        <f>AND(Datos[[#This Row],[Longitude]]&gt;=Longitud_,Datos[[#This Row],[Longitude]]&lt;=_Longitud)</f>
        <v>0</v>
      </c>
      <c r="U46" s="2" t="b">
        <f>AND(Comodines[[#This Row],[Latitud]],Comodines[[#This Row],[Longitud]])</f>
        <v>0</v>
      </c>
      <c r="V46" s="2" t="b">
        <f>IF(COUNTIFS($O$2:O46,Comodines[[#This Row],[LatT&amp;LonT]],$F$2:F46,Datos[[#This Row],[Acq_date]]-1)=0,TRUE,FALSE)</f>
        <v>1</v>
      </c>
      <c r="W46" s="2" t="b">
        <f>AND(Comodines[[#This Row],[L&amp;L]],Comodines[[#This Row],[Nuevo_Fuego]])</f>
        <v>0</v>
      </c>
      <c r="X46" s="2" t="str">
        <f>IF(Comodines[[#This Row],[L&amp;L]],Comodines[[#This Row],[Contador]],"")</f>
        <v/>
      </c>
      <c r="Y46" s="2" t="str">
        <f>IFERROR(SMALL(Comodines[L&amp;LC1],COUNTA($U$2:U46)),"")</f>
        <v/>
      </c>
      <c r="Z46" s="2" t="str">
        <f>IF(AND(Comodines[[#This Row],[Nuevo_Fuego]],Comodines[[#This Row],[L&amp;L]]),Comodines[[#This Row],[Contador]],"")</f>
        <v/>
      </c>
      <c r="AA46" s="2" t="str">
        <f>IFERROR(SMALL(Comodines[FuegoC1],COUNTA($W$2:W46)),"")</f>
        <v/>
      </c>
      <c r="AB46" s="3"/>
      <c r="AD46" s="3"/>
      <c r="AE46" s="3"/>
    </row>
    <row r="47" spans="1:31" ht="15" x14ac:dyDescent="0.25">
      <c r="A47" s="25">
        <v>32.313920000000003</v>
      </c>
      <c r="B47" s="18">
        <v>-90.132679999999993</v>
      </c>
      <c r="C47" s="2">
        <v>296.10000000000002</v>
      </c>
      <c r="D47" s="2">
        <v>0.4</v>
      </c>
      <c r="E47" s="2">
        <v>0.6</v>
      </c>
      <c r="F47" s="4">
        <v>42643</v>
      </c>
      <c r="G47" s="2">
        <v>705</v>
      </c>
      <c r="H47" s="2" t="s">
        <v>0</v>
      </c>
      <c r="I47" s="2" t="s">
        <v>1</v>
      </c>
      <c r="J47" s="2" t="s">
        <v>2</v>
      </c>
      <c r="K47" s="2">
        <v>285.89999999999998</v>
      </c>
      <c r="L47" s="2">
        <v>0</v>
      </c>
      <c r="M47" s="6" t="s">
        <v>0</v>
      </c>
      <c r="N47" s="23"/>
      <c r="O47" s="21" t="str">
        <f>Comodines[[#This Row],[Lat_trunc]]&amp;Comodines[[#This Row],[Lon_trunc]]</f>
        <v>32.314-90.1325</v>
      </c>
      <c r="P47" s="21">
        <f>MROUND(Datos[[#This Row],[Latitude]],IF(Datos[[#This Row],[Latitude]]&lt;0,-Precisión,Precisión))</f>
        <v>32.314</v>
      </c>
      <c r="Q47" s="21">
        <f>MROUND(Datos[[#This Row],[Longitude]],IF(Datos[[#This Row],[Longitude]]&lt;0,-Precisión,Precisión))</f>
        <v>-90.132500000000007</v>
      </c>
      <c r="R47" s="1">
        <v>46</v>
      </c>
      <c r="S47" s="5" t="b">
        <f>AND(Datos[[#This Row],[Latitude]]&gt;=Latitud_,Datos[[#This Row],[Latitude]]&lt;=_Latitud)</f>
        <v>0</v>
      </c>
      <c r="T47" s="2" t="b">
        <f>AND(Datos[[#This Row],[Longitude]]&gt;=Longitud_,Datos[[#This Row],[Longitude]]&lt;=_Longitud)</f>
        <v>0</v>
      </c>
      <c r="U47" s="2" t="b">
        <f>AND(Comodines[[#This Row],[Latitud]],Comodines[[#This Row],[Longitud]])</f>
        <v>0</v>
      </c>
      <c r="V47" s="2" t="b">
        <f>IF(COUNTIFS($O$2:O47,Comodines[[#This Row],[LatT&amp;LonT]],$F$2:F47,Datos[[#This Row],[Acq_date]]-1)=0,TRUE,FALSE)</f>
        <v>1</v>
      </c>
      <c r="W47" s="2" t="b">
        <f>AND(Comodines[[#This Row],[L&amp;L]],Comodines[[#This Row],[Nuevo_Fuego]])</f>
        <v>0</v>
      </c>
      <c r="X47" s="2" t="str">
        <f>IF(Comodines[[#This Row],[L&amp;L]],Comodines[[#This Row],[Contador]],"")</f>
        <v/>
      </c>
      <c r="Y47" s="2" t="str">
        <f>IFERROR(SMALL(Comodines[L&amp;LC1],COUNTA($U$2:U47)),"")</f>
        <v/>
      </c>
      <c r="Z47" s="2" t="str">
        <f>IF(AND(Comodines[[#This Row],[Nuevo_Fuego]],Comodines[[#This Row],[L&amp;L]]),Comodines[[#This Row],[Contador]],"")</f>
        <v/>
      </c>
      <c r="AA47" s="2" t="str">
        <f>IFERROR(SMALL(Comodines[FuegoC1],COUNTA($W$2:W47)),"")</f>
        <v/>
      </c>
      <c r="AB47" s="3"/>
      <c r="AD47" s="3"/>
      <c r="AE47" s="3"/>
    </row>
    <row r="48" spans="1:31" ht="15" x14ac:dyDescent="0.25">
      <c r="A48" s="25">
        <v>32.216760000000001</v>
      </c>
      <c r="B48" s="18">
        <v>-88.954120000000003</v>
      </c>
      <c r="C48" s="2">
        <v>314.2</v>
      </c>
      <c r="D48" s="2">
        <v>0.6</v>
      </c>
      <c r="E48" s="2">
        <v>0.5</v>
      </c>
      <c r="F48" s="4">
        <v>42643</v>
      </c>
      <c r="G48" s="2">
        <v>705</v>
      </c>
      <c r="H48" s="2" t="s">
        <v>0</v>
      </c>
      <c r="I48" s="2" t="s">
        <v>1</v>
      </c>
      <c r="J48" s="2" t="s">
        <v>2</v>
      </c>
      <c r="K48" s="2">
        <v>284.10000000000002</v>
      </c>
      <c r="L48" s="2">
        <v>0</v>
      </c>
      <c r="M48" s="6" t="s">
        <v>0</v>
      </c>
      <c r="N48" s="23"/>
      <c r="O48" s="21" t="str">
        <f>Comodines[[#This Row],[Lat_trunc]]&amp;Comodines[[#This Row],[Lon_trunc]]</f>
        <v>32.217-88.954</v>
      </c>
      <c r="P48" s="21">
        <f>MROUND(Datos[[#This Row],[Latitude]],IF(Datos[[#This Row],[Latitude]]&lt;0,-Precisión,Precisión))</f>
        <v>32.216999999999999</v>
      </c>
      <c r="Q48" s="21">
        <f>MROUND(Datos[[#This Row],[Longitude]],IF(Datos[[#This Row],[Longitude]]&lt;0,-Precisión,Precisión))</f>
        <v>-88.954000000000008</v>
      </c>
      <c r="R48" s="1">
        <v>47</v>
      </c>
      <c r="S48" s="5" t="b">
        <f>AND(Datos[[#This Row],[Latitude]]&gt;=Latitud_,Datos[[#This Row],[Latitude]]&lt;=_Latitud)</f>
        <v>0</v>
      </c>
      <c r="T48" s="2" t="b">
        <f>AND(Datos[[#This Row],[Longitude]]&gt;=Longitud_,Datos[[#This Row],[Longitude]]&lt;=_Longitud)</f>
        <v>0</v>
      </c>
      <c r="U48" s="2" t="b">
        <f>AND(Comodines[[#This Row],[Latitud]],Comodines[[#This Row],[Longitud]])</f>
        <v>0</v>
      </c>
      <c r="V48" s="2" t="b">
        <f>IF(COUNTIFS($O$2:O48,Comodines[[#This Row],[LatT&amp;LonT]],$F$2:F48,Datos[[#This Row],[Acq_date]]-1)=0,TRUE,FALSE)</f>
        <v>1</v>
      </c>
      <c r="W48" s="2" t="b">
        <f>AND(Comodines[[#This Row],[L&amp;L]],Comodines[[#This Row],[Nuevo_Fuego]])</f>
        <v>0</v>
      </c>
      <c r="X48" s="2" t="str">
        <f>IF(Comodines[[#This Row],[L&amp;L]],Comodines[[#This Row],[Contador]],"")</f>
        <v/>
      </c>
      <c r="Y48" s="2" t="str">
        <f>IFERROR(SMALL(Comodines[L&amp;LC1],COUNTA($U$2:U48)),"")</f>
        <v/>
      </c>
      <c r="Z48" s="2" t="str">
        <f>IF(AND(Comodines[[#This Row],[Nuevo_Fuego]],Comodines[[#This Row],[L&amp;L]]),Comodines[[#This Row],[Contador]],"")</f>
        <v/>
      </c>
      <c r="AA48" s="2" t="str">
        <f>IFERROR(SMALL(Comodines[FuegoC1],COUNTA($W$2:W48)),"")</f>
        <v/>
      </c>
      <c r="AB48" s="3"/>
      <c r="AD48" s="3"/>
      <c r="AE48" s="3"/>
    </row>
    <row r="49" spans="1:31" ht="15" x14ac:dyDescent="0.25">
      <c r="A49" s="25">
        <v>31.319690000000001</v>
      </c>
      <c r="B49" s="18">
        <v>-82.105180000000004</v>
      </c>
      <c r="C49" s="2">
        <v>301.3</v>
      </c>
      <c r="D49" s="2">
        <v>0.4</v>
      </c>
      <c r="E49" s="2">
        <v>0.4</v>
      </c>
      <c r="F49" s="4">
        <v>42643</v>
      </c>
      <c r="G49" s="2">
        <v>705</v>
      </c>
      <c r="H49" s="2" t="s">
        <v>0</v>
      </c>
      <c r="I49" s="2" t="s">
        <v>1</v>
      </c>
      <c r="J49" s="2" t="s">
        <v>2</v>
      </c>
      <c r="K49" s="2">
        <v>290.5</v>
      </c>
      <c r="L49" s="2">
        <v>0</v>
      </c>
      <c r="M49" s="6" t="s">
        <v>0</v>
      </c>
      <c r="N49" s="23"/>
      <c r="O49" s="21" t="str">
        <f>Comodines[[#This Row],[Lat_trunc]]&amp;Comodines[[#This Row],[Lon_trunc]]</f>
        <v>31.3195-82.105</v>
      </c>
      <c r="P49" s="21">
        <f>MROUND(Datos[[#This Row],[Latitude]],IF(Datos[[#This Row],[Latitude]]&lt;0,-Precisión,Precisión))</f>
        <v>31.319500000000001</v>
      </c>
      <c r="Q49" s="21">
        <f>MROUND(Datos[[#This Row],[Longitude]],IF(Datos[[#This Row],[Longitude]]&lt;0,-Precisión,Precisión))</f>
        <v>-82.105000000000004</v>
      </c>
      <c r="R49" s="1">
        <v>48</v>
      </c>
      <c r="S49" s="5" t="b">
        <f>AND(Datos[[#This Row],[Latitude]]&gt;=Latitud_,Datos[[#This Row],[Latitude]]&lt;=_Latitud)</f>
        <v>0</v>
      </c>
      <c r="T49" s="2" t="b">
        <f>AND(Datos[[#This Row],[Longitude]]&gt;=Longitud_,Datos[[#This Row],[Longitude]]&lt;=_Longitud)</f>
        <v>0</v>
      </c>
      <c r="U49" s="2" t="b">
        <f>AND(Comodines[[#This Row],[Latitud]],Comodines[[#This Row],[Longitud]])</f>
        <v>0</v>
      </c>
      <c r="V49" s="2" t="b">
        <f>IF(COUNTIFS($O$2:O49,Comodines[[#This Row],[LatT&amp;LonT]],$F$2:F49,Datos[[#This Row],[Acq_date]]-1)=0,TRUE,FALSE)</f>
        <v>1</v>
      </c>
      <c r="W49" s="2" t="b">
        <f>AND(Comodines[[#This Row],[L&amp;L]],Comodines[[#This Row],[Nuevo_Fuego]])</f>
        <v>0</v>
      </c>
      <c r="X49" s="2" t="str">
        <f>IF(Comodines[[#This Row],[L&amp;L]],Comodines[[#This Row],[Contador]],"")</f>
        <v/>
      </c>
      <c r="Y49" s="2" t="str">
        <f>IFERROR(SMALL(Comodines[L&amp;LC1],COUNTA($U$2:U49)),"")</f>
        <v/>
      </c>
      <c r="Z49" s="2" t="str">
        <f>IF(AND(Comodines[[#This Row],[Nuevo_Fuego]],Comodines[[#This Row],[L&amp;L]]),Comodines[[#This Row],[Contador]],"")</f>
        <v/>
      </c>
      <c r="AA49" s="2" t="str">
        <f>IFERROR(SMALL(Comodines[FuegoC1],COUNTA($W$2:W49)),"")</f>
        <v/>
      </c>
      <c r="AB49" s="3"/>
      <c r="AD49" s="3"/>
      <c r="AE49" s="3"/>
    </row>
    <row r="50" spans="1:31" ht="15" x14ac:dyDescent="0.25">
      <c r="A50" s="25">
        <v>31.316880000000001</v>
      </c>
      <c r="B50" s="18">
        <v>-82.110119999999995</v>
      </c>
      <c r="C50" s="2">
        <v>313</v>
      </c>
      <c r="D50" s="2">
        <v>0.4</v>
      </c>
      <c r="E50" s="2">
        <v>0.4</v>
      </c>
      <c r="F50" s="4">
        <v>42643</v>
      </c>
      <c r="G50" s="2">
        <v>705</v>
      </c>
      <c r="H50" s="2" t="s">
        <v>0</v>
      </c>
      <c r="I50" s="2" t="s">
        <v>1</v>
      </c>
      <c r="J50" s="2" t="s">
        <v>2</v>
      </c>
      <c r="K50" s="2">
        <v>290.7</v>
      </c>
      <c r="L50" s="2">
        <v>0</v>
      </c>
      <c r="M50" s="6" t="s">
        <v>0</v>
      </c>
      <c r="N50" s="23"/>
      <c r="O50" s="21" t="str">
        <f>Comodines[[#This Row],[Lat_trunc]]&amp;Comodines[[#This Row],[Lon_trunc]]</f>
        <v>31.317-82.11</v>
      </c>
      <c r="P50" s="21">
        <f>MROUND(Datos[[#This Row],[Latitude]],IF(Datos[[#This Row],[Latitude]]&lt;0,-Precisión,Precisión))</f>
        <v>31.317</v>
      </c>
      <c r="Q50" s="21">
        <f>MROUND(Datos[[#This Row],[Longitude]],IF(Datos[[#This Row],[Longitude]]&lt;0,-Precisión,Precisión))</f>
        <v>-82.11</v>
      </c>
      <c r="R50" s="1">
        <v>49</v>
      </c>
      <c r="S50" s="5" t="b">
        <f>AND(Datos[[#This Row],[Latitude]]&gt;=Latitud_,Datos[[#This Row],[Latitude]]&lt;=_Latitud)</f>
        <v>0</v>
      </c>
      <c r="T50" s="2" t="b">
        <f>AND(Datos[[#This Row],[Longitude]]&gt;=Longitud_,Datos[[#This Row],[Longitude]]&lt;=_Longitud)</f>
        <v>0</v>
      </c>
      <c r="U50" s="2" t="b">
        <f>AND(Comodines[[#This Row],[Latitud]],Comodines[[#This Row],[Longitud]])</f>
        <v>0</v>
      </c>
      <c r="V50" s="2" t="b">
        <f>IF(COUNTIFS($O$2:O50,Comodines[[#This Row],[LatT&amp;LonT]],$F$2:F50,Datos[[#This Row],[Acq_date]]-1)=0,TRUE,FALSE)</f>
        <v>1</v>
      </c>
      <c r="W50" s="2" t="b">
        <f>AND(Comodines[[#This Row],[L&amp;L]],Comodines[[#This Row],[Nuevo_Fuego]])</f>
        <v>0</v>
      </c>
      <c r="X50" s="2" t="str">
        <f>IF(Comodines[[#This Row],[L&amp;L]],Comodines[[#This Row],[Contador]],"")</f>
        <v/>
      </c>
      <c r="Y50" s="2" t="str">
        <f>IFERROR(SMALL(Comodines[L&amp;LC1],COUNTA($U$2:U50)),"")</f>
        <v/>
      </c>
      <c r="Z50" s="2" t="str">
        <f>IF(AND(Comodines[[#This Row],[Nuevo_Fuego]],Comodines[[#This Row],[L&amp;L]]),Comodines[[#This Row],[Contador]],"")</f>
        <v/>
      </c>
      <c r="AA50" s="2" t="str">
        <f>IFERROR(SMALL(Comodines[FuegoC1],COUNTA($W$2:W50)),"")</f>
        <v/>
      </c>
      <c r="AB50" s="3"/>
      <c r="AD50" s="3"/>
      <c r="AE50" s="3"/>
    </row>
    <row r="51" spans="1:31" ht="15" x14ac:dyDescent="0.25">
      <c r="A51" s="25">
        <v>31.20046</v>
      </c>
      <c r="B51" s="18">
        <v>-83.189430000000002</v>
      </c>
      <c r="C51" s="2">
        <v>301.89999999999998</v>
      </c>
      <c r="D51" s="2">
        <v>0.4</v>
      </c>
      <c r="E51" s="2">
        <v>0.4</v>
      </c>
      <c r="F51" s="4">
        <v>42643</v>
      </c>
      <c r="G51" s="2">
        <v>705</v>
      </c>
      <c r="H51" s="2" t="s">
        <v>0</v>
      </c>
      <c r="I51" s="2" t="s">
        <v>1</v>
      </c>
      <c r="J51" s="2" t="s">
        <v>2</v>
      </c>
      <c r="K51" s="2">
        <v>288.7</v>
      </c>
      <c r="L51" s="2">
        <v>0</v>
      </c>
      <c r="M51" s="6" t="s">
        <v>0</v>
      </c>
      <c r="N51" s="23"/>
      <c r="O51" s="21" t="str">
        <f>Comodines[[#This Row],[Lat_trunc]]&amp;Comodines[[#This Row],[Lon_trunc]]</f>
        <v>31.2005-83.1895</v>
      </c>
      <c r="P51" s="21">
        <f>MROUND(Datos[[#This Row],[Latitude]],IF(Datos[[#This Row],[Latitude]]&lt;0,-Precisión,Precisión))</f>
        <v>31.200500000000002</v>
      </c>
      <c r="Q51" s="21">
        <f>MROUND(Datos[[#This Row],[Longitude]],IF(Datos[[#This Row],[Longitude]]&lt;0,-Precisión,Precisión))</f>
        <v>-83.189499999999995</v>
      </c>
      <c r="R51" s="1">
        <v>50</v>
      </c>
      <c r="S51" s="5" t="b">
        <f>AND(Datos[[#This Row],[Latitude]]&gt;=Latitud_,Datos[[#This Row],[Latitude]]&lt;=_Latitud)</f>
        <v>0</v>
      </c>
      <c r="T51" s="2" t="b">
        <f>AND(Datos[[#This Row],[Longitude]]&gt;=Longitud_,Datos[[#This Row],[Longitude]]&lt;=_Longitud)</f>
        <v>0</v>
      </c>
      <c r="U51" s="2" t="b">
        <f>AND(Comodines[[#This Row],[Latitud]],Comodines[[#This Row],[Longitud]])</f>
        <v>0</v>
      </c>
      <c r="V51" s="2" t="b">
        <f>IF(COUNTIFS($O$2:O51,Comodines[[#This Row],[LatT&amp;LonT]],$F$2:F51,Datos[[#This Row],[Acq_date]]-1)=0,TRUE,FALSE)</f>
        <v>1</v>
      </c>
      <c r="W51" s="2" t="b">
        <f>AND(Comodines[[#This Row],[L&amp;L]],Comodines[[#This Row],[Nuevo_Fuego]])</f>
        <v>0</v>
      </c>
      <c r="X51" s="2" t="str">
        <f>IF(Comodines[[#This Row],[L&amp;L]],Comodines[[#This Row],[Contador]],"")</f>
        <v/>
      </c>
      <c r="Y51" s="2" t="str">
        <f>IFERROR(SMALL(Comodines[L&amp;LC1],COUNTA($U$2:U51)),"")</f>
        <v/>
      </c>
      <c r="Z51" s="2" t="str">
        <f>IF(AND(Comodines[[#This Row],[Nuevo_Fuego]],Comodines[[#This Row],[L&amp;L]]),Comodines[[#This Row],[Contador]],"")</f>
        <v/>
      </c>
      <c r="AA51" s="2" t="str">
        <f>IFERROR(SMALL(Comodines[FuegoC1],COUNTA($W$2:W51)),"")</f>
        <v/>
      </c>
      <c r="AB51" s="3"/>
      <c r="AD51" s="3"/>
      <c r="AE51" s="3"/>
    </row>
    <row r="52" spans="1:31" ht="15" x14ac:dyDescent="0.25">
      <c r="A52" s="25">
        <v>31.191739999999999</v>
      </c>
      <c r="B52" s="18">
        <v>-84.632909999999995</v>
      </c>
      <c r="C52" s="2">
        <v>298.2</v>
      </c>
      <c r="D52" s="2">
        <v>0.5</v>
      </c>
      <c r="E52" s="2">
        <v>0.4</v>
      </c>
      <c r="F52" s="4">
        <v>42643</v>
      </c>
      <c r="G52" s="2">
        <v>705</v>
      </c>
      <c r="H52" s="2" t="s">
        <v>0</v>
      </c>
      <c r="I52" s="2" t="s">
        <v>1</v>
      </c>
      <c r="J52" s="2" t="s">
        <v>2</v>
      </c>
      <c r="K52" s="2">
        <v>286.39999999999998</v>
      </c>
      <c r="L52" s="2">
        <v>0</v>
      </c>
      <c r="M52" s="6" t="s">
        <v>0</v>
      </c>
      <c r="N52" s="23"/>
      <c r="O52" s="21" t="str">
        <f>Comodines[[#This Row],[Lat_trunc]]&amp;Comodines[[#This Row],[Lon_trunc]]</f>
        <v>31.1915-84.633</v>
      </c>
      <c r="P52" s="21">
        <f>MROUND(Datos[[#This Row],[Latitude]],IF(Datos[[#This Row],[Latitude]]&lt;0,-Precisión,Precisión))</f>
        <v>31.191500000000001</v>
      </c>
      <c r="Q52" s="21">
        <f>MROUND(Datos[[#This Row],[Longitude]],IF(Datos[[#This Row],[Longitude]]&lt;0,-Precisión,Precisión))</f>
        <v>-84.632999999999996</v>
      </c>
      <c r="R52" s="1">
        <v>51</v>
      </c>
      <c r="S52" s="5" t="b">
        <f>AND(Datos[[#This Row],[Latitude]]&gt;=Latitud_,Datos[[#This Row],[Latitude]]&lt;=_Latitud)</f>
        <v>0</v>
      </c>
      <c r="T52" s="2" t="b">
        <f>AND(Datos[[#This Row],[Longitude]]&gt;=Longitud_,Datos[[#This Row],[Longitude]]&lt;=_Longitud)</f>
        <v>0</v>
      </c>
      <c r="U52" s="2" t="b">
        <f>AND(Comodines[[#This Row],[Latitud]],Comodines[[#This Row],[Longitud]])</f>
        <v>0</v>
      </c>
      <c r="V52" s="2" t="b">
        <f>IF(COUNTIFS($O$2:O52,Comodines[[#This Row],[LatT&amp;LonT]],$F$2:F52,Datos[[#This Row],[Acq_date]]-1)=0,TRUE,FALSE)</f>
        <v>1</v>
      </c>
      <c r="W52" s="2" t="b">
        <f>AND(Comodines[[#This Row],[L&amp;L]],Comodines[[#This Row],[Nuevo_Fuego]])</f>
        <v>0</v>
      </c>
      <c r="X52" s="2" t="str">
        <f>IF(Comodines[[#This Row],[L&amp;L]],Comodines[[#This Row],[Contador]],"")</f>
        <v/>
      </c>
      <c r="Y52" s="2" t="str">
        <f>IFERROR(SMALL(Comodines[L&amp;LC1],COUNTA($U$2:U52)),"")</f>
        <v/>
      </c>
      <c r="Z52" s="2" t="str">
        <f>IF(AND(Comodines[[#This Row],[Nuevo_Fuego]],Comodines[[#This Row],[L&amp;L]]),Comodines[[#This Row],[Contador]],"")</f>
        <v/>
      </c>
      <c r="AA52" s="2" t="str">
        <f>IFERROR(SMALL(Comodines[FuegoC1],COUNTA($W$2:W52)),"")</f>
        <v/>
      </c>
      <c r="AB52" s="3"/>
      <c r="AD52" s="3"/>
      <c r="AE52" s="3"/>
    </row>
    <row r="53" spans="1:31" ht="15" x14ac:dyDescent="0.25">
      <c r="A53" s="25">
        <v>31.191890000000001</v>
      </c>
      <c r="B53" s="18">
        <v>-84.629289999999997</v>
      </c>
      <c r="C53" s="2">
        <v>298.10000000000002</v>
      </c>
      <c r="D53" s="2">
        <v>0.5</v>
      </c>
      <c r="E53" s="2">
        <v>0.4</v>
      </c>
      <c r="F53" s="4">
        <v>42643</v>
      </c>
      <c r="G53" s="2">
        <v>705</v>
      </c>
      <c r="H53" s="2" t="s">
        <v>0</v>
      </c>
      <c r="I53" s="2" t="s">
        <v>1</v>
      </c>
      <c r="J53" s="2" t="s">
        <v>2</v>
      </c>
      <c r="K53" s="2">
        <v>286.60000000000002</v>
      </c>
      <c r="L53" s="2">
        <v>0</v>
      </c>
      <c r="M53" s="6" t="s">
        <v>0</v>
      </c>
      <c r="N53" s="23"/>
      <c r="O53" s="21" t="str">
        <f>Comodines[[#This Row],[Lat_trunc]]&amp;Comodines[[#This Row],[Lon_trunc]]</f>
        <v>31.192-84.6295</v>
      </c>
      <c r="P53" s="21">
        <f>MROUND(Datos[[#This Row],[Latitude]],IF(Datos[[#This Row],[Latitude]]&lt;0,-Precisión,Precisión))</f>
        <v>31.192</v>
      </c>
      <c r="Q53" s="21">
        <f>MROUND(Datos[[#This Row],[Longitude]],IF(Datos[[#This Row],[Longitude]]&lt;0,-Precisión,Precisión))</f>
        <v>-84.629500000000007</v>
      </c>
      <c r="R53" s="1">
        <v>52</v>
      </c>
      <c r="S53" s="5" t="b">
        <f>AND(Datos[[#This Row],[Latitude]]&gt;=Latitud_,Datos[[#This Row],[Latitude]]&lt;=_Latitud)</f>
        <v>0</v>
      </c>
      <c r="T53" s="2" t="b">
        <f>AND(Datos[[#This Row],[Longitude]]&gt;=Longitud_,Datos[[#This Row],[Longitude]]&lt;=_Longitud)</f>
        <v>0</v>
      </c>
      <c r="U53" s="2" t="b">
        <f>AND(Comodines[[#This Row],[Latitud]],Comodines[[#This Row],[Longitud]])</f>
        <v>0</v>
      </c>
      <c r="V53" s="2" t="b">
        <f>IF(COUNTIFS($O$2:O53,Comodines[[#This Row],[LatT&amp;LonT]],$F$2:F53,Datos[[#This Row],[Acq_date]]-1)=0,TRUE,FALSE)</f>
        <v>1</v>
      </c>
      <c r="W53" s="2" t="b">
        <f>AND(Comodines[[#This Row],[L&amp;L]],Comodines[[#This Row],[Nuevo_Fuego]])</f>
        <v>0</v>
      </c>
      <c r="X53" s="2" t="str">
        <f>IF(Comodines[[#This Row],[L&amp;L]],Comodines[[#This Row],[Contador]],"")</f>
        <v/>
      </c>
      <c r="Y53" s="2" t="str">
        <f>IFERROR(SMALL(Comodines[L&amp;LC1],COUNTA($U$2:U53)),"")</f>
        <v/>
      </c>
      <c r="Z53" s="2" t="str">
        <f>IF(AND(Comodines[[#This Row],[Nuevo_Fuego]],Comodines[[#This Row],[L&amp;L]]),Comodines[[#This Row],[Contador]],"")</f>
        <v/>
      </c>
      <c r="AA53" s="2" t="str">
        <f>IFERROR(SMALL(Comodines[FuegoC1],COUNTA($W$2:W53)),"")</f>
        <v/>
      </c>
      <c r="AB53" s="3"/>
      <c r="AD53" s="3"/>
      <c r="AE53" s="3"/>
    </row>
    <row r="54" spans="1:31" ht="15" x14ac:dyDescent="0.25">
      <c r="A54" s="25">
        <v>31.161950000000001</v>
      </c>
      <c r="B54" s="18">
        <v>-84.699669999999998</v>
      </c>
      <c r="C54" s="2">
        <v>299.2</v>
      </c>
      <c r="D54" s="2">
        <v>0.5</v>
      </c>
      <c r="E54" s="2">
        <v>0.4</v>
      </c>
      <c r="F54" s="4">
        <v>42643</v>
      </c>
      <c r="G54" s="2">
        <v>705</v>
      </c>
      <c r="H54" s="2" t="s">
        <v>0</v>
      </c>
      <c r="I54" s="2" t="s">
        <v>1</v>
      </c>
      <c r="J54" s="2" t="s">
        <v>2</v>
      </c>
      <c r="K54" s="2">
        <v>287.5</v>
      </c>
      <c r="L54" s="2">
        <v>0</v>
      </c>
      <c r="M54" s="6" t="s">
        <v>0</v>
      </c>
      <c r="N54" s="23"/>
      <c r="O54" s="21" t="str">
        <f>Comodines[[#This Row],[Lat_trunc]]&amp;Comodines[[#This Row],[Lon_trunc]]</f>
        <v>31.162-84.6995</v>
      </c>
      <c r="P54" s="21">
        <f>MROUND(Datos[[#This Row],[Latitude]],IF(Datos[[#This Row],[Latitude]]&lt;0,-Precisión,Precisión))</f>
        <v>31.161999999999999</v>
      </c>
      <c r="Q54" s="21">
        <f>MROUND(Datos[[#This Row],[Longitude]],IF(Datos[[#This Row],[Longitude]]&lt;0,-Precisión,Precisión))</f>
        <v>-84.6995</v>
      </c>
      <c r="R54" s="1">
        <v>53</v>
      </c>
      <c r="S54" s="5" t="b">
        <f>AND(Datos[[#This Row],[Latitude]]&gt;=Latitud_,Datos[[#This Row],[Latitude]]&lt;=_Latitud)</f>
        <v>0</v>
      </c>
      <c r="T54" s="2" t="b">
        <f>AND(Datos[[#This Row],[Longitude]]&gt;=Longitud_,Datos[[#This Row],[Longitude]]&lt;=_Longitud)</f>
        <v>0</v>
      </c>
      <c r="U54" s="2" t="b">
        <f>AND(Comodines[[#This Row],[Latitud]],Comodines[[#This Row],[Longitud]])</f>
        <v>0</v>
      </c>
      <c r="V54" s="2" t="b">
        <f>IF(COUNTIFS($O$2:O54,Comodines[[#This Row],[LatT&amp;LonT]],$F$2:F54,Datos[[#This Row],[Acq_date]]-1)=0,TRUE,FALSE)</f>
        <v>1</v>
      </c>
      <c r="W54" s="2" t="b">
        <f>AND(Comodines[[#This Row],[L&amp;L]],Comodines[[#This Row],[Nuevo_Fuego]])</f>
        <v>0</v>
      </c>
      <c r="X54" s="2" t="str">
        <f>IF(Comodines[[#This Row],[L&amp;L]],Comodines[[#This Row],[Contador]],"")</f>
        <v/>
      </c>
      <c r="Y54" s="2" t="str">
        <f>IFERROR(SMALL(Comodines[L&amp;LC1],COUNTA($U$2:U54)),"")</f>
        <v/>
      </c>
      <c r="Z54" s="2" t="str">
        <f>IF(AND(Comodines[[#This Row],[Nuevo_Fuego]],Comodines[[#This Row],[L&amp;L]]),Comodines[[#This Row],[Contador]],"")</f>
        <v/>
      </c>
      <c r="AA54" s="2" t="str">
        <f>IFERROR(SMALL(Comodines[FuegoC1],COUNTA($W$2:W54)),"")</f>
        <v/>
      </c>
      <c r="AB54" s="3"/>
      <c r="AD54" s="3"/>
      <c r="AE54" s="3"/>
    </row>
    <row r="55" spans="1:31" ht="15" x14ac:dyDescent="0.25">
      <c r="A55" s="25">
        <v>30.689139999999998</v>
      </c>
      <c r="B55" s="18">
        <v>-81.71996</v>
      </c>
      <c r="C55" s="2">
        <v>323.2</v>
      </c>
      <c r="D55" s="2">
        <v>0.4</v>
      </c>
      <c r="E55" s="2">
        <v>0.4</v>
      </c>
      <c r="F55" s="4">
        <v>42643</v>
      </c>
      <c r="G55" s="2">
        <v>705</v>
      </c>
      <c r="H55" s="2" t="s">
        <v>0</v>
      </c>
      <c r="I55" s="2" t="s">
        <v>1</v>
      </c>
      <c r="J55" s="2" t="s">
        <v>2</v>
      </c>
      <c r="K55" s="2">
        <v>292.8</v>
      </c>
      <c r="L55" s="2">
        <v>0</v>
      </c>
      <c r="M55" s="6" t="s">
        <v>0</v>
      </c>
      <c r="N55" s="23"/>
      <c r="O55" s="21" t="str">
        <f>Comodines[[#This Row],[Lat_trunc]]&amp;Comodines[[#This Row],[Lon_trunc]]</f>
        <v>30.689-81.72</v>
      </c>
      <c r="P55" s="21">
        <f>MROUND(Datos[[#This Row],[Latitude]],IF(Datos[[#This Row],[Latitude]]&lt;0,-Precisión,Precisión))</f>
        <v>30.689</v>
      </c>
      <c r="Q55" s="21">
        <f>MROUND(Datos[[#This Row],[Longitude]],IF(Datos[[#This Row],[Longitude]]&lt;0,-Precisión,Precisión))</f>
        <v>-81.72</v>
      </c>
      <c r="R55" s="1">
        <v>54</v>
      </c>
      <c r="S55" s="5" t="b">
        <f>AND(Datos[[#This Row],[Latitude]]&gt;=Latitud_,Datos[[#This Row],[Latitude]]&lt;=_Latitud)</f>
        <v>0</v>
      </c>
      <c r="T55" s="2" t="b">
        <f>AND(Datos[[#This Row],[Longitude]]&gt;=Longitud_,Datos[[#This Row],[Longitude]]&lt;=_Longitud)</f>
        <v>0</v>
      </c>
      <c r="U55" s="2" t="b">
        <f>AND(Comodines[[#This Row],[Latitud]],Comodines[[#This Row],[Longitud]])</f>
        <v>0</v>
      </c>
      <c r="V55" s="2" t="b">
        <f>IF(COUNTIFS($O$2:O55,Comodines[[#This Row],[LatT&amp;LonT]],$F$2:F55,Datos[[#This Row],[Acq_date]]-1)=0,TRUE,FALSE)</f>
        <v>1</v>
      </c>
      <c r="W55" s="2" t="b">
        <f>AND(Comodines[[#This Row],[L&amp;L]],Comodines[[#This Row],[Nuevo_Fuego]])</f>
        <v>0</v>
      </c>
      <c r="X55" s="2" t="str">
        <f>IF(Comodines[[#This Row],[L&amp;L]],Comodines[[#This Row],[Contador]],"")</f>
        <v/>
      </c>
      <c r="Y55" s="2" t="str">
        <f>IFERROR(SMALL(Comodines[L&amp;LC1],COUNTA($U$2:U55)),"")</f>
        <v/>
      </c>
      <c r="Z55" s="2" t="str">
        <f>IF(AND(Comodines[[#This Row],[Nuevo_Fuego]],Comodines[[#This Row],[L&amp;L]]),Comodines[[#This Row],[Contador]],"")</f>
        <v/>
      </c>
      <c r="AA55" s="2" t="str">
        <f>IFERROR(SMALL(Comodines[FuegoC1],COUNTA($W$2:W55)),"")</f>
        <v/>
      </c>
      <c r="AB55" s="3"/>
      <c r="AD55" s="3"/>
      <c r="AE55" s="3"/>
    </row>
    <row r="56" spans="1:31" ht="15" x14ac:dyDescent="0.25">
      <c r="A56" s="25">
        <v>31.009689999999999</v>
      </c>
      <c r="B56" s="18">
        <v>-84.273120000000006</v>
      </c>
      <c r="C56" s="2">
        <v>302.10000000000002</v>
      </c>
      <c r="D56" s="2">
        <v>0.5</v>
      </c>
      <c r="E56" s="2">
        <v>0.4</v>
      </c>
      <c r="F56" s="4">
        <v>42643</v>
      </c>
      <c r="G56" s="2">
        <v>705</v>
      </c>
      <c r="H56" s="2" t="s">
        <v>0</v>
      </c>
      <c r="I56" s="2" t="s">
        <v>1</v>
      </c>
      <c r="J56" s="2" t="s">
        <v>2</v>
      </c>
      <c r="K56" s="2">
        <v>289.89999999999998</v>
      </c>
      <c r="L56" s="2">
        <v>0</v>
      </c>
      <c r="M56" s="6" t="s">
        <v>0</v>
      </c>
      <c r="N56" s="23"/>
      <c r="O56" s="21" t="str">
        <f>Comodines[[#This Row],[Lat_trunc]]&amp;Comodines[[#This Row],[Lon_trunc]]</f>
        <v>31.0095-84.273</v>
      </c>
      <c r="P56" s="21">
        <f>MROUND(Datos[[#This Row],[Latitude]],IF(Datos[[#This Row],[Latitude]]&lt;0,-Precisión,Precisión))</f>
        <v>31.009499999999999</v>
      </c>
      <c r="Q56" s="21">
        <f>MROUND(Datos[[#This Row],[Longitude]],IF(Datos[[#This Row],[Longitude]]&lt;0,-Precisión,Precisión))</f>
        <v>-84.272999999999996</v>
      </c>
      <c r="R56" s="1">
        <v>55</v>
      </c>
      <c r="S56" s="5" t="b">
        <f>AND(Datos[[#This Row],[Latitude]]&gt;=Latitud_,Datos[[#This Row],[Latitude]]&lt;=_Latitud)</f>
        <v>0</v>
      </c>
      <c r="T56" s="2" t="b">
        <f>AND(Datos[[#This Row],[Longitude]]&gt;=Longitud_,Datos[[#This Row],[Longitude]]&lt;=_Longitud)</f>
        <v>0</v>
      </c>
      <c r="U56" s="2" t="b">
        <f>AND(Comodines[[#This Row],[Latitud]],Comodines[[#This Row],[Longitud]])</f>
        <v>0</v>
      </c>
      <c r="V56" s="2" t="b">
        <f>IF(COUNTIFS($O$2:O56,Comodines[[#This Row],[LatT&amp;LonT]],$F$2:F56,Datos[[#This Row],[Acq_date]]-1)=0,TRUE,FALSE)</f>
        <v>1</v>
      </c>
      <c r="W56" s="2" t="b">
        <f>AND(Comodines[[#This Row],[L&amp;L]],Comodines[[#This Row],[Nuevo_Fuego]])</f>
        <v>0</v>
      </c>
      <c r="X56" s="2" t="str">
        <f>IF(Comodines[[#This Row],[L&amp;L]],Comodines[[#This Row],[Contador]],"")</f>
        <v/>
      </c>
      <c r="Y56" s="2" t="str">
        <f>IFERROR(SMALL(Comodines[L&amp;LC1],COUNTA($U$2:U56)),"")</f>
        <v/>
      </c>
      <c r="Z56" s="2" t="str">
        <f>IF(AND(Comodines[[#This Row],[Nuevo_Fuego]],Comodines[[#This Row],[L&amp;L]]),Comodines[[#This Row],[Contador]],"")</f>
        <v/>
      </c>
      <c r="AA56" s="2" t="str">
        <f>IFERROR(SMALL(Comodines[FuegoC1],COUNTA($W$2:W56)),"")</f>
        <v/>
      </c>
      <c r="AB56" s="3"/>
      <c r="AD56" s="3"/>
      <c r="AE56" s="3"/>
    </row>
    <row r="57" spans="1:31" ht="15" x14ac:dyDescent="0.25">
      <c r="A57" s="25">
        <v>31.006</v>
      </c>
      <c r="B57" s="18">
        <v>-84.273769999999999</v>
      </c>
      <c r="C57" s="2">
        <v>303</v>
      </c>
      <c r="D57" s="2">
        <v>0.5</v>
      </c>
      <c r="E57" s="2">
        <v>0.4</v>
      </c>
      <c r="F57" s="4">
        <v>42643</v>
      </c>
      <c r="G57" s="2">
        <v>705</v>
      </c>
      <c r="H57" s="2" t="s">
        <v>0</v>
      </c>
      <c r="I57" s="2" t="s">
        <v>1</v>
      </c>
      <c r="J57" s="2" t="s">
        <v>2</v>
      </c>
      <c r="K57" s="2">
        <v>289.10000000000002</v>
      </c>
      <c r="L57" s="2">
        <v>0</v>
      </c>
      <c r="M57" s="6" t="s">
        <v>0</v>
      </c>
      <c r="N57" s="23"/>
      <c r="O57" s="21" t="str">
        <f>Comodines[[#This Row],[Lat_trunc]]&amp;Comodines[[#This Row],[Lon_trunc]]</f>
        <v>31.006-84.274</v>
      </c>
      <c r="P57" s="21">
        <f>MROUND(Datos[[#This Row],[Latitude]],IF(Datos[[#This Row],[Latitude]]&lt;0,-Precisión,Precisión))</f>
        <v>31.006</v>
      </c>
      <c r="Q57" s="21">
        <f>MROUND(Datos[[#This Row],[Longitude]],IF(Datos[[#This Row],[Longitude]]&lt;0,-Precisión,Precisión))</f>
        <v>-84.274000000000001</v>
      </c>
      <c r="R57" s="1">
        <v>56</v>
      </c>
      <c r="S57" s="5" t="b">
        <f>AND(Datos[[#This Row],[Latitude]]&gt;=Latitud_,Datos[[#This Row],[Latitude]]&lt;=_Latitud)</f>
        <v>0</v>
      </c>
      <c r="T57" s="2" t="b">
        <f>AND(Datos[[#This Row],[Longitude]]&gt;=Longitud_,Datos[[#This Row],[Longitude]]&lt;=_Longitud)</f>
        <v>0</v>
      </c>
      <c r="U57" s="2" t="b">
        <f>AND(Comodines[[#This Row],[Latitud]],Comodines[[#This Row],[Longitud]])</f>
        <v>0</v>
      </c>
      <c r="V57" s="2" t="b">
        <f>IF(COUNTIFS($O$2:O57,Comodines[[#This Row],[LatT&amp;LonT]],$F$2:F57,Datos[[#This Row],[Acq_date]]-1)=0,TRUE,FALSE)</f>
        <v>1</v>
      </c>
      <c r="W57" s="2" t="b">
        <f>AND(Comodines[[#This Row],[L&amp;L]],Comodines[[#This Row],[Nuevo_Fuego]])</f>
        <v>0</v>
      </c>
      <c r="X57" s="2" t="str">
        <f>IF(Comodines[[#This Row],[L&amp;L]],Comodines[[#This Row],[Contador]],"")</f>
        <v/>
      </c>
      <c r="Y57" s="2" t="str">
        <f>IFERROR(SMALL(Comodines[L&amp;LC1],COUNTA($U$2:U57)),"")</f>
        <v/>
      </c>
      <c r="Z57" s="2" t="str">
        <f>IF(AND(Comodines[[#This Row],[Nuevo_Fuego]],Comodines[[#This Row],[L&amp;L]]),Comodines[[#This Row],[Contador]],"")</f>
        <v/>
      </c>
      <c r="AA57" s="2" t="str">
        <f>IFERROR(SMALL(Comodines[FuegoC1],COUNTA($W$2:W57)),"")</f>
        <v/>
      </c>
      <c r="AB57" s="3"/>
      <c r="AD57" s="3"/>
      <c r="AE57" s="3"/>
    </row>
    <row r="58" spans="1:31" ht="15" x14ac:dyDescent="0.25">
      <c r="A58" s="25">
        <v>31.062660000000001</v>
      </c>
      <c r="B58" s="18">
        <v>-85.977199999999996</v>
      </c>
      <c r="C58" s="2">
        <v>296.89999999999998</v>
      </c>
      <c r="D58" s="2">
        <v>0.4</v>
      </c>
      <c r="E58" s="2">
        <v>0.5</v>
      </c>
      <c r="F58" s="4">
        <v>42643</v>
      </c>
      <c r="G58" s="2">
        <v>705</v>
      </c>
      <c r="H58" s="2" t="s">
        <v>0</v>
      </c>
      <c r="I58" s="2" t="s">
        <v>1</v>
      </c>
      <c r="J58" s="2" t="s">
        <v>2</v>
      </c>
      <c r="K58" s="2">
        <v>285.5</v>
      </c>
      <c r="L58" s="2">
        <v>0</v>
      </c>
      <c r="M58" s="6" t="s">
        <v>0</v>
      </c>
      <c r="N58" s="23"/>
      <c r="O58" s="21" t="str">
        <f>Comodines[[#This Row],[Lat_trunc]]&amp;Comodines[[#This Row],[Lon_trunc]]</f>
        <v>31.0625-85.977</v>
      </c>
      <c r="P58" s="21">
        <f>MROUND(Datos[[#This Row],[Latitude]],IF(Datos[[#This Row],[Latitude]]&lt;0,-Precisión,Precisión))</f>
        <v>31.0625</v>
      </c>
      <c r="Q58" s="21">
        <f>MROUND(Datos[[#This Row],[Longitude]],IF(Datos[[#This Row],[Longitude]]&lt;0,-Precisión,Precisión))</f>
        <v>-85.977000000000004</v>
      </c>
      <c r="R58" s="1">
        <v>57</v>
      </c>
      <c r="S58" s="5" t="b">
        <f>AND(Datos[[#This Row],[Latitude]]&gt;=Latitud_,Datos[[#This Row],[Latitude]]&lt;=_Latitud)</f>
        <v>0</v>
      </c>
      <c r="T58" s="2" t="b">
        <f>AND(Datos[[#This Row],[Longitude]]&gt;=Longitud_,Datos[[#This Row],[Longitude]]&lt;=_Longitud)</f>
        <v>0</v>
      </c>
      <c r="U58" s="2" t="b">
        <f>AND(Comodines[[#This Row],[Latitud]],Comodines[[#This Row],[Longitud]])</f>
        <v>0</v>
      </c>
      <c r="V58" s="2" t="b">
        <f>IF(COUNTIFS($O$2:O58,Comodines[[#This Row],[LatT&amp;LonT]],$F$2:F58,Datos[[#This Row],[Acq_date]]-1)=0,TRUE,FALSE)</f>
        <v>1</v>
      </c>
      <c r="W58" s="2" t="b">
        <f>AND(Comodines[[#This Row],[L&amp;L]],Comodines[[#This Row],[Nuevo_Fuego]])</f>
        <v>0</v>
      </c>
      <c r="X58" s="2" t="str">
        <f>IF(Comodines[[#This Row],[L&amp;L]],Comodines[[#This Row],[Contador]],"")</f>
        <v/>
      </c>
      <c r="Y58" s="2" t="str">
        <f>IFERROR(SMALL(Comodines[L&amp;LC1],COUNTA($U$2:U58)),"")</f>
        <v/>
      </c>
      <c r="Z58" s="2" t="str">
        <f>IF(AND(Comodines[[#This Row],[Nuevo_Fuego]],Comodines[[#This Row],[L&amp;L]]),Comodines[[#This Row],[Contador]],"")</f>
        <v/>
      </c>
      <c r="AA58" s="2" t="str">
        <f>IFERROR(SMALL(Comodines[FuegoC1],COUNTA($W$2:W58)),"")</f>
        <v/>
      </c>
      <c r="AB58" s="3"/>
      <c r="AD58" s="3"/>
      <c r="AE58" s="3"/>
    </row>
    <row r="59" spans="1:31" ht="15" x14ac:dyDescent="0.25">
      <c r="A59" s="25">
        <v>30.971620000000001</v>
      </c>
      <c r="B59" s="18">
        <v>-86.086799999999997</v>
      </c>
      <c r="C59" s="2">
        <v>297.39999999999998</v>
      </c>
      <c r="D59" s="2">
        <v>0.4</v>
      </c>
      <c r="E59" s="2">
        <v>0.5</v>
      </c>
      <c r="F59" s="4">
        <v>42643</v>
      </c>
      <c r="G59" s="2">
        <v>705</v>
      </c>
      <c r="H59" s="2" t="s">
        <v>0</v>
      </c>
      <c r="I59" s="2" t="s">
        <v>1</v>
      </c>
      <c r="J59" s="2" t="s">
        <v>2</v>
      </c>
      <c r="K59" s="2">
        <v>285.8</v>
      </c>
      <c r="L59" s="2">
        <v>0</v>
      </c>
      <c r="M59" s="6" t="s">
        <v>0</v>
      </c>
      <c r="N59" s="23"/>
      <c r="O59" s="21" t="str">
        <f>Comodines[[#This Row],[Lat_trunc]]&amp;Comodines[[#This Row],[Lon_trunc]]</f>
        <v>30.9715-86.087</v>
      </c>
      <c r="P59" s="21">
        <f>MROUND(Datos[[#This Row],[Latitude]],IF(Datos[[#This Row],[Latitude]]&lt;0,-Precisión,Precisión))</f>
        <v>30.971499999999999</v>
      </c>
      <c r="Q59" s="21">
        <f>MROUND(Datos[[#This Row],[Longitude]],IF(Datos[[#This Row],[Longitude]]&lt;0,-Precisión,Precisión))</f>
        <v>-86.087000000000003</v>
      </c>
      <c r="R59" s="1">
        <v>58</v>
      </c>
      <c r="S59" s="5" t="b">
        <f>AND(Datos[[#This Row],[Latitude]]&gt;=Latitud_,Datos[[#This Row],[Latitude]]&lt;=_Latitud)</f>
        <v>0</v>
      </c>
      <c r="T59" s="2" t="b">
        <f>AND(Datos[[#This Row],[Longitude]]&gt;=Longitud_,Datos[[#This Row],[Longitude]]&lt;=_Longitud)</f>
        <v>0</v>
      </c>
      <c r="U59" s="2" t="b">
        <f>AND(Comodines[[#This Row],[Latitud]],Comodines[[#This Row],[Longitud]])</f>
        <v>0</v>
      </c>
      <c r="V59" s="2" t="b">
        <f>IF(COUNTIFS($O$2:O59,Comodines[[#This Row],[LatT&amp;LonT]],$F$2:F59,Datos[[#This Row],[Acq_date]]-1)=0,TRUE,FALSE)</f>
        <v>1</v>
      </c>
      <c r="W59" s="2" t="b">
        <f>AND(Comodines[[#This Row],[L&amp;L]],Comodines[[#This Row],[Nuevo_Fuego]])</f>
        <v>0</v>
      </c>
      <c r="X59" s="2" t="str">
        <f>IF(Comodines[[#This Row],[L&amp;L]],Comodines[[#This Row],[Contador]],"")</f>
        <v/>
      </c>
      <c r="Y59" s="2" t="str">
        <f>IFERROR(SMALL(Comodines[L&amp;LC1],COUNTA($U$2:U59)),"")</f>
        <v/>
      </c>
      <c r="Z59" s="2" t="str">
        <f>IF(AND(Comodines[[#This Row],[Nuevo_Fuego]],Comodines[[#This Row],[L&amp;L]]),Comodines[[#This Row],[Contador]],"")</f>
        <v/>
      </c>
      <c r="AA59" s="2" t="str">
        <f>IFERROR(SMALL(Comodines[FuegoC1],COUNTA($W$2:W59)),"")</f>
        <v/>
      </c>
      <c r="AB59" s="3"/>
      <c r="AD59" s="3"/>
      <c r="AE59" s="3"/>
    </row>
    <row r="60" spans="1:31" ht="15" x14ac:dyDescent="0.25">
      <c r="A60" s="25">
        <v>31.149059999999999</v>
      </c>
      <c r="B60" s="18">
        <v>-87.984110000000001</v>
      </c>
      <c r="C60" s="2">
        <v>329.6</v>
      </c>
      <c r="D60" s="2">
        <v>0.5</v>
      </c>
      <c r="E60" s="2">
        <v>0.5</v>
      </c>
      <c r="F60" s="4">
        <v>42643</v>
      </c>
      <c r="G60" s="2">
        <v>705</v>
      </c>
      <c r="H60" s="2" t="s">
        <v>0</v>
      </c>
      <c r="I60" s="2" t="s">
        <v>1</v>
      </c>
      <c r="J60" s="2" t="s">
        <v>2</v>
      </c>
      <c r="K60" s="2">
        <v>290.2</v>
      </c>
      <c r="L60" s="2">
        <v>0</v>
      </c>
      <c r="M60" s="6" t="s">
        <v>0</v>
      </c>
      <c r="N60" s="23"/>
      <c r="O60" s="21" t="str">
        <f>Comodines[[#This Row],[Lat_trunc]]&amp;Comodines[[#This Row],[Lon_trunc]]</f>
        <v>31.149-87.984</v>
      </c>
      <c r="P60" s="21">
        <f>MROUND(Datos[[#This Row],[Latitude]],IF(Datos[[#This Row],[Latitude]]&lt;0,-Precisión,Precisión))</f>
        <v>31.149000000000001</v>
      </c>
      <c r="Q60" s="21">
        <f>MROUND(Datos[[#This Row],[Longitude]],IF(Datos[[#This Row],[Longitude]]&lt;0,-Precisión,Precisión))</f>
        <v>-87.984000000000009</v>
      </c>
      <c r="R60" s="1">
        <v>59</v>
      </c>
      <c r="S60" s="5" t="b">
        <f>AND(Datos[[#This Row],[Latitude]]&gt;=Latitud_,Datos[[#This Row],[Latitude]]&lt;=_Latitud)</f>
        <v>0</v>
      </c>
      <c r="T60" s="2" t="b">
        <f>AND(Datos[[#This Row],[Longitude]]&gt;=Longitud_,Datos[[#This Row],[Longitude]]&lt;=_Longitud)</f>
        <v>0</v>
      </c>
      <c r="U60" s="2" t="b">
        <f>AND(Comodines[[#This Row],[Latitud]],Comodines[[#This Row],[Longitud]])</f>
        <v>0</v>
      </c>
      <c r="V60" s="2" t="b">
        <f>IF(COUNTIFS($O$2:O60,Comodines[[#This Row],[LatT&amp;LonT]],$F$2:F60,Datos[[#This Row],[Acq_date]]-1)=0,TRUE,FALSE)</f>
        <v>1</v>
      </c>
      <c r="W60" s="2" t="b">
        <f>AND(Comodines[[#This Row],[L&amp;L]],Comodines[[#This Row],[Nuevo_Fuego]])</f>
        <v>0</v>
      </c>
      <c r="X60" s="2" t="str">
        <f>IF(Comodines[[#This Row],[L&amp;L]],Comodines[[#This Row],[Contador]],"")</f>
        <v/>
      </c>
      <c r="Y60" s="2" t="str">
        <f>IFERROR(SMALL(Comodines[L&amp;LC1],COUNTA($U$2:U60)),"")</f>
        <v/>
      </c>
      <c r="Z60" s="2" t="str">
        <f>IF(AND(Comodines[[#This Row],[Nuevo_Fuego]],Comodines[[#This Row],[L&amp;L]]),Comodines[[#This Row],[Contador]],"")</f>
        <v/>
      </c>
      <c r="AA60" s="2" t="str">
        <f>IFERROR(SMALL(Comodines[FuegoC1],COUNTA($W$2:W60)),"")</f>
        <v/>
      </c>
      <c r="AB60" s="3"/>
      <c r="AD60" s="3"/>
      <c r="AE60" s="3"/>
    </row>
    <row r="61" spans="1:31" ht="15" x14ac:dyDescent="0.25">
      <c r="A61" s="25">
        <v>31.149560000000001</v>
      </c>
      <c r="B61" s="18">
        <v>-87.989519999999999</v>
      </c>
      <c r="C61" s="2">
        <v>307.7</v>
      </c>
      <c r="D61" s="2">
        <v>0.5</v>
      </c>
      <c r="E61" s="2">
        <v>0.5</v>
      </c>
      <c r="F61" s="4">
        <v>42643</v>
      </c>
      <c r="G61" s="2">
        <v>705</v>
      </c>
      <c r="H61" s="2" t="s">
        <v>0</v>
      </c>
      <c r="I61" s="2" t="s">
        <v>1</v>
      </c>
      <c r="J61" s="2" t="s">
        <v>2</v>
      </c>
      <c r="K61" s="2">
        <v>287.89999999999998</v>
      </c>
      <c r="L61" s="2">
        <v>0</v>
      </c>
      <c r="M61" s="6" t="s">
        <v>0</v>
      </c>
      <c r="N61" s="23"/>
      <c r="O61" s="21" t="str">
        <f>Comodines[[#This Row],[Lat_trunc]]&amp;Comodines[[#This Row],[Lon_trunc]]</f>
        <v>31.1495-87.9895</v>
      </c>
      <c r="P61" s="21">
        <f>MROUND(Datos[[#This Row],[Latitude]],IF(Datos[[#This Row],[Latitude]]&lt;0,-Precisión,Precisión))</f>
        <v>31.1495</v>
      </c>
      <c r="Q61" s="21">
        <f>MROUND(Datos[[#This Row],[Longitude]],IF(Datos[[#This Row],[Longitude]]&lt;0,-Precisión,Precisión))</f>
        <v>-87.989500000000007</v>
      </c>
      <c r="R61" s="1">
        <v>60</v>
      </c>
      <c r="S61" s="5" t="b">
        <f>AND(Datos[[#This Row],[Latitude]]&gt;=Latitud_,Datos[[#This Row],[Latitude]]&lt;=_Latitud)</f>
        <v>0</v>
      </c>
      <c r="T61" s="2" t="b">
        <f>AND(Datos[[#This Row],[Longitude]]&gt;=Longitud_,Datos[[#This Row],[Longitude]]&lt;=_Longitud)</f>
        <v>0</v>
      </c>
      <c r="U61" s="2" t="b">
        <f>AND(Comodines[[#This Row],[Latitud]],Comodines[[#This Row],[Longitud]])</f>
        <v>0</v>
      </c>
      <c r="V61" s="2" t="b">
        <f>IF(COUNTIFS($O$2:O61,Comodines[[#This Row],[LatT&amp;LonT]],$F$2:F61,Datos[[#This Row],[Acq_date]]-1)=0,TRUE,FALSE)</f>
        <v>1</v>
      </c>
      <c r="W61" s="2" t="b">
        <f>AND(Comodines[[#This Row],[L&amp;L]],Comodines[[#This Row],[Nuevo_Fuego]])</f>
        <v>0</v>
      </c>
      <c r="X61" s="2" t="str">
        <f>IF(Comodines[[#This Row],[L&amp;L]],Comodines[[#This Row],[Contador]],"")</f>
        <v/>
      </c>
      <c r="Y61" s="2" t="str">
        <f>IFERROR(SMALL(Comodines[L&amp;LC1],COUNTA($U$2:U61)),"")</f>
        <v/>
      </c>
      <c r="Z61" s="2" t="str">
        <f>IF(AND(Comodines[[#This Row],[Nuevo_Fuego]],Comodines[[#This Row],[L&amp;L]]),Comodines[[#This Row],[Contador]],"")</f>
        <v/>
      </c>
      <c r="AA61" s="2" t="str">
        <f>IFERROR(SMALL(Comodines[FuegoC1],COUNTA($W$2:W61)),"")</f>
        <v/>
      </c>
      <c r="AB61" s="3"/>
      <c r="AD61" s="3"/>
      <c r="AE61" s="3"/>
    </row>
    <row r="62" spans="1:31" ht="15" x14ac:dyDescent="0.25">
      <c r="A62" s="25">
        <v>31.35371</v>
      </c>
      <c r="B62" s="18">
        <v>-96.173760000000001</v>
      </c>
      <c r="C62" s="2">
        <v>297.7</v>
      </c>
      <c r="D62" s="2">
        <v>0.8</v>
      </c>
      <c r="E62" s="2">
        <v>0.8</v>
      </c>
      <c r="F62" s="4">
        <v>42643</v>
      </c>
      <c r="G62" s="2">
        <v>705</v>
      </c>
      <c r="H62" s="2" t="s">
        <v>0</v>
      </c>
      <c r="I62" s="2" t="s">
        <v>1</v>
      </c>
      <c r="J62" s="2" t="s">
        <v>2</v>
      </c>
      <c r="K62" s="2">
        <v>284.8</v>
      </c>
      <c r="L62" s="2">
        <v>0</v>
      </c>
      <c r="M62" s="6" t="s">
        <v>0</v>
      </c>
      <c r="N62" s="23"/>
      <c r="O62" s="21" t="str">
        <f>Comodines[[#This Row],[Lat_trunc]]&amp;Comodines[[#This Row],[Lon_trunc]]</f>
        <v>31.3535-96.174</v>
      </c>
      <c r="P62" s="21">
        <f>MROUND(Datos[[#This Row],[Latitude]],IF(Datos[[#This Row],[Latitude]]&lt;0,-Precisión,Precisión))</f>
        <v>31.3535</v>
      </c>
      <c r="Q62" s="21">
        <f>MROUND(Datos[[#This Row],[Longitude]],IF(Datos[[#This Row],[Longitude]]&lt;0,-Precisión,Precisión))</f>
        <v>-96.174000000000007</v>
      </c>
      <c r="R62" s="1">
        <v>61</v>
      </c>
      <c r="S62" s="5" t="b">
        <f>AND(Datos[[#This Row],[Latitude]]&gt;=Latitud_,Datos[[#This Row],[Latitude]]&lt;=_Latitud)</f>
        <v>0</v>
      </c>
      <c r="T62" s="2" t="b">
        <f>AND(Datos[[#This Row],[Longitude]]&gt;=Longitud_,Datos[[#This Row],[Longitude]]&lt;=_Longitud)</f>
        <v>0</v>
      </c>
      <c r="U62" s="2" t="b">
        <f>AND(Comodines[[#This Row],[Latitud]],Comodines[[#This Row],[Longitud]])</f>
        <v>0</v>
      </c>
      <c r="V62" s="2" t="b">
        <f>IF(COUNTIFS($O$2:O62,Comodines[[#This Row],[LatT&amp;LonT]],$F$2:F62,Datos[[#This Row],[Acq_date]]-1)=0,TRUE,FALSE)</f>
        <v>1</v>
      </c>
      <c r="W62" s="2" t="b">
        <f>AND(Comodines[[#This Row],[L&amp;L]],Comodines[[#This Row],[Nuevo_Fuego]])</f>
        <v>0</v>
      </c>
      <c r="X62" s="2" t="str">
        <f>IF(Comodines[[#This Row],[L&amp;L]],Comodines[[#This Row],[Contador]],"")</f>
        <v/>
      </c>
      <c r="Y62" s="2" t="str">
        <f>IFERROR(SMALL(Comodines[L&amp;LC1],COUNTA($U$2:U62)),"")</f>
        <v/>
      </c>
      <c r="Z62" s="2" t="str">
        <f>IF(AND(Comodines[[#This Row],[Nuevo_Fuego]],Comodines[[#This Row],[L&amp;L]]),Comodines[[#This Row],[Contador]],"")</f>
        <v/>
      </c>
      <c r="AA62" s="2" t="str">
        <f>IFERROR(SMALL(Comodines[FuegoC1],COUNTA($W$2:W62)),"")</f>
        <v/>
      </c>
      <c r="AB62" s="3"/>
      <c r="AD62" s="3"/>
      <c r="AE62" s="3"/>
    </row>
    <row r="63" spans="1:31" ht="15" x14ac:dyDescent="0.25">
      <c r="A63" s="25">
        <v>31.353459999999998</v>
      </c>
      <c r="B63" s="18">
        <v>-96.165149999999997</v>
      </c>
      <c r="C63" s="2">
        <v>310.10000000000002</v>
      </c>
      <c r="D63" s="2">
        <v>0.8</v>
      </c>
      <c r="E63" s="2">
        <v>0.8</v>
      </c>
      <c r="F63" s="4">
        <v>42643</v>
      </c>
      <c r="G63" s="2">
        <v>705</v>
      </c>
      <c r="H63" s="2" t="s">
        <v>0</v>
      </c>
      <c r="I63" s="2" t="s">
        <v>1</v>
      </c>
      <c r="J63" s="2" t="s">
        <v>2</v>
      </c>
      <c r="K63" s="2">
        <v>286.10000000000002</v>
      </c>
      <c r="L63" s="2">
        <v>0</v>
      </c>
      <c r="M63" s="6" t="s">
        <v>0</v>
      </c>
      <c r="N63" s="23"/>
      <c r="O63" s="21" t="str">
        <f>Comodines[[#This Row],[Lat_trunc]]&amp;Comodines[[#This Row],[Lon_trunc]]</f>
        <v>31.3535-96.165</v>
      </c>
      <c r="P63" s="21">
        <f>MROUND(Datos[[#This Row],[Latitude]],IF(Datos[[#This Row],[Latitude]]&lt;0,-Precisión,Precisión))</f>
        <v>31.3535</v>
      </c>
      <c r="Q63" s="21">
        <f>MROUND(Datos[[#This Row],[Longitude]],IF(Datos[[#This Row],[Longitude]]&lt;0,-Precisión,Precisión))</f>
        <v>-96.165000000000006</v>
      </c>
      <c r="R63" s="1">
        <v>62</v>
      </c>
      <c r="S63" s="5" t="b">
        <f>AND(Datos[[#This Row],[Latitude]]&gt;=Latitud_,Datos[[#This Row],[Latitude]]&lt;=_Latitud)</f>
        <v>0</v>
      </c>
      <c r="T63" s="2" t="b">
        <f>AND(Datos[[#This Row],[Longitude]]&gt;=Longitud_,Datos[[#This Row],[Longitude]]&lt;=_Longitud)</f>
        <v>0</v>
      </c>
      <c r="U63" s="2" t="b">
        <f>AND(Comodines[[#This Row],[Latitud]],Comodines[[#This Row],[Longitud]])</f>
        <v>0</v>
      </c>
      <c r="V63" s="2" t="b">
        <f>IF(COUNTIFS($O$2:O63,Comodines[[#This Row],[LatT&amp;LonT]],$F$2:F63,Datos[[#This Row],[Acq_date]]-1)=0,TRUE,FALSE)</f>
        <v>1</v>
      </c>
      <c r="W63" s="2" t="b">
        <f>AND(Comodines[[#This Row],[L&amp;L]],Comodines[[#This Row],[Nuevo_Fuego]])</f>
        <v>0</v>
      </c>
      <c r="X63" s="2" t="str">
        <f>IF(Comodines[[#This Row],[L&amp;L]],Comodines[[#This Row],[Contador]],"")</f>
        <v/>
      </c>
      <c r="Y63" s="2" t="str">
        <f>IFERROR(SMALL(Comodines[L&amp;LC1],COUNTA($U$2:U63)),"")</f>
        <v/>
      </c>
      <c r="Z63" s="2" t="str">
        <f>IF(AND(Comodines[[#This Row],[Nuevo_Fuego]],Comodines[[#This Row],[L&amp;L]]),Comodines[[#This Row],[Contador]],"")</f>
        <v/>
      </c>
      <c r="AA63" s="2" t="str">
        <f>IFERROR(SMALL(Comodines[FuegoC1],COUNTA($W$2:W63)),"")</f>
        <v/>
      </c>
      <c r="AB63" s="3"/>
      <c r="AD63" s="3"/>
      <c r="AE63" s="3"/>
    </row>
    <row r="64" spans="1:31" ht="15" x14ac:dyDescent="0.25">
      <c r="A64" s="25">
        <v>31.352550000000001</v>
      </c>
      <c r="B64" s="18">
        <v>-96.171790000000001</v>
      </c>
      <c r="C64" s="2">
        <v>307.60000000000002</v>
      </c>
      <c r="D64" s="2">
        <v>0.8</v>
      </c>
      <c r="E64" s="2">
        <v>0.8</v>
      </c>
      <c r="F64" s="4">
        <v>42643</v>
      </c>
      <c r="G64" s="2">
        <v>705</v>
      </c>
      <c r="H64" s="2" t="s">
        <v>0</v>
      </c>
      <c r="I64" s="2" t="s">
        <v>1</v>
      </c>
      <c r="J64" s="2" t="s">
        <v>2</v>
      </c>
      <c r="K64" s="2">
        <v>285.39999999999998</v>
      </c>
      <c r="L64" s="2">
        <v>0</v>
      </c>
      <c r="M64" s="6" t="s">
        <v>0</v>
      </c>
      <c r="N64" s="23"/>
      <c r="O64" s="21" t="str">
        <f>Comodines[[#This Row],[Lat_trunc]]&amp;Comodines[[#This Row],[Lon_trunc]]</f>
        <v>31.3525-96.172</v>
      </c>
      <c r="P64" s="21">
        <f>MROUND(Datos[[#This Row],[Latitude]],IF(Datos[[#This Row],[Latitude]]&lt;0,-Precisión,Precisión))</f>
        <v>31.352499999999999</v>
      </c>
      <c r="Q64" s="21">
        <f>MROUND(Datos[[#This Row],[Longitude]],IF(Datos[[#This Row],[Longitude]]&lt;0,-Precisión,Precisión))</f>
        <v>-96.171999999999997</v>
      </c>
      <c r="R64" s="1">
        <v>63</v>
      </c>
      <c r="S64" s="5" t="b">
        <f>AND(Datos[[#This Row],[Latitude]]&gt;=Latitud_,Datos[[#This Row],[Latitude]]&lt;=_Latitud)</f>
        <v>0</v>
      </c>
      <c r="T64" s="2" t="b">
        <f>AND(Datos[[#This Row],[Longitude]]&gt;=Longitud_,Datos[[#This Row],[Longitude]]&lt;=_Longitud)</f>
        <v>0</v>
      </c>
      <c r="U64" s="2" t="b">
        <f>AND(Comodines[[#This Row],[Latitud]],Comodines[[#This Row],[Longitud]])</f>
        <v>0</v>
      </c>
      <c r="V64" s="2" t="b">
        <f>IF(COUNTIFS($O$2:O64,Comodines[[#This Row],[LatT&amp;LonT]],$F$2:F64,Datos[[#This Row],[Acq_date]]-1)=0,TRUE,FALSE)</f>
        <v>1</v>
      </c>
      <c r="W64" s="2" t="b">
        <f>AND(Comodines[[#This Row],[L&amp;L]],Comodines[[#This Row],[Nuevo_Fuego]])</f>
        <v>0</v>
      </c>
      <c r="X64" s="2" t="str">
        <f>IF(Comodines[[#This Row],[L&amp;L]],Comodines[[#This Row],[Contador]],"")</f>
        <v/>
      </c>
      <c r="Y64" s="2" t="str">
        <f>IFERROR(SMALL(Comodines[L&amp;LC1],COUNTA($U$2:U64)),"")</f>
        <v/>
      </c>
      <c r="Z64" s="2" t="str">
        <f>IF(AND(Comodines[[#This Row],[Nuevo_Fuego]],Comodines[[#This Row],[L&amp;L]]),Comodines[[#This Row],[Contador]],"")</f>
        <v/>
      </c>
      <c r="AA64" s="2" t="str">
        <f>IFERROR(SMALL(Comodines[FuegoC1],COUNTA($W$2:W64)),"")</f>
        <v/>
      </c>
      <c r="AB64" s="3"/>
      <c r="AD64" s="3"/>
      <c r="AE64" s="3"/>
    </row>
    <row r="65" spans="1:31" ht="15" x14ac:dyDescent="0.25">
      <c r="A65" s="25">
        <v>31.352250000000002</v>
      </c>
      <c r="B65" s="18">
        <v>-96.163129999999995</v>
      </c>
      <c r="C65" s="2">
        <v>301.10000000000002</v>
      </c>
      <c r="D65" s="2">
        <v>0.8</v>
      </c>
      <c r="E65" s="2">
        <v>0.8</v>
      </c>
      <c r="F65" s="4">
        <v>42643</v>
      </c>
      <c r="G65" s="2">
        <v>705</v>
      </c>
      <c r="H65" s="2" t="s">
        <v>0</v>
      </c>
      <c r="I65" s="2" t="s">
        <v>1</v>
      </c>
      <c r="J65" s="2" t="s">
        <v>2</v>
      </c>
      <c r="K65" s="2">
        <v>285.39999999999998</v>
      </c>
      <c r="L65" s="2">
        <v>0</v>
      </c>
      <c r="M65" s="6" t="s">
        <v>0</v>
      </c>
      <c r="N65" s="23"/>
      <c r="O65" s="21" t="str">
        <f>Comodines[[#This Row],[Lat_trunc]]&amp;Comodines[[#This Row],[Lon_trunc]]</f>
        <v>31.3525-96.163</v>
      </c>
      <c r="P65" s="21">
        <f>MROUND(Datos[[#This Row],[Latitude]],IF(Datos[[#This Row],[Latitude]]&lt;0,-Precisión,Precisión))</f>
        <v>31.352499999999999</v>
      </c>
      <c r="Q65" s="21">
        <f>MROUND(Datos[[#This Row],[Longitude]],IF(Datos[[#This Row],[Longitude]]&lt;0,-Precisión,Precisión))</f>
        <v>-96.162999999999997</v>
      </c>
      <c r="R65" s="1">
        <v>64</v>
      </c>
      <c r="S65" s="5" t="b">
        <f>AND(Datos[[#This Row],[Latitude]]&gt;=Latitud_,Datos[[#This Row],[Latitude]]&lt;=_Latitud)</f>
        <v>0</v>
      </c>
      <c r="T65" s="2" t="b">
        <f>AND(Datos[[#This Row],[Longitude]]&gt;=Longitud_,Datos[[#This Row],[Longitude]]&lt;=_Longitud)</f>
        <v>0</v>
      </c>
      <c r="U65" s="2" t="b">
        <f>AND(Comodines[[#This Row],[Latitud]],Comodines[[#This Row],[Longitud]])</f>
        <v>0</v>
      </c>
      <c r="V65" s="2" t="b">
        <f>IF(COUNTIFS($O$2:O65,Comodines[[#This Row],[LatT&amp;LonT]],$F$2:F65,Datos[[#This Row],[Acq_date]]-1)=0,TRUE,FALSE)</f>
        <v>1</v>
      </c>
      <c r="W65" s="2" t="b">
        <f>AND(Comodines[[#This Row],[L&amp;L]],Comodines[[#This Row],[Nuevo_Fuego]])</f>
        <v>0</v>
      </c>
      <c r="X65" s="2" t="str">
        <f>IF(Comodines[[#This Row],[L&amp;L]],Comodines[[#This Row],[Contador]],"")</f>
        <v/>
      </c>
      <c r="Y65" s="2" t="str">
        <f>IFERROR(SMALL(Comodines[L&amp;LC1],COUNTA($U$2:U65)),"")</f>
        <v/>
      </c>
      <c r="Z65" s="2" t="str">
        <f>IF(AND(Comodines[[#This Row],[Nuevo_Fuego]],Comodines[[#This Row],[L&amp;L]]),Comodines[[#This Row],[Contador]],"")</f>
        <v/>
      </c>
      <c r="AA65" s="2" t="str">
        <f>IFERROR(SMALL(Comodines[FuegoC1],COUNTA($W$2:W65)),"")</f>
        <v/>
      </c>
      <c r="AB65" s="3"/>
      <c r="AD65" s="3"/>
      <c r="AE65" s="3"/>
    </row>
    <row r="66" spans="1:31" ht="15" x14ac:dyDescent="0.25">
      <c r="A66" s="25">
        <v>30.070489999999999</v>
      </c>
      <c r="B66" s="18">
        <v>-83.524199999999993</v>
      </c>
      <c r="C66" s="2">
        <v>304.3</v>
      </c>
      <c r="D66" s="2">
        <v>0.4</v>
      </c>
      <c r="E66" s="2">
        <v>0.4</v>
      </c>
      <c r="F66" s="4">
        <v>42643</v>
      </c>
      <c r="G66" s="2">
        <v>705</v>
      </c>
      <c r="H66" s="2" t="s">
        <v>0</v>
      </c>
      <c r="I66" s="2" t="s">
        <v>1</v>
      </c>
      <c r="J66" s="2" t="s">
        <v>2</v>
      </c>
      <c r="K66" s="2">
        <v>293.7</v>
      </c>
      <c r="L66" s="2">
        <v>0</v>
      </c>
      <c r="M66" s="6" t="s">
        <v>0</v>
      </c>
      <c r="N66" s="23"/>
      <c r="O66" s="21" t="str">
        <f>Comodines[[#This Row],[Lat_trunc]]&amp;Comodines[[#This Row],[Lon_trunc]]</f>
        <v>30.0705-83.524</v>
      </c>
      <c r="P66" s="21">
        <f>MROUND(Datos[[#This Row],[Latitude]],IF(Datos[[#This Row],[Latitude]]&lt;0,-Precisión,Precisión))</f>
        <v>30.070499999999999</v>
      </c>
      <c r="Q66" s="21">
        <f>MROUND(Datos[[#This Row],[Longitude]],IF(Datos[[#This Row],[Longitude]]&lt;0,-Precisión,Precisión))</f>
        <v>-83.524000000000001</v>
      </c>
      <c r="R66" s="1">
        <v>65</v>
      </c>
      <c r="S66" s="5" t="b">
        <f>AND(Datos[[#This Row],[Latitude]]&gt;=Latitud_,Datos[[#This Row],[Latitude]]&lt;=_Latitud)</f>
        <v>0</v>
      </c>
      <c r="T66" s="2" t="b">
        <f>AND(Datos[[#This Row],[Longitude]]&gt;=Longitud_,Datos[[#This Row],[Longitude]]&lt;=_Longitud)</f>
        <v>0</v>
      </c>
      <c r="U66" s="2" t="b">
        <f>AND(Comodines[[#This Row],[Latitud]],Comodines[[#This Row],[Longitud]])</f>
        <v>0</v>
      </c>
      <c r="V66" s="2" t="b">
        <f>IF(COUNTIFS($O$2:O66,Comodines[[#This Row],[LatT&amp;LonT]],$F$2:F66,Datos[[#This Row],[Acq_date]]-1)=0,TRUE,FALSE)</f>
        <v>1</v>
      </c>
      <c r="W66" s="2" t="b">
        <f>AND(Comodines[[#This Row],[L&amp;L]],Comodines[[#This Row],[Nuevo_Fuego]])</f>
        <v>0</v>
      </c>
      <c r="X66" s="2" t="str">
        <f>IF(Comodines[[#This Row],[L&amp;L]],Comodines[[#This Row],[Contador]],"")</f>
        <v/>
      </c>
      <c r="Y66" s="2" t="str">
        <f>IFERROR(SMALL(Comodines[L&amp;LC1],COUNTA($U$2:U66)),"")</f>
        <v/>
      </c>
      <c r="Z66" s="2" t="str">
        <f>IF(AND(Comodines[[#This Row],[Nuevo_Fuego]],Comodines[[#This Row],[L&amp;L]]),Comodines[[#This Row],[Contador]],"")</f>
        <v/>
      </c>
      <c r="AA66" s="2" t="str">
        <f>IFERROR(SMALL(Comodines[FuegoC1],COUNTA($W$2:W66)),"")</f>
        <v/>
      </c>
      <c r="AB66" s="3"/>
      <c r="AD66" s="3"/>
      <c r="AE66" s="3"/>
    </row>
    <row r="67" spans="1:31" ht="15" x14ac:dyDescent="0.25">
      <c r="A67" s="25">
        <v>30.676200000000001</v>
      </c>
      <c r="B67" s="18">
        <v>-89.628389999999996</v>
      </c>
      <c r="C67" s="2">
        <v>300.89999999999998</v>
      </c>
      <c r="D67" s="2">
        <v>0.6</v>
      </c>
      <c r="E67" s="2">
        <v>0.6</v>
      </c>
      <c r="F67" s="4">
        <v>42643</v>
      </c>
      <c r="G67" s="2">
        <v>705</v>
      </c>
      <c r="H67" s="2" t="s">
        <v>0</v>
      </c>
      <c r="I67" s="2" t="s">
        <v>1</v>
      </c>
      <c r="J67" s="2" t="s">
        <v>2</v>
      </c>
      <c r="K67" s="2">
        <v>286.2</v>
      </c>
      <c r="L67" s="2">
        <v>0</v>
      </c>
      <c r="M67" s="6" t="s">
        <v>0</v>
      </c>
      <c r="N67" s="23"/>
      <c r="O67" s="21" t="str">
        <f>Comodines[[#This Row],[Lat_trunc]]&amp;Comodines[[#This Row],[Lon_trunc]]</f>
        <v>30.676-89.6285</v>
      </c>
      <c r="P67" s="21">
        <f>MROUND(Datos[[#This Row],[Latitude]],IF(Datos[[#This Row],[Latitude]]&lt;0,-Precisión,Precisión))</f>
        <v>30.676000000000002</v>
      </c>
      <c r="Q67" s="21">
        <f>MROUND(Datos[[#This Row],[Longitude]],IF(Datos[[#This Row],[Longitude]]&lt;0,-Precisión,Precisión))</f>
        <v>-89.628500000000003</v>
      </c>
      <c r="R67" s="1">
        <v>66</v>
      </c>
      <c r="S67" s="5" t="b">
        <f>AND(Datos[[#This Row],[Latitude]]&gt;=Latitud_,Datos[[#This Row],[Latitude]]&lt;=_Latitud)</f>
        <v>0</v>
      </c>
      <c r="T67" s="2" t="b">
        <f>AND(Datos[[#This Row],[Longitude]]&gt;=Longitud_,Datos[[#This Row],[Longitude]]&lt;=_Longitud)</f>
        <v>0</v>
      </c>
      <c r="U67" s="2" t="b">
        <f>AND(Comodines[[#This Row],[Latitud]],Comodines[[#This Row],[Longitud]])</f>
        <v>0</v>
      </c>
      <c r="V67" s="2" t="b">
        <f>IF(COUNTIFS($O$2:O67,Comodines[[#This Row],[LatT&amp;LonT]],$F$2:F67,Datos[[#This Row],[Acq_date]]-1)=0,TRUE,FALSE)</f>
        <v>1</v>
      </c>
      <c r="W67" s="2" t="b">
        <f>AND(Comodines[[#This Row],[L&amp;L]],Comodines[[#This Row],[Nuevo_Fuego]])</f>
        <v>0</v>
      </c>
      <c r="X67" s="2" t="str">
        <f>IF(Comodines[[#This Row],[L&amp;L]],Comodines[[#This Row],[Contador]],"")</f>
        <v/>
      </c>
      <c r="Y67" s="2" t="str">
        <f>IFERROR(SMALL(Comodines[L&amp;LC1],COUNTA($U$2:U67)),"")</f>
        <v/>
      </c>
      <c r="Z67" s="2" t="str">
        <f>IF(AND(Comodines[[#This Row],[Nuevo_Fuego]],Comodines[[#This Row],[L&amp;L]]),Comodines[[#This Row],[Contador]],"")</f>
        <v/>
      </c>
      <c r="AA67" s="2" t="str">
        <f>IFERROR(SMALL(Comodines[FuegoC1],COUNTA($W$2:W67)),"")</f>
        <v/>
      </c>
      <c r="AB67" s="3"/>
      <c r="AD67" s="3"/>
      <c r="AE67" s="3"/>
    </row>
    <row r="68" spans="1:31" ht="15" x14ac:dyDescent="0.25">
      <c r="A68" s="25">
        <v>30.82863</v>
      </c>
      <c r="B68" s="18">
        <v>-92.302319999999995</v>
      </c>
      <c r="C68" s="2">
        <v>300</v>
      </c>
      <c r="D68" s="2">
        <v>0.5</v>
      </c>
      <c r="E68" s="2">
        <v>0.7</v>
      </c>
      <c r="F68" s="4">
        <v>42643</v>
      </c>
      <c r="G68" s="2">
        <v>705</v>
      </c>
      <c r="H68" s="2" t="s">
        <v>0</v>
      </c>
      <c r="I68" s="2" t="s">
        <v>1</v>
      </c>
      <c r="J68" s="2" t="s">
        <v>2</v>
      </c>
      <c r="K68" s="2">
        <v>284.89999999999998</v>
      </c>
      <c r="L68" s="2">
        <v>0</v>
      </c>
      <c r="M68" s="6" t="s">
        <v>0</v>
      </c>
      <c r="N68" s="23"/>
      <c r="O68" s="21" t="str">
        <f>Comodines[[#This Row],[Lat_trunc]]&amp;Comodines[[#This Row],[Lon_trunc]]</f>
        <v>30.8285-92.3025</v>
      </c>
      <c r="P68" s="21">
        <f>MROUND(Datos[[#This Row],[Latitude]],IF(Datos[[#This Row],[Latitude]]&lt;0,-Precisión,Precisión))</f>
        <v>30.828500000000002</v>
      </c>
      <c r="Q68" s="21">
        <f>MROUND(Datos[[#This Row],[Longitude]],IF(Datos[[#This Row],[Longitude]]&lt;0,-Precisión,Precisión))</f>
        <v>-92.302499999999995</v>
      </c>
      <c r="R68" s="1">
        <v>67</v>
      </c>
      <c r="S68" s="5" t="b">
        <f>AND(Datos[[#This Row],[Latitude]]&gt;=Latitud_,Datos[[#This Row],[Latitude]]&lt;=_Latitud)</f>
        <v>0</v>
      </c>
      <c r="T68" s="2" t="b">
        <f>AND(Datos[[#This Row],[Longitude]]&gt;=Longitud_,Datos[[#This Row],[Longitude]]&lt;=_Longitud)</f>
        <v>0</v>
      </c>
      <c r="U68" s="2" t="b">
        <f>AND(Comodines[[#This Row],[Latitud]],Comodines[[#This Row],[Longitud]])</f>
        <v>0</v>
      </c>
      <c r="V68" s="2" t="b">
        <f>IF(COUNTIFS($O$2:O68,Comodines[[#This Row],[LatT&amp;LonT]],$F$2:F68,Datos[[#This Row],[Acq_date]]-1)=0,TRUE,FALSE)</f>
        <v>1</v>
      </c>
      <c r="W68" s="2" t="b">
        <f>AND(Comodines[[#This Row],[L&amp;L]],Comodines[[#This Row],[Nuevo_Fuego]])</f>
        <v>0</v>
      </c>
      <c r="X68" s="2" t="str">
        <f>IF(Comodines[[#This Row],[L&amp;L]],Comodines[[#This Row],[Contador]],"")</f>
        <v/>
      </c>
      <c r="Y68" s="2" t="str">
        <f>IFERROR(SMALL(Comodines[L&amp;LC1],COUNTA($U$2:U68)),"")</f>
        <v/>
      </c>
      <c r="Z68" s="2" t="str">
        <f>IF(AND(Comodines[[#This Row],[Nuevo_Fuego]],Comodines[[#This Row],[L&amp;L]]),Comodines[[#This Row],[Contador]],"")</f>
        <v/>
      </c>
      <c r="AA68" s="2" t="str">
        <f>IFERROR(SMALL(Comodines[FuegoC1],COUNTA($W$2:W68)),"")</f>
        <v/>
      </c>
      <c r="AB68" s="3"/>
      <c r="AD68" s="3"/>
      <c r="AE68" s="3"/>
    </row>
    <row r="69" spans="1:31" ht="15" x14ac:dyDescent="0.25">
      <c r="A69" s="25">
        <v>30.74859</v>
      </c>
      <c r="B69" s="18">
        <v>-92.255610000000004</v>
      </c>
      <c r="C69" s="2">
        <v>309</v>
      </c>
      <c r="D69" s="2">
        <v>0.5</v>
      </c>
      <c r="E69" s="2">
        <v>0.6</v>
      </c>
      <c r="F69" s="4">
        <v>42643</v>
      </c>
      <c r="G69" s="2">
        <v>705</v>
      </c>
      <c r="H69" s="2" t="s">
        <v>0</v>
      </c>
      <c r="I69" s="2" t="s">
        <v>1</v>
      </c>
      <c r="J69" s="2" t="s">
        <v>2</v>
      </c>
      <c r="K69" s="2">
        <v>287.89999999999998</v>
      </c>
      <c r="L69" s="2">
        <v>0</v>
      </c>
      <c r="M69" s="6" t="s">
        <v>0</v>
      </c>
      <c r="N69" s="23"/>
      <c r="O69" s="21" t="str">
        <f>Comodines[[#This Row],[Lat_trunc]]&amp;Comodines[[#This Row],[Lon_trunc]]</f>
        <v>30.7485-92.2555</v>
      </c>
      <c r="P69" s="21">
        <f>MROUND(Datos[[#This Row],[Latitude]],IF(Datos[[#This Row],[Latitude]]&lt;0,-Precisión,Precisión))</f>
        <v>30.7485</v>
      </c>
      <c r="Q69" s="21">
        <f>MROUND(Datos[[#This Row],[Longitude]],IF(Datos[[#This Row],[Longitude]]&lt;0,-Precisión,Precisión))</f>
        <v>-92.255499999999998</v>
      </c>
      <c r="R69" s="1">
        <v>68</v>
      </c>
      <c r="S69" s="5" t="b">
        <f>AND(Datos[[#This Row],[Latitude]]&gt;=Latitud_,Datos[[#This Row],[Latitude]]&lt;=_Latitud)</f>
        <v>0</v>
      </c>
      <c r="T69" s="2" t="b">
        <f>AND(Datos[[#This Row],[Longitude]]&gt;=Longitud_,Datos[[#This Row],[Longitude]]&lt;=_Longitud)</f>
        <v>0</v>
      </c>
      <c r="U69" s="2" t="b">
        <f>AND(Comodines[[#This Row],[Latitud]],Comodines[[#This Row],[Longitud]])</f>
        <v>0</v>
      </c>
      <c r="V69" s="2" t="b">
        <f>IF(COUNTIFS($O$2:O69,Comodines[[#This Row],[LatT&amp;LonT]],$F$2:F69,Datos[[#This Row],[Acq_date]]-1)=0,TRUE,FALSE)</f>
        <v>1</v>
      </c>
      <c r="W69" s="2" t="b">
        <f>AND(Comodines[[#This Row],[L&amp;L]],Comodines[[#This Row],[Nuevo_Fuego]])</f>
        <v>0</v>
      </c>
      <c r="X69" s="2" t="str">
        <f>IF(Comodines[[#This Row],[L&amp;L]],Comodines[[#This Row],[Contador]],"")</f>
        <v/>
      </c>
      <c r="Y69" s="2" t="str">
        <f>IFERROR(SMALL(Comodines[L&amp;LC1],COUNTA($U$2:U69)),"")</f>
        <v/>
      </c>
      <c r="Z69" s="2" t="str">
        <f>IF(AND(Comodines[[#This Row],[Nuevo_Fuego]],Comodines[[#This Row],[L&amp;L]]),Comodines[[#This Row],[Contador]],"")</f>
        <v/>
      </c>
      <c r="AA69" s="2" t="str">
        <f>IFERROR(SMALL(Comodines[FuegoC1],COUNTA($W$2:W69)),"")</f>
        <v/>
      </c>
      <c r="AB69" s="3"/>
      <c r="AD69" s="3"/>
      <c r="AE69" s="3"/>
    </row>
    <row r="70" spans="1:31" ht="15" x14ac:dyDescent="0.25">
      <c r="A70" s="25">
        <v>30.58296</v>
      </c>
      <c r="B70" s="18">
        <v>-91.241950000000003</v>
      </c>
      <c r="C70" s="2">
        <v>311.3</v>
      </c>
      <c r="D70" s="2">
        <v>0.4</v>
      </c>
      <c r="E70" s="2">
        <v>0.6</v>
      </c>
      <c r="F70" s="4">
        <v>42643</v>
      </c>
      <c r="G70" s="2">
        <v>705</v>
      </c>
      <c r="H70" s="2" t="s">
        <v>0</v>
      </c>
      <c r="I70" s="2" t="s">
        <v>1</v>
      </c>
      <c r="J70" s="2" t="s">
        <v>2</v>
      </c>
      <c r="K70" s="2">
        <v>288.2</v>
      </c>
      <c r="L70" s="2">
        <v>0</v>
      </c>
      <c r="M70" s="6" t="s">
        <v>0</v>
      </c>
      <c r="N70" s="23"/>
      <c r="O70" s="21" t="str">
        <f>Comodines[[#This Row],[Lat_trunc]]&amp;Comodines[[#This Row],[Lon_trunc]]</f>
        <v>30.583-91.242</v>
      </c>
      <c r="P70" s="21">
        <f>MROUND(Datos[[#This Row],[Latitude]],IF(Datos[[#This Row],[Latitude]]&lt;0,-Precisión,Precisión))</f>
        <v>30.583000000000002</v>
      </c>
      <c r="Q70" s="21">
        <f>MROUND(Datos[[#This Row],[Longitude]],IF(Datos[[#This Row],[Longitude]]&lt;0,-Precisión,Precisión))</f>
        <v>-91.242000000000004</v>
      </c>
      <c r="R70" s="1">
        <v>69</v>
      </c>
      <c r="S70" s="5" t="b">
        <f>AND(Datos[[#This Row],[Latitude]]&gt;=Latitud_,Datos[[#This Row],[Latitude]]&lt;=_Latitud)</f>
        <v>0</v>
      </c>
      <c r="T70" s="2" t="b">
        <f>AND(Datos[[#This Row],[Longitude]]&gt;=Longitud_,Datos[[#This Row],[Longitude]]&lt;=_Longitud)</f>
        <v>0</v>
      </c>
      <c r="U70" s="2" t="b">
        <f>AND(Comodines[[#This Row],[Latitud]],Comodines[[#This Row],[Longitud]])</f>
        <v>0</v>
      </c>
      <c r="V70" s="2" t="b">
        <f>IF(COUNTIFS($O$2:O70,Comodines[[#This Row],[LatT&amp;LonT]],$F$2:F70,Datos[[#This Row],[Acq_date]]-1)=0,TRUE,FALSE)</f>
        <v>1</v>
      </c>
      <c r="W70" s="2" t="b">
        <f>AND(Comodines[[#This Row],[L&amp;L]],Comodines[[#This Row],[Nuevo_Fuego]])</f>
        <v>0</v>
      </c>
      <c r="X70" s="2" t="str">
        <f>IF(Comodines[[#This Row],[L&amp;L]],Comodines[[#This Row],[Contador]],"")</f>
        <v/>
      </c>
      <c r="Y70" s="2" t="str">
        <f>IFERROR(SMALL(Comodines[L&amp;LC1],COUNTA($U$2:U70)),"")</f>
        <v/>
      </c>
      <c r="Z70" s="2" t="str">
        <f>IF(AND(Comodines[[#This Row],[Nuevo_Fuego]],Comodines[[#This Row],[L&amp;L]]),Comodines[[#This Row],[Contador]],"")</f>
        <v/>
      </c>
      <c r="AA70" s="2" t="str">
        <f>IFERROR(SMALL(Comodines[FuegoC1],COUNTA($W$2:W70)),"")</f>
        <v/>
      </c>
      <c r="AB70" s="3"/>
      <c r="AD70" s="3"/>
      <c r="AE70" s="3"/>
    </row>
    <row r="71" spans="1:31" ht="15" x14ac:dyDescent="0.25">
      <c r="A71" s="25">
        <v>30.341629999999999</v>
      </c>
      <c r="B71" s="18">
        <v>-88.489909999999995</v>
      </c>
      <c r="C71" s="2">
        <v>307</v>
      </c>
      <c r="D71" s="2">
        <v>0.5</v>
      </c>
      <c r="E71" s="2">
        <v>0.5</v>
      </c>
      <c r="F71" s="4">
        <v>42643</v>
      </c>
      <c r="G71" s="2">
        <v>705</v>
      </c>
      <c r="H71" s="2" t="s">
        <v>0</v>
      </c>
      <c r="I71" s="2" t="s">
        <v>1</v>
      </c>
      <c r="J71" s="2" t="s">
        <v>2</v>
      </c>
      <c r="K71" s="2">
        <v>294.3</v>
      </c>
      <c r="L71" s="2">
        <v>0</v>
      </c>
      <c r="M71" s="6" t="s">
        <v>0</v>
      </c>
      <c r="N71" s="23"/>
      <c r="O71" s="21" t="str">
        <f>Comodines[[#This Row],[Lat_trunc]]&amp;Comodines[[#This Row],[Lon_trunc]]</f>
        <v>30.3415-88.49</v>
      </c>
      <c r="P71" s="21">
        <f>MROUND(Datos[[#This Row],[Latitude]],IF(Datos[[#This Row],[Latitude]]&lt;0,-Precisión,Precisión))</f>
        <v>30.3415</v>
      </c>
      <c r="Q71" s="21">
        <f>MROUND(Datos[[#This Row],[Longitude]],IF(Datos[[#This Row],[Longitude]]&lt;0,-Precisión,Precisión))</f>
        <v>-88.49</v>
      </c>
      <c r="R71" s="1">
        <v>70</v>
      </c>
      <c r="S71" s="5" t="b">
        <f>AND(Datos[[#This Row],[Latitude]]&gt;=Latitud_,Datos[[#This Row],[Latitude]]&lt;=_Latitud)</f>
        <v>0</v>
      </c>
      <c r="T71" s="2" t="b">
        <f>AND(Datos[[#This Row],[Longitude]]&gt;=Longitud_,Datos[[#This Row],[Longitude]]&lt;=_Longitud)</f>
        <v>0</v>
      </c>
      <c r="U71" s="2" t="b">
        <f>AND(Comodines[[#This Row],[Latitud]],Comodines[[#This Row],[Longitud]])</f>
        <v>0</v>
      </c>
      <c r="V71" s="2" t="b">
        <f>IF(COUNTIFS($O$2:O71,Comodines[[#This Row],[LatT&amp;LonT]],$F$2:F71,Datos[[#This Row],[Acq_date]]-1)=0,TRUE,FALSE)</f>
        <v>1</v>
      </c>
      <c r="W71" s="2" t="b">
        <f>AND(Comodines[[#This Row],[L&amp;L]],Comodines[[#This Row],[Nuevo_Fuego]])</f>
        <v>0</v>
      </c>
      <c r="X71" s="2" t="str">
        <f>IF(Comodines[[#This Row],[L&amp;L]],Comodines[[#This Row],[Contador]],"")</f>
        <v/>
      </c>
      <c r="Y71" s="2" t="str">
        <f>IFERROR(SMALL(Comodines[L&amp;LC1],COUNTA($U$2:U71)),"")</f>
        <v/>
      </c>
      <c r="Z71" s="2" t="str">
        <f>IF(AND(Comodines[[#This Row],[Nuevo_Fuego]],Comodines[[#This Row],[L&amp;L]]),Comodines[[#This Row],[Contador]],"")</f>
        <v/>
      </c>
      <c r="AA71" s="2" t="str">
        <f>IFERROR(SMALL(Comodines[FuegoC1],COUNTA($W$2:W71)),"")</f>
        <v/>
      </c>
      <c r="AB71" s="3"/>
      <c r="AD71" s="3"/>
      <c r="AE71" s="3"/>
    </row>
    <row r="72" spans="1:31" ht="15" x14ac:dyDescent="0.25">
      <c r="A72" s="25">
        <v>30.34111</v>
      </c>
      <c r="B72" s="18">
        <v>-88.484250000000003</v>
      </c>
      <c r="C72" s="2">
        <v>307.3</v>
      </c>
      <c r="D72" s="2">
        <v>0.5</v>
      </c>
      <c r="E72" s="2">
        <v>0.5</v>
      </c>
      <c r="F72" s="4">
        <v>42643</v>
      </c>
      <c r="G72" s="2">
        <v>705</v>
      </c>
      <c r="H72" s="2" t="s">
        <v>0</v>
      </c>
      <c r="I72" s="2" t="s">
        <v>1</v>
      </c>
      <c r="J72" s="2" t="s">
        <v>2</v>
      </c>
      <c r="K72" s="2">
        <v>295.60000000000002</v>
      </c>
      <c r="L72" s="2">
        <v>0</v>
      </c>
      <c r="M72" s="6" t="s">
        <v>0</v>
      </c>
      <c r="N72" s="23"/>
      <c r="O72" s="21" t="str">
        <f>Comodines[[#This Row],[Lat_trunc]]&amp;Comodines[[#This Row],[Lon_trunc]]</f>
        <v>30.341-88.4845</v>
      </c>
      <c r="P72" s="21">
        <f>MROUND(Datos[[#This Row],[Latitude]],IF(Datos[[#This Row],[Latitude]]&lt;0,-Precisión,Precisión))</f>
        <v>30.341000000000001</v>
      </c>
      <c r="Q72" s="21">
        <f>MROUND(Datos[[#This Row],[Longitude]],IF(Datos[[#This Row],[Longitude]]&lt;0,-Precisión,Precisión))</f>
        <v>-88.484499999999997</v>
      </c>
      <c r="R72" s="1">
        <v>71</v>
      </c>
      <c r="S72" s="5" t="b">
        <f>AND(Datos[[#This Row],[Latitude]]&gt;=Latitud_,Datos[[#This Row],[Latitude]]&lt;=_Latitud)</f>
        <v>0</v>
      </c>
      <c r="T72" s="2" t="b">
        <f>AND(Datos[[#This Row],[Longitude]]&gt;=Longitud_,Datos[[#This Row],[Longitude]]&lt;=_Longitud)</f>
        <v>0</v>
      </c>
      <c r="U72" s="2" t="b">
        <f>AND(Comodines[[#This Row],[Latitud]],Comodines[[#This Row],[Longitud]])</f>
        <v>0</v>
      </c>
      <c r="V72" s="2" t="b">
        <f>IF(COUNTIFS($O$2:O72,Comodines[[#This Row],[LatT&amp;LonT]],$F$2:F72,Datos[[#This Row],[Acq_date]]-1)=0,TRUE,FALSE)</f>
        <v>1</v>
      </c>
      <c r="W72" s="2" t="b">
        <f>AND(Comodines[[#This Row],[L&amp;L]],Comodines[[#This Row],[Nuevo_Fuego]])</f>
        <v>0</v>
      </c>
      <c r="X72" s="2" t="str">
        <f>IF(Comodines[[#This Row],[L&amp;L]],Comodines[[#This Row],[Contador]],"")</f>
        <v/>
      </c>
      <c r="Y72" s="2" t="str">
        <f>IFERROR(SMALL(Comodines[L&amp;LC1],COUNTA($U$2:U72)),"")</f>
        <v/>
      </c>
      <c r="Z72" s="2" t="str">
        <f>IF(AND(Comodines[[#This Row],[Nuevo_Fuego]],Comodines[[#This Row],[L&amp;L]]),Comodines[[#This Row],[Contador]],"")</f>
        <v/>
      </c>
      <c r="AA72" s="2" t="str">
        <f>IFERROR(SMALL(Comodines[FuegoC1],COUNTA($W$2:W72)),"")</f>
        <v/>
      </c>
      <c r="AB72" s="3"/>
      <c r="AD72" s="3"/>
      <c r="AE72" s="3"/>
    </row>
    <row r="73" spans="1:31" ht="15" x14ac:dyDescent="0.25">
      <c r="A73" s="25">
        <v>30.330909999999999</v>
      </c>
      <c r="B73" s="18">
        <v>-91.281940000000006</v>
      </c>
      <c r="C73" s="2">
        <v>300.2</v>
      </c>
      <c r="D73" s="2">
        <v>0.4</v>
      </c>
      <c r="E73" s="2">
        <v>0.6</v>
      </c>
      <c r="F73" s="4">
        <v>42643</v>
      </c>
      <c r="G73" s="2">
        <v>705</v>
      </c>
      <c r="H73" s="2" t="s">
        <v>0</v>
      </c>
      <c r="I73" s="2" t="s">
        <v>1</v>
      </c>
      <c r="J73" s="2" t="s">
        <v>2</v>
      </c>
      <c r="K73" s="2">
        <v>287.7</v>
      </c>
      <c r="L73" s="2">
        <v>0</v>
      </c>
      <c r="M73" s="6" t="s">
        <v>0</v>
      </c>
      <c r="N73" s="23"/>
      <c r="O73" s="21" t="str">
        <f>Comodines[[#This Row],[Lat_trunc]]&amp;Comodines[[#This Row],[Lon_trunc]]</f>
        <v>30.331-91.282</v>
      </c>
      <c r="P73" s="21">
        <f>MROUND(Datos[[#This Row],[Latitude]],IF(Datos[[#This Row],[Latitude]]&lt;0,-Precisión,Precisión))</f>
        <v>30.331</v>
      </c>
      <c r="Q73" s="21">
        <f>MROUND(Datos[[#This Row],[Longitude]],IF(Datos[[#This Row],[Longitude]]&lt;0,-Precisión,Precisión))</f>
        <v>-91.281999999999996</v>
      </c>
      <c r="R73" s="1">
        <v>72</v>
      </c>
      <c r="S73" s="5" t="b">
        <f>AND(Datos[[#This Row],[Latitude]]&gt;=Latitud_,Datos[[#This Row],[Latitude]]&lt;=_Latitud)</f>
        <v>0</v>
      </c>
      <c r="T73" s="2" t="b">
        <f>AND(Datos[[#This Row],[Longitude]]&gt;=Longitud_,Datos[[#This Row],[Longitude]]&lt;=_Longitud)</f>
        <v>0</v>
      </c>
      <c r="U73" s="2" t="b">
        <f>AND(Comodines[[#This Row],[Latitud]],Comodines[[#This Row],[Longitud]])</f>
        <v>0</v>
      </c>
      <c r="V73" s="2" t="b">
        <f>IF(COUNTIFS($O$2:O73,Comodines[[#This Row],[LatT&amp;LonT]],$F$2:F73,Datos[[#This Row],[Acq_date]]-1)=0,TRUE,FALSE)</f>
        <v>1</v>
      </c>
      <c r="W73" s="2" t="b">
        <f>AND(Comodines[[#This Row],[L&amp;L]],Comodines[[#This Row],[Nuevo_Fuego]])</f>
        <v>0</v>
      </c>
      <c r="X73" s="2" t="str">
        <f>IF(Comodines[[#This Row],[L&amp;L]],Comodines[[#This Row],[Contador]],"")</f>
        <v/>
      </c>
      <c r="Y73" s="2" t="str">
        <f>IFERROR(SMALL(Comodines[L&amp;LC1],COUNTA($U$2:U73)),"")</f>
        <v/>
      </c>
      <c r="Z73" s="2" t="str">
        <f>IF(AND(Comodines[[#This Row],[Nuevo_Fuego]],Comodines[[#This Row],[L&amp;L]]),Comodines[[#This Row],[Contador]],"")</f>
        <v/>
      </c>
      <c r="AA73" s="2" t="str">
        <f>IFERROR(SMALL(Comodines[FuegoC1],COUNTA($W$2:W73)),"")</f>
        <v/>
      </c>
      <c r="AB73" s="3"/>
      <c r="AD73" s="3"/>
      <c r="AE73" s="3"/>
    </row>
    <row r="74" spans="1:31" ht="15" x14ac:dyDescent="0.25">
      <c r="A74" s="25">
        <v>30.326309999999999</v>
      </c>
      <c r="B74" s="18">
        <v>-91.279300000000006</v>
      </c>
      <c r="C74" s="2">
        <v>301.2</v>
      </c>
      <c r="D74" s="2">
        <v>0.4</v>
      </c>
      <c r="E74" s="2">
        <v>0.6</v>
      </c>
      <c r="F74" s="4">
        <v>42643</v>
      </c>
      <c r="G74" s="2">
        <v>705</v>
      </c>
      <c r="H74" s="2" t="s">
        <v>0</v>
      </c>
      <c r="I74" s="2" t="s">
        <v>1</v>
      </c>
      <c r="J74" s="2" t="s">
        <v>2</v>
      </c>
      <c r="K74" s="2">
        <v>286.8</v>
      </c>
      <c r="L74" s="2">
        <v>0</v>
      </c>
      <c r="M74" s="6" t="s">
        <v>0</v>
      </c>
      <c r="N74" s="23"/>
      <c r="O74" s="21" t="str">
        <f>Comodines[[#This Row],[Lat_trunc]]&amp;Comodines[[#This Row],[Lon_trunc]]</f>
        <v>30.3265-91.2795</v>
      </c>
      <c r="P74" s="21">
        <f>MROUND(Datos[[#This Row],[Latitude]],IF(Datos[[#This Row],[Latitude]]&lt;0,-Precisión,Precisión))</f>
        <v>30.326499999999999</v>
      </c>
      <c r="Q74" s="21">
        <f>MROUND(Datos[[#This Row],[Longitude]],IF(Datos[[#This Row],[Longitude]]&lt;0,-Precisión,Precisión))</f>
        <v>-91.279499999999999</v>
      </c>
      <c r="R74" s="1">
        <v>73</v>
      </c>
      <c r="S74" s="5" t="b">
        <f>AND(Datos[[#This Row],[Latitude]]&gt;=Latitud_,Datos[[#This Row],[Latitude]]&lt;=_Latitud)</f>
        <v>0</v>
      </c>
      <c r="T74" s="2" t="b">
        <f>AND(Datos[[#This Row],[Longitude]]&gt;=Longitud_,Datos[[#This Row],[Longitude]]&lt;=_Longitud)</f>
        <v>0</v>
      </c>
      <c r="U74" s="2" t="b">
        <f>AND(Comodines[[#This Row],[Latitud]],Comodines[[#This Row],[Longitud]])</f>
        <v>0</v>
      </c>
      <c r="V74" s="2" t="b">
        <f>IF(COUNTIFS($O$2:O74,Comodines[[#This Row],[LatT&amp;LonT]],$F$2:F74,Datos[[#This Row],[Acq_date]]-1)=0,TRUE,FALSE)</f>
        <v>1</v>
      </c>
      <c r="W74" s="2" t="b">
        <f>AND(Comodines[[#This Row],[L&amp;L]],Comodines[[#This Row],[Nuevo_Fuego]])</f>
        <v>0</v>
      </c>
      <c r="X74" s="2" t="str">
        <f>IF(Comodines[[#This Row],[L&amp;L]],Comodines[[#This Row],[Contador]],"")</f>
        <v/>
      </c>
      <c r="Y74" s="2" t="str">
        <f>IFERROR(SMALL(Comodines[L&amp;LC1],COUNTA($U$2:U74)),"")</f>
        <v/>
      </c>
      <c r="Z74" s="2" t="str">
        <f>IF(AND(Comodines[[#This Row],[Nuevo_Fuego]],Comodines[[#This Row],[L&amp;L]]),Comodines[[#This Row],[Contador]],"")</f>
        <v/>
      </c>
      <c r="AA74" s="2" t="str">
        <f>IFERROR(SMALL(Comodines[FuegoC1],COUNTA($W$2:W74)),"")</f>
        <v/>
      </c>
      <c r="AB74" s="3"/>
      <c r="AD74" s="3"/>
      <c r="AE74" s="3"/>
    </row>
    <row r="75" spans="1:31" ht="15" x14ac:dyDescent="0.25">
      <c r="A75" s="25">
        <v>30.32321</v>
      </c>
      <c r="B75" s="18">
        <v>-91.237579999999994</v>
      </c>
      <c r="C75" s="2">
        <v>312.10000000000002</v>
      </c>
      <c r="D75" s="2">
        <v>0.4</v>
      </c>
      <c r="E75" s="2">
        <v>0.6</v>
      </c>
      <c r="F75" s="4">
        <v>42643</v>
      </c>
      <c r="G75" s="2">
        <v>705</v>
      </c>
      <c r="H75" s="2" t="s">
        <v>0</v>
      </c>
      <c r="I75" s="2" t="s">
        <v>1</v>
      </c>
      <c r="J75" s="2" t="s">
        <v>2</v>
      </c>
      <c r="K75" s="2">
        <v>292.10000000000002</v>
      </c>
      <c r="L75" s="2">
        <v>0</v>
      </c>
      <c r="M75" s="6" t="s">
        <v>0</v>
      </c>
      <c r="N75" s="23"/>
      <c r="O75" s="21" t="str">
        <f>Comodines[[#This Row],[Lat_trunc]]&amp;Comodines[[#This Row],[Lon_trunc]]</f>
        <v>30.323-91.2375</v>
      </c>
      <c r="P75" s="21">
        <f>MROUND(Datos[[#This Row],[Latitude]],IF(Datos[[#This Row],[Latitude]]&lt;0,-Precisión,Precisión))</f>
        <v>30.323</v>
      </c>
      <c r="Q75" s="21">
        <f>MROUND(Datos[[#This Row],[Longitude]],IF(Datos[[#This Row],[Longitude]]&lt;0,-Precisión,Precisión))</f>
        <v>-91.237499999999997</v>
      </c>
      <c r="R75" s="1">
        <v>74</v>
      </c>
      <c r="S75" s="5" t="b">
        <f>AND(Datos[[#This Row],[Latitude]]&gt;=Latitud_,Datos[[#This Row],[Latitude]]&lt;=_Latitud)</f>
        <v>0</v>
      </c>
      <c r="T75" s="2" t="b">
        <f>AND(Datos[[#This Row],[Longitude]]&gt;=Longitud_,Datos[[#This Row],[Longitude]]&lt;=_Longitud)</f>
        <v>0</v>
      </c>
      <c r="U75" s="2" t="b">
        <f>AND(Comodines[[#This Row],[Latitud]],Comodines[[#This Row],[Longitud]])</f>
        <v>0</v>
      </c>
      <c r="V75" s="2" t="b">
        <f>IF(COUNTIFS($O$2:O75,Comodines[[#This Row],[LatT&amp;LonT]],$F$2:F75,Datos[[#This Row],[Acq_date]]-1)=0,TRUE,FALSE)</f>
        <v>1</v>
      </c>
      <c r="W75" s="2" t="b">
        <f>AND(Comodines[[#This Row],[L&amp;L]],Comodines[[#This Row],[Nuevo_Fuego]])</f>
        <v>0</v>
      </c>
      <c r="X75" s="2" t="str">
        <f>IF(Comodines[[#This Row],[L&amp;L]],Comodines[[#This Row],[Contador]],"")</f>
        <v/>
      </c>
      <c r="Y75" s="2" t="str">
        <f>IFERROR(SMALL(Comodines[L&amp;LC1],COUNTA($U$2:U75)),"")</f>
        <v/>
      </c>
      <c r="Z75" s="2" t="str">
        <f>IF(AND(Comodines[[#This Row],[Nuevo_Fuego]],Comodines[[#This Row],[L&amp;L]]),Comodines[[#This Row],[Contador]],"")</f>
        <v/>
      </c>
      <c r="AA75" s="2" t="str">
        <f>IFERROR(SMALL(Comodines[FuegoC1],COUNTA($W$2:W75)),"")</f>
        <v/>
      </c>
      <c r="AB75" s="3"/>
      <c r="AD75" s="3"/>
      <c r="AE75" s="3"/>
    </row>
    <row r="76" spans="1:31" ht="15" x14ac:dyDescent="0.25">
      <c r="A76" s="25">
        <v>30.113959999999999</v>
      </c>
      <c r="B76" s="18">
        <v>-90.896900000000002</v>
      </c>
      <c r="C76" s="2">
        <v>310.60000000000002</v>
      </c>
      <c r="D76" s="2">
        <v>0.4</v>
      </c>
      <c r="E76" s="2">
        <v>0.6</v>
      </c>
      <c r="F76" s="4">
        <v>42643</v>
      </c>
      <c r="G76" s="2">
        <v>705</v>
      </c>
      <c r="H76" s="2" t="s">
        <v>0</v>
      </c>
      <c r="I76" s="2" t="s">
        <v>1</v>
      </c>
      <c r="J76" s="2" t="s">
        <v>2</v>
      </c>
      <c r="K76" s="2">
        <v>288.10000000000002</v>
      </c>
      <c r="L76" s="2">
        <v>0</v>
      </c>
      <c r="M76" s="6" t="s">
        <v>0</v>
      </c>
      <c r="N76" s="23"/>
      <c r="O76" s="21" t="str">
        <f>Comodines[[#This Row],[Lat_trunc]]&amp;Comodines[[#This Row],[Lon_trunc]]</f>
        <v>30.114-90.897</v>
      </c>
      <c r="P76" s="21">
        <f>MROUND(Datos[[#This Row],[Latitude]],IF(Datos[[#This Row],[Latitude]]&lt;0,-Precisión,Precisión))</f>
        <v>30.114000000000001</v>
      </c>
      <c r="Q76" s="21">
        <f>MROUND(Datos[[#This Row],[Longitude]],IF(Datos[[#This Row],[Longitude]]&lt;0,-Precisión,Precisión))</f>
        <v>-90.897000000000006</v>
      </c>
      <c r="R76" s="1">
        <v>75</v>
      </c>
      <c r="S76" s="5" t="b">
        <f>AND(Datos[[#This Row],[Latitude]]&gt;=Latitud_,Datos[[#This Row],[Latitude]]&lt;=_Latitud)</f>
        <v>0</v>
      </c>
      <c r="T76" s="2" t="b">
        <f>AND(Datos[[#This Row],[Longitude]]&gt;=Longitud_,Datos[[#This Row],[Longitude]]&lt;=_Longitud)</f>
        <v>0</v>
      </c>
      <c r="U76" s="2" t="b">
        <f>AND(Comodines[[#This Row],[Latitud]],Comodines[[#This Row],[Longitud]])</f>
        <v>0</v>
      </c>
      <c r="V76" s="2" t="b">
        <f>IF(COUNTIFS($O$2:O76,Comodines[[#This Row],[LatT&amp;LonT]],$F$2:F76,Datos[[#This Row],[Acq_date]]-1)=0,TRUE,FALSE)</f>
        <v>1</v>
      </c>
      <c r="W76" s="2" t="b">
        <f>AND(Comodines[[#This Row],[L&amp;L]],Comodines[[#This Row],[Nuevo_Fuego]])</f>
        <v>0</v>
      </c>
      <c r="X76" s="2" t="str">
        <f>IF(Comodines[[#This Row],[L&amp;L]],Comodines[[#This Row],[Contador]],"")</f>
        <v/>
      </c>
      <c r="Y76" s="2" t="str">
        <f>IFERROR(SMALL(Comodines[L&amp;LC1],COUNTA($U$2:U76)),"")</f>
        <v/>
      </c>
      <c r="Z76" s="2" t="str">
        <f>IF(AND(Comodines[[#This Row],[Nuevo_Fuego]],Comodines[[#This Row],[L&amp;L]]),Comodines[[#This Row],[Contador]],"")</f>
        <v/>
      </c>
      <c r="AA76" s="2" t="str">
        <f>IFERROR(SMALL(Comodines[FuegoC1],COUNTA($W$2:W76)),"")</f>
        <v/>
      </c>
      <c r="AB76" s="3"/>
      <c r="AD76" s="3"/>
      <c r="AE76" s="3"/>
    </row>
    <row r="77" spans="1:31" ht="15" x14ac:dyDescent="0.25">
      <c r="A77" s="25">
        <v>30.108560000000001</v>
      </c>
      <c r="B77" s="18">
        <v>-90.897469999999998</v>
      </c>
      <c r="C77" s="2">
        <v>307.2</v>
      </c>
      <c r="D77" s="2">
        <v>0.4</v>
      </c>
      <c r="E77" s="2">
        <v>0.6</v>
      </c>
      <c r="F77" s="4">
        <v>42643</v>
      </c>
      <c r="G77" s="2">
        <v>705</v>
      </c>
      <c r="H77" s="2" t="s">
        <v>0</v>
      </c>
      <c r="I77" s="2" t="s">
        <v>1</v>
      </c>
      <c r="J77" s="2" t="s">
        <v>2</v>
      </c>
      <c r="K77" s="2">
        <v>293.3</v>
      </c>
      <c r="L77" s="2">
        <v>0</v>
      </c>
      <c r="M77" s="6" t="s">
        <v>0</v>
      </c>
      <c r="N77" s="23"/>
      <c r="O77" s="21" t="str">
        <f>Comodines[[#This Row],[Lat_trunc]]&amp;Comodines[[#This Row],[Lon_trunc]]</f>
        <v>30.1085-90.8975</v>
      </c>
      <c r="P77" s="21">
        <f>MROUND(Datos[[#This Row],[Latitude]],IF(Datos[[#This Row],[Latitude]]&lt;0,-Precisión,Precisión))</f>
        <v>30.108499999999999</v>
      </c>
      <c r="Q77" s="21">
        <f>MROUND(Datos[[#This Row],[Longitude]],IF(Datos[[#This Row],[Longitude]]&lt;0,-Precisión,Precisión))</f>
        <v>-90.897500000000008</v>
      </c>
      <c r="R77" s="1">
        <v>76</v>
      </c>
      <c r="S77" s="5" t="b">
        <f>AND(Datos[[#This Row],[Latitude]]&gt;=Latitud_,Datos[[#This Row],[Latitude]]&lt;=_Latitud)</f>
        <v>0</v>
      </c>
      <c r="T77" s="2" t="b">
        <f>AND(Datos[[#This Row],[Longitude]]&gt;=Longitud_,Datos[[#This Row],[Longitude]]&lt;=_Longitud)</f>
        <v>0</v>
      </c>
      <c r="U77" s="2" t="b">
        <f>AND(Comodines[[#This Row],[Latitud]],Comodines[[#This Row],[Longitud]])</f>
        <v>0</v>
      </c>
      <c r="V77" s="2" t="b">
        <f>IF(COUNTIFS($O$2:O77,Comodines[[#This Row],[LatT&amp;LonT]],$F$2:F77,Datos[[#This Row],[Acq_date]]-1)=0,TRUE,FALSE)</f>
        <v>1</v>
      </c>
      <c r="W77" s="2" t="b">
        <f>AND(Comodines[[#This Row],[L&amp;L]],Comodines[[#This Row],[Nuevo_Fuego]])</f>
        <v>0</v>
      </c>
      <c r="X77" s="2" t="str">
        <f>IF(Comodines[[#This Row],[L&amp;L]],Comodines[[#This Row],[Contador]],"")</f>
        <v/>
      </c>
      <c r="Y77" s="2" t="str">
        <f>IFERROR(SMALL(Comodines[L&amp;LC1],COUNTA($U$2:U77)),"")</f>
        <v/>
      </c>
      <c r="Z77" s="2" t="str">
        <f>IF(AND(Comodines[[#This Row],[Nuevo_Fuego]],Comodines[[#This Row],[L&amp;L]]),Comodines[[#This Row],[Contador]],"")</f>
        <v/>
      </c>
      <c r="AA77" s="2" t="str">
        <f>IFERROR(SMALL(Comodines[FuegoC1],COUNTA($W$2:W77)),"")</f>
        <v/>
      </c>
      <c r="AB77" s="3"/>
      <c r="AD77" s="3"/>
      <c r="AE77" s="3"/>
    </row>
    <row r="78" spans="1:31" ht="15" x14ac:dyDescent="0.25">
      <c r="A78" s="25">
        <v>30.09093</v>
      </c>
      <c r="B78" s="18">
        <v>-90.950999999999993</v>
      </c>
      <c r="C78" s="2">
        <v>333.2</v>
      </c>
      <c r="D78" s="2">
        <v>0.4</v>
      </c>
      <c r="E78" s="2">
        <v>0.6</v>
      </c>
      <c r="F78" s="4">
        <v>42643</v>
      </c>
      <c r="G78" s="2">
        <v>705</v>
      </c>
      <c r="H78" s="2" t="s">
        <v>0</v>
      </c>
      <c r="I78" s="2" t="s">
        <v>1</v>
      </c>
      <c r="J78" s="2" t="s">
        <v>2</v>
      </c>
      <c r="K78" s="2">
        <v>291.60000000000002</v>
      </c>
      <c r="L78" s="2">
        <v>0</v>
      </c>
      <c r="M78" s="6" t="s">
        <v>0</v>
      </c>
      <c r="N78" s="23"/>
      <c r="O78" s="21" t="str">
        <f>Comodines[[#This Row],[Lat_trunc]]&amp;Comodines[[#This Row],[Lon_trunc]]</f>
        <v>30.091-90.951</v>
      </c>
      <c r="P78" s="21">
        <f>MROUND(Datos[[#This Row],[Latitude]],IF(Datos[[#This Row],[Latitude]]&lt;0,-Precisión,Precisión))</f>
        <v>30.091000000000001</v>
      </c>
      <c r="Q78" s="21">
        <f>MROUND(Datos[[#This Row],[Longitude]],IF(Datos[[#This Row],[Longitude]]&lt;0,-Precisión,Precisión))</f>
        <v>-90.951000000000008</v>
      </c>
      <c r="R78" s="1">
        <v>77</v>
      </c>
      <c r="S78" s="5" t="b">
        <f>AND(Datos[[#This Row],[Latitude]]&gt;=Latitud_,Datos[[#This Row],[Latitude]]&lt;=_Latitud)</f>
        <v>0</v>
      </c>
      <c r="T78" s="2" t="b">
        <f>AND(Datos[[#This Row],[Longitude]]&gt;=Longitud_,Datos[[#This Row],[Longitude]]&lt;=_Longitud)</f>
        <v>0</v>
      </c>
      <c r="U78" s="2" t="b">
        <f>AND(Comodines[[#This Row],[Latitud]],Comodines[[#This Row],[Longitud]])</f>
        <v>0</v>
      </c>
      <c r="V78" s="2" t="b">
        <f>IF(COUNTIFS($O$2:O78,Comodines[[#This Row],[LatT&amp;LonT]],$F$2:F78,Datos[[#This Row],[Acq_date]]-1)=0,TRUE,FALSE)</f>
        <v>1</v>
      </c>
      <c r="W78" s="2" t="b">
        <f>AND(Comodines[[#This Row],[L&amp;L]],Comodines[[#This Row],[Nuevo_Fuego]])</f>
        <v>0</v>
      </c>
      <c r="X78" s="2" t="str">
        <f>IF(Comodines[[#This Row],[L&amp;L]],Comodines[[#This Row],[Contador]],"")</f>
        <v/>
      </c>
      <c r="Y78" s="2" t="str">
        <f>IFERROR(SMALL(Comodines[L&amp;LC1],COUNTA($U$2:U78)),"")</f>
        <v/>
      </c>
      <c r="Z78" s="2" t="str">
        <f>IF(AND(Comodines[[#This Row],[Nuevo_Fuego]],Comodines[[#This Row],[L&amp;L]]),Comodines[[#This Row],[Contador]],"")</f>
        <v/>
      </c>
      <c r="AA78" s="2" t="str">
        <f>IFERROR(SMALL(Comodines[FuegoC1],COUNTA($W$2:W78)),"")</f>
        <v/>
      </c>
      <c r="AB78" s="3"/>
      <c r="AD78" s="3"/>
      <c r="AE78" s="3"/>
    </row>
    <row r="79" spans="1:31" ht="15" x14ac:dyDescent="0.25">
      <c r="A79" s="25">
        <v>30.063600000000001</v>
      </c>
      <c r="B79" s="18">
        <v>-90.603750000000005</v>
      </c>
      <c r="C79" s="2">
        <v>335.6</v>
      </c>
      <c r="D79" s="2">
        <v>0.4</v>
      </c>
      <c r="E79" s="2">
        <v>0.6</v>
      </c>
      <c r="F79" s="4">
        <v>42643</v>
      </c>
      <c r="G79" s="2">
        <v>705</v>
      </c>
      <c r="H79" s="2" t="s">
        <v>0</v>
      </c>
      <c r="I79" s="2" t="s">
        <v>1</v>
      </c>
      <c r="J79" s="2" t="s">
        <v>2</v>
      </c>
      <c r="K79" s="2">
        <v>290</v>
      </c>
      <c r="L79" s="2">
        <v>0</v>
      </c>
      <c r="M79" s="6" t="s">
        <v>0</v>
      </c>
      <c r="N79" s="23"/>
      <c r="O79" s="21" t="str">
        <f>Comodines[[#This Row],[Lat_trunc]]&amp;Comodines[[#This Row],[Lon_trunc]]</f>
        <v>30.0635-90.604</v>
      </c>
      <c r="P79" s="21">
        <f>MROUND(Datos[[#This Row],[Latitude]],IF(Datos[[#This Row],[Latitude]]&lt;0,-Precisión,Precisión))</f>
        <v>30.063500000000001</v>
      </c>
      <c r="Q79" s="21">
        <f>MROUND(Datos[[#This Row],[Longitude]],IF(Datos[[#This Row],[Longitude]]&lt;0,-Precisión,Precisión))</f>
        <v>-90.603999999999999</v>
      </c>
      <c r="R79" s="1">
        <v>78</v>
      </c>
      <c r="S79" s="5" t="b">
        <f>AND(Datos[[#This Row],[Latitude]]&gt;=Latitud_,Datos[[#This Row],[Latitude]]&lt;=_Latitud)</f>
        <v>0</v>
      </c>
      <c r="T79" s="2" t="b">
        <f>AND(Datos[[#This Row],[Longitude]]&gt;=Longitud_,Datos[[#This Row],[Longitude]]&lt;=_Longitud)</f>
        <v>0</v>
      </c>
      <c r="U79" s="2" t="b">
        <f>AND(Comodines[[#This Row],[Latitud]],Comodines[[#This Row],[Longitud]])</f>
        <v>0</v>
      </c>
      <c r="V79" s="2" t="b">
        <f>IF(COUNTIFS($O$2:O79,Comodines[[#This Row],[LatT&amp;LonT]],$F$2:F79,Datos[[#This Row],[Acq_date]]-1)=0,TRUE,FALSE)</f>
        <v>1</v>
      </c>
      <c r="W79" s="2" t="b">
        <f>AND(Comodines[[#This Row],[L&amp;L]],Comodines[[#This Row],[Nuevo_Fuego]])</f>
        <v>0</v>
      </c>
      <c r="X79" s="2" t="str">
        <f>IF(Comodines[[#This Row],[L&amp;L]],Comodines[[#This Row],[Contador]],"")</f>
        <v/>
      </c>
      <c r="Y79" s="2" t="str">
        <f>IFERROR(SMALL(Comodines[L&amp;LC1],COUNTA($U$2:U79)),"")</f>
        <v/>
      </c>
      <c r="Z79" s="2" t="str">
        <f>IF(AND(Comodines[[#This Row],[Nuevo_Fuego]],Comodines[[#This Row],[L&amp;L]]),Comodines[[#This Row],[Contador]],"")</f>
        <v/>
      </c>
      <c r="AA79" s="2" t="str">
        <f>IFERROR(SMALL(Comodines[FuegoC1],COUNTA($W$2:W79)),"")</f>
        <v/>
      </c>
      <c r="AB79" s="3"/>
      <c r="AD79" s="3"/>
      <c r="AE79" s="3"/>
    </row>
    <row r="80" spans="1:31" ht="15" x14ac:dyDescent="0.25">
      <c r="A80" s="25">
        <v>30.091239999999999</v>
      </c>
      <c r="B80" s="18">
        <v>-90.95496</v>
      </c>
      <c r="C80" s="2">
        <v>319.60000000000002</v>
      </c>
      <c r="D80" s="2">
        <v>0.4</v>
      </c>
      <c r="E80" s="2">
        <v>0.6</v>
      </c>
      <c r="F80" s="4">
        <v>42643</v>
      </c>
      <c r="G80" s="2">
        <v>705</v>
      </c>
      <c r="H80" s="2" t="s">
        <v>0</v>
      </c>
      <c r="I80" s="2" t="s">
        <v>1</v>
      </c>
      <c r="J80" s="2" t="s">
        <v>2</v>
      </c>
      <c r="K80" s="2">
        <v>291.7</v>
      </c>
      <c r="L80" s="2">
        <v>0</v>
      </c>
      <c r="M80" s="6" t="s">
        <v>0</v>
      </c>
      <c r="N80" s="23"/>
      <c r="O80" s="21" t="str">
        <f>Comodines[[#This Row],[Lat_trunc]]&amp;Comodines[[#This Row],[Lon_trunc]]</f>
        <v>30.091-90.955</v>
      </c>
      <c r="P80" s="21">
        <f>MROUND(Datos[[#This Row],[Latitude]],IF(Datos[[#This Row],[Latitude]]&lt;0,-Precisión,Precisión))</f>
        <v>30.091000000000001</v>
      </c>
      <c r="Q80" s="21">
        <f>MROUND(Datos[[#This Row],[Longitude]],IF(Datos[[#This Row],[Longitude]]&lt;0,-Precisión,Precisión))</f>
        <v>-90.954999999999998</v>
      </c>
      <c r="R80" s="1">
        <v>79</v>
      </c>
      <c r="S80" s="5" t="b">
        <f>AND(Datos[[#This Row],[Latitude]]&gt;=Latitud_,Datos[[#This Row],[Latitude]]&lt;=_Latitud)</f>
        <v>0</v>
      </c>
      <c r="T80" s="2" t="b">
        <f>AND(Datos[[#This Row],[Longitude]]&gt;=Longitud_,Datos[[#This Row],[Longitude]]&lt;=_Longitud)</f>
        <v>0</v>
      </c>
      <c r="U80" s="2" t="b">
        <f>AND(Comodines[[#This Row],[Latitud]],Comodines[[#This Row],[Longitud]])</f>
        <v>0</v>
      </c>
      <c r="V80" s="2" t="b">
        <f>IF(COUNTIFS($O$2:O80,Comodines[[#This Row],[LatT&amp;LonT]],$F$2:F80,Datos[[#This Row],[Acq_date]]-1)=0,TRUE,FALSE)</f>
        <v>1</v>
      </c>
      <c r="W80" s="2" t="b">
        <f>AND(Comodines[[#This Row],[L&amp;L]],Comodines[[#This Row],[Nuevo_Fuego]])</f>
        <v>0</v>
      </c>
      <c r="X80" s="2" t="str">
        <f>IF(Comodines[[#This Row],[L&amp;L]],Comodines[[#This Row],[Contador]],"")</f>
        <v/>
      </c>
      <c r="Y80" s="2" t="str">
        <f>IFERROR(SMALL(Comodines[L&amp;LC1],COUNTA($U$2:U80)),"")</f>
        <v/>
      </c>
      <c r="Z80" s="2" t="str">
        <f>IF(AND(Comodines[[#This Row],[Nuevo_Fuego]],Comodines[[#This Row],[L&amp;L]]),Comodines[[#This Row],[Contador]],"")</f>
        <v/>
      </c>
      <c r="AA80" s="2" t="str">
        <f>IFERROR(SMALL(Comodines[FuegoC1],COUNTA($W$2:W80)),"")</f>
        <v/>
      </c>
      <c r="AB80" s="3"/>
      <c r="AD80" s="3"/>
      <c r="AE80" s="3"/>
    </row>
    <row r="81" spans="1:31" ht="15" x14ac:dyDescent="0.25">
      <c r="A81" s="25">
        <v>30.063300000000002</v>
      </c>
      <c r="B81" s="18">
        <v>-90.599980000000002</v>
      </c>
      <c r="C81" s="2">
        <v>304.39999999999998</v>
      </c>
      <c r="D81" s="2">
        <v>0.4</v>
      </c>
      <c r="E81" s="2">
        <v>0.6</v>
      </c>
      <c r="F81" s="4">
        <v>42643</v>
      </c>
      <c r="G81" s="2">
        <v>705</v>
      </c>
      <c r="H81" s="2" t="s">
        <v>0</v>
      </c>
      <c r="I81" s="2" t="s">
        <v>1</v>
      </c>
      <c r="J81" s="2" t="s">
        <v>2</v>
      </c>
      <c r="K81" s="2">
        <v>292.3</v>
      </c>
      <c r="L81" s="2">
        <v>0</v>
      </c>
      <c r="M81" s="6" t="s">
        <v>0</v>
      </c>
      <c r="N81" s="23"/>
      <c r="O81" s="21" t="str">
        <f>Comodines[[#This Row],[Lat_trunc]]&amp;Comodines[[#This Row],[Lon_trunc]]</f>
        <v>30.0635-90.6</v>
      </c>
      <c r="P81" s="21">
        <f>MROUND(Datos[[#This Row],[Latitude]],IF(Datos[[#This Row],[Latitude]]&lt;0,-Precisión,Precisión))</f>
        <v>30.063500000000001</v>
      </c>
      <c r="Q81" s="21">
        <f>MROUND(Datos[[#This Row],[Longitude]],IF(Datos[[#This Row],[Longitude]]&lt;0,-Precisión,Precisión))</f>
        <v>-90.600000000000009</v>
      </c>
      <c r="R81" s="1">
        <v>80</v>
      </c>
      <c r="S81" s="5" t="b">
        <f>AND(Datos[[#This Row],[Latitude]]&gt;=Latitud_,Datos[[#This Row],[Latitude]]&lt;=_Latitud)</f>
        <v>0</v>
      </c>
      <c r="T81" s="2" t="b">
        <f>AND(Datos[[#This Row],[Longitude]]&gt;=Longitud_,Datos[[#This Row],[Longitude]]&lt;=_Longitud)</f>
        <v>0</v>
      </c>
      <c r="U81" s="2" t="b">
        <f>AND(Comodines[[#This Row],[Latitud]],Comodines[[#This Row],[Longitud]])</f>
        <v>0</v>
      </c>
      <c r="V81" s="2" t="b">
        <f>IF(COUNTIFS($O$2:O81,Comodines[[#This Row],[LatT&amp;LonT]],$F$2:F81,Datos[[#This Row],[Acq_date]]-1)=0,TRUE,FALSE)</f>
        <v>1</v>
      </c>
      <c r="W81" s="2" t="b">
        <f>AND(Comodines[[#This Row],[L&amp;L]],Comodines[[#This Row],[Nuevo_Fuego]])</f>
        <v>0</v>
      </c>
      <c r="X81" s="2" t="str">
        <f>IF(Comodines[[#This Row],[L&amp;L]],Comodines[[#This Row],[Contador]],"")</f>
        <v/>
      </c>
      <c r="Y81" s="2" t="str">
        <f>IFERROR(SMALL(Comodines[L&amp;LC1],COUNTA($U$2:U81)),"")</f>
        <v/>
      </c>
      <c r="Z81" s="2" t="str">
        <f>IF(AND(Comodines[[#This Row],[Nuevo_Fuego]],Comodines[[#This Row],[L&amp;L]]),Comodines[[#This Row],[Contador]],"")</f>
        <v/>
      </c>
      <c r="AA81" s="2" t="str">
        <f>IFERROR(SMALL(Comodines[FuegoC1],COUNTA($W$2:W81)),"")</f>
        <v/>
      </c>
      <c r="AB81" s="3"/>
      <c r="AD81" s="3"/>
      <c r="AE81" s="3"/>
    </row>
    <row r="82" spans="1:31" ht="15" x14ac:dyDescent="0.25">
      <c r="A82" s="25">
        <v>30.062999999999999</v>
      </c>
      <c r="B82" s="18">
        <v>-90.596209999999999</v>
      </c>
      <c r="C82" s="2">
        <v>303.2</v>
      </c>
      <c r="D82" s="2">
        <v>0.4</v>
      </c>
      <c r="E82" s="2">
        <v>0.6</v>
      </c>
      <c r="F82" s="4">
        <v>42643</v>
      </c>
      <c r="G82" s="2">
        <v>705</v>
      </c>
      <c r="H82" s="2" t="s">
        <v>0</v>
      </c>
      <c r="I82" s="2" t="s">
        <v>1</v>
      </c>
      <c r="J82" s="2" t="s">
        <v>2</v>
      </c>
      <c r="K82" s="2">
        <v>293</v>
      </c>
      <c r="L82" s="2">
        <v>0</v>
      </c>
      <c r="M82" s="6" t="s">
        <v>0</v>
      </c>
      <c r="N82" s="23"/>
      <c r="O82" s="21" t="str">
        <f>Comodines[[#This Row],[Lat_trunc]]&amp;Comodines[[#This Row],[Lon_trunc]]</f>
        <v>30.063-90.596</v>
      </c>
      <c r="P82" s="21">
        <f>MROUND(Datos[[#This Row],[Latitude]],IF(Datos[[#This Row],[Latitude]]&lt;0,-Precisión,Precisión))</f>
        <v>30.063000000000002</v>
      </c>
      <c r="Q82" s="21">
        <f>MROUND(Datos[[#This Row],[Longitude]],IF(Datos[[#This Row],[Longitude]]&lt;0,-Precisión,Precisión))</f>
        <v>-90.596000000000004</v>
      </c>
      <c r="R82" s="1">
        <v>81</v>
      </c>
      <c r="S82" s="5" t="b">
        <f>AND(Datos[[#This Row],[Latitude]]&gt;=Latitud_,Datos[[#This Row],[Latitude]]&lt;=_Latitud)</f>
        <v>0</v>
      </c>
      <c r="T82" s="2" t="b">
        <f>AND(Datos[[#This Row],[Longitude]]&gt;=Longitud_,Datos[[#This Row],[Longitude]]&lt;=_Longitud)</f>
        <v>0</v>
      </c>
      <c r="U82" s="2" t="b">
        <f>AND(Comodines[[#This Row],[Latitud]],Comodines[[#This Row],[Longitud]])</f>
        <v>0</v>
      </c>
      <c r="V82" s="2" t="b">
        <f>IF(COUNTIFS($O$2:O82,Comodines[[#This Row],[LatT&amp;LonT]],$F$2:F82,Datos[[#This Row],[Acq_date]]-1)=0,TRUE,FALSE)</f>
        <v>1</v>
      </c>
      <c r="W82" s="2" t="b">
        <f>AND(Comodines[[#This Row],[L&amp;L]],Comodines[[#This Row],[Nuevo_Fuego]])</f>
        <v>0</v>
      </c>
      <c r="X82" s="2" t="str">
        <f>IF(Comodines[[#This Row],[L&amp;L]],Comodines[[#This Row],[Contador]],"")</f>
        <v/>
      </c>
      <c r="Y82" s="2" t="str">
        <f>IFERROR(SMALL(Comodines[L&amp;LC1],COUNTA($U$2:U82)),"")</f>
        <v/>
      </c>
      <c r="Z82" s="2" t="str">
        <f>IF(AND(Comodines[[#This Row],[Nuevo_Fuego]],Comodines[[#This Row],[L&amp;L]]),Comodines[[#This Row],[Contador]],"")</f>
        <v/>
      </c>
      <c r="AA82" s="2" t="str">
        <f>IFERROR(SMALL(Comodines[FuegoC1],COUNTA($W$2:W82)),"")</f>
        <v/>
      </c>
      <c r="AB82" s="3"/>
      <c r="AD82" s="3"/>
      <c r="AE82" s="3"/>
    </row>
    <row r="83" spans="1:31" ht="15" x14ac:dyDescent="0.25">
      <c r="A83" s="25">
        <v>30.058299999999999</v>
      </c>
      <c r="B83" s="18">
        <v>-90.604320000000001</v>
      </c>
      <c r="C83" s="2">
        <v>306</v>
      </c>
      <c r="D83" s="2">
        <v>0.4</v>
      </c>
      <c r="E83" s="2">
        <v>0.6</v>
      </c>
      <c r="F83" s="4">
        <v>42643</v>
      </c>
      <c r="G83" s="2">
        <v>705</v>
      </c>
      <c r="H83" s="2" t="s">
        <v>0</v>
      </c>
      <c r="I83" s="2" t="s">
        <v>1</v>
      </c>
      <c r="J83" s="2" t="s">
        <v>2</v>
      </c>
      <c r="K83" s="2">
        <v>289.5</v>
      </c>
      <c r="L83" s="2">
        <v>0</v>
      </c>
      <c r="M83" s="6" t="s">
        <v>0</v>
      </c>
      <c r="N83" s="23"/>
      <c r="O83" s="21" t="str">
        <f>Comodines[[#This Row],[Lat_trunc]]&amp;Comodines[[#This Row],[Lon_trunc]]</f>
        <v>30.0585-90.6045</v>
      </c>
      <c r="P83" s="21">
        <f>MROUND(Datos[[#This Row],[Latitude]],IF(Datos[[#This Row],[Latitude]]&lt;0,-Precisión,Precisión))</f>
        <v>30.058500000000002</v>
      </c>
      <c r="Q83" s="21">
        <f>MROUND(Datos[[#This Row],[Longitude]],IF(Datos[[#This Row],[Longitude]]&lt;0,-Precisión,Precisión))</f>
        <v>-90.604500000000002</v>
      </c>
      <c r="R83" s="1">
        <v>82</v>
      </c>
      <c r="S83" s="5" t="b">
        <f>AND(Datos[[#This Row],[Latitude]]&gt;=Latitud_,Datos[[#This Row],[Latitude]]&lt;=_Latitud)</f>
        <v>0</v>
      </c>
      <c r="T83" s="2" t="b">
        <f>AND(Datos[[#This Row],[Longitude]]&gt;=Longitud_,Datos[[#This Row],[Longitude]]&lt;=_Longitud)</f>
        <v>0</v>
      </c>
      <c r="U83" s="2" t="b">
        <f>AND(Comodines[[#This Row],[Latitud]],Comodines[[#This Row],[Longitud]])</f>
        <v>0</v>
      </c>
      <c r="V83" s="2" t="b">
        <f>IF(COUNTIFS($O$2:O83,Comodines[[#This Row],[LatT&amp;LonT]],$F$2:F83,Datos[[#This Row],[Acq_date]]-1)=0,TRUE,FALSE)</f>
        <v>1</v>
      </c>
      <c r="W83" s="2" t="b">
        <f>AND(Comodines[[#This Row],[L&amp;L]],Comodines[[#This Row],[Nuevo_Fuego]])</f>
        <v>0</v>
      </c>
      <c r="X83" s="2" t="str">
        <f>IF(Comodines[[#This Row],[L&amp;L]],Comodines[[#This Row],[Contador]],"")</f>
        <v/>
      </c>
      <c r="Y83" s="2" t="str">
        <f>IFERROR(SMALL(Comodines[L&amp;LC1],COUNTA($U$2:U83)),"")</f>
        <v/>
      </c>
      <c r="Z83" s="2" t="str">
        <f>IF(AND(Comodines[[#This Row],[Nuevo_Fuego]],Comodines[[#This Row],[L&amp;L]]),Comodines[[#This Row],[Contador]],"")</f>
        <v/>
      </c>
      <c r="AA83" s="2" t="str">
        <f>IFERROR(SMALL(Comodines[FuegoC1],COUNTA($W$2:W83)),"")</f>
        <v/>
      </c>
      <c r="AB83" s="3"/>
      <c r="AD83" s="3"/>
      <c r="AE83" s="3"/>
    </row>
    <row r="84" spans="1:31" ht="15" x14ac:dyDescent="0.25">
      <c r="A84" s="25">
        <v>29.999970000000001</v>
      </c>
      <c r="B84" s="18">
        <v>-90.405000000000001</v>
      </c>
      <c r="C84" s="2">
        <v>305.2</v>
      </c>
      <c r="D84" s="2">
        <v>0.3</v>
      </c>
      <c r="E84" s="2">
        <v>0.6</v>
      </c>
      <c r="F84" s="4">
        <v>42643</v>
      </c>
      <c r="G84" s="2">
        <v>705</v>
      </c>
      <c r="H84" s="2" t="s">
        <v>0</v>
      </c>
      <c r="I84" s="2" t="s">
        <v>1</v>
      </c>
      <c r="J84" s="2" t="s">
        <v>2</v>
      </c>
      <c r="K84" s="2">
        <v>294.3</v>
      </c>
      <c r="L84" s="2">
        <v>0</v>
      </c>
      <c r="M84" s="6" t="s">
        <v>0</v>
      </c>
      <c r="N84" s="23"/>
      <c r="O84" s="21" t="str">
        <f>Comodines[[#This Row],[Lat_trunc]]&amp;Comodines[[#This Row],[Lon_trunc]]</f>
        <v>30-90.405</v>
      </c>
      <c r="P84" s="21">
        <f>MROUND(Datos[[#This Row],[Latitude]],IF(Datos[[#This Row],[Latitude]]&lt;0,-Precisión,Precisión))</f>
        <v>30</v>
      </c>
      <c r="Q84" s="21">
        <f>MROUND(Datos[[#This Row],[Longitude]],IF(Datos[[#This Row],[Longitude]]&lt;0,-Precisión,Precisión))</f>
        <v>-90.405000000000001</v>
      </c>
      <c r="R84" s="1">
        <v>83</v>
      </c>
      <c r="S84" s="5" t="b">
        <f>AND(Datos[[#This Row],[Latitude]]&gt;=Latitud_,Datos[[#This Row],[Latitude]]&lt;=_Latitud)</f>
        <v>0</v>
      </c>
      <c r="T84" s="2" t="b">
        <f>AND(Datos[[#This Row],[Longitude]]&gt;=Longitud_,Datos[[#This Row],[Longitude]]&lt;=_Longitud)</f>
        <v>0</v>
      </c>
      <c r="U84" s="2" t="b">
        <f>AND(Comodines[[#This Row],[Latitud]],Comodines[[#This Row],[Longitud]])</f>
        <v>0</v>
      </c>
      <c r="V84" s="2" t="b">
        <f>IF(COUNTIFS($O$2:O84,Comodines[[#This Row],[LatT&amp;LonT]],$F$2:F84,Datos[[#This Row],[Acq_date]]-1)=0,TRUE,FALSE)</f>
        <v>1</v>
      </c>
      <c r="W84" s="2" t="b">
        <f>AND(Comodines[[#This Row],[L&amp;L]],Comodines[[#This Row],[Nuevo_Fuego]])</f>
        <v>0</v>
      </c>
      <c r="X84" s="2" t="str">
        <f>IF(Comodines[[#This Row],[L&amp;L]],Comodines[[#This Row],[Contador]],"")</f>
        <v/>
      </c>
      <c r="Y84" s="2" t="str">
        <f>IFERROR(SMALL(Comodines[L&amp;LC1],COUNTA($U$2:U84)),"")</f>
        <v/>
      </c>
      <c r="Z84" s="2" t="str">
        <f>IF(AND(Comodines[[#This Row],[Nuevo_Fuego]],Comodines[[#This Row],[L&amp;L]]),Comodines[[#This Row],[Contador]],"")</f>
        <v/>
      </c>
      <c r="AA84" s="2" t="str">
        <f>IFERROR(SMALL(Comodines[FuegoC1],COUNTA($W$2:W84)),"")</f>
        <v/>
      </c>
      <c r="AB84" s="3"/>
      <c r="AD84" s="3"/>
      <c r="AE84" s="3"/>
    </row>
    <row r="85" spans="1:31" ht="15" x14ac:dyDescent="0.25">
      <c r="A85" s="25">
        <v>29.999680000000001</v>
      </c>
      <c r="B85" s="18">
        <v>-90.401340000000005</v>
      </c>
      <c r="C85" s="2">
        <v>308.39999999999998</v>
      </c>
      <c r="D85" s="2">
        <v>0.3</v>
      </c>
      <c r="E85" s="2">
        <v>0.6</v>
      </c>
      <c r="F85" s="4">
        <v>42643</v>
      </c>
      <c r="G85" s="2">
        <v>705</v>
      </c>
      <c r="H85" s="2" t="s">
        <v>0</v>
      </c>
      <c r="I85" s="2" t="s">
        <v>1</v>
      </c>
      <c r="J85" s="2" t="s">
        <v>2</v>
      </c>
      <c r="K85" s="2">
        <v>295.39999999999998</v>
      </c>
      <c r="L85" s="2">
        <v>0</v>
      </c>
      <c r="M85" s="6" t="s">
        <v>0</v>
      </c>
      <c r="N85" s="23"/>
      <c r="O85" s="21" t="str">
        <f>Comodines[[#This Row],[Lat_trunc]]&amp;Comodines[[#This Row],[Lon_trunc]]</f>
        <v>29.9995-90.4015</v>
      </c>
      <c r="P85" s="21">
        <f>MROUND(Datos[[#This Row],[Latitude]],IF(Datos[[#This Row],[Latitude]]&lt;0,-Precisión,Precisión))</f>
        <v>29.999500000000001</v>
      </c>
      <c r="Q85" s="21">
        <f>MROUND(Datos[[#This Row],[Longitude]],IF(Datos[[#This Row],[Longitude]]&lt;0,-Precisión,Precisión))</f>
        <v>-90.401499999999999</v>
      </c>
      <c r="R85" s="1">
        <v>84</v>
      </c>
      <c r="S85" s="5" t="b">
        <f>AND(Datos[[#This Row],[Latitude]]&gt;=Latitud_,Datos[[#This Row],[Latitude]]&lt;=_Latitud)</f>
        <v>0</v>
      </c>
      <c r="T85" s="2" t="b">
        <f>AND(Datos[[#This Row],[Longitude]]&gt;=Longitud_,Datos[[#This Row],[Longitude]]&lt;=_Longitud)</f>
        <v>0</v>
      </c>
      <c r="U85" s="2" t="b">
        <f>AND(Comodines[[#This Row],[Latitud]],Comodines[[#This Row],[Longitud]])</f>
        <v>0</v>
      </c>
      <c r="V85" s="2" t="b">
        <f>IF(COUNTIFS($O$2:O85,Comodines[[#This Row],[LatT&amp;LonT]],$F$2:F85,Datos[[#This Row],[Acq_date]]-1)=0,TRUE,FALSE)</f>
        <v>1</v>
      </c>
      <c r="W85" s="2" t="b">
        <f>AND(Comodines[[#This Row],[L&amp;L]],Comodines[[#This Row],[Nuevo_Fuego]])</f>
        <v>0</v>
      </c>
      <c r="X85" s="2" t="str">
        <f>IF(Comodines[[#This Row],[L&amp;L]],Comodines[[#This Row],[Contador]],"")</f>
        <v/>
      </c>
      <c r="Y85" s="2" t="str">
        <f>IFERROR(SMALL(Comodines[L&amp;LC1],COUNTA($U$2:U85)),"")</f>
        <v/>
      </c>
      <c r="Z85" s="2" t="str">
        <f>IF(AND(Comodines[[#This Row],[Nuevo_Fuego]],Comodines[[#This Row],[L&amp;L]]),Comodines[[#This Row],[Contador]],"")</f>
        <v/>
      </c>
      <c r="AA85" s="2" t="str">
        <f>IFERROR(SMALL(Comodines[FuegoC1],COUNTA($W$2:W85)),"")</f>
        <v/>
      </c>
      <c r="AB85" s="3"/>
      <c r="AD85" s="3"/>
      <c r="AE85" s="3"/>
    </row>
    <row r="86" spans="1:31" ht="15" x14ac:dyDescent="0.25">
      <c r="A86" s="25">
        <v>30.183900000000001</v>
      </c>
      <c r="B86" s="18">
        <v>-93.323679999999996</v>
      </c>
      <c r="C86" s="2">
        <v>303.3</v>
      </c>
      <c r="D86" s="2">
        <v>0.5</v>
      </c>
      <c r="E86" s="2">
        <v>0.7</v>
      </c>
      <c r="F86" s="4">
        <v>42643</v>
      </c>
      <c r="G86" s="2">
        <v>705</v>
      </c>
      <c r="H86" s="2" t="s">
        <v>0</v>
      </c>
      <c r="I86" s="2" t="s">
        <v>1</v>
      </c>
      <c r="J86" s="2" t="s">
        <v>2</v>
      </c>
      <c r="K86" s="2">
        <v>291.60000000000002</v>
      </c>
      <c r="L86" s="2">
        <v>0</v>
      </c>
      <c r="M86" s="6" t="s">
        <v>0</v>
      </c>
      <c r="N86" s="23"/>
      <c r="O86" s="21" t="str">
        <f>Comodines[[#This Row],[Lat_trunc]]&amp;Comodines[[#This Row],[Lon_trunc]]</f>
        <v>30.184-93.3235</v>
      </c>
      <c r="P86" s="21">
        <f>MROUND(Datos[[#This Row],[Latitude]],IF(Datos[[#This Row],[Latitude]]&lt;0,-Precisión,Precisión))</f>
        <v>30.184000000000001</v>
      </c>
      <c r="Q86" s="21">
        <f>MROUND(Datos[[#This Row],[Longitude]],IF(Datos[[#This Row],[Longitude]]&lt;0,-Precisión,Precisión))</f>
        <v>-93.323499999999996</v>
      </c>
      <c r="R86" s="1">
        <v>85</v>
      </c>
      <c r="S86" s="5" t="b">
        <f>AND(Datos[[#This Row],[Latitude]]&gt;=Latitud_,Datos[[#This Row],[Latitude]]&lt;=_Latitud)</f>
        <v>0</v>
      </c>
      <c r="T86" s="2" t="b">
        <f>AND(Datos[[#This Row],[Longitude]]&gt;=Longitud_,Datos[[#This Row],[Longitude]]&lt;=_Longitud)</f>
        <v>0</v>
      </c>
      <c r="U86" s="2" t="b">
        <f>AND(Comodines[[#This Row],[Latitud]],Comodines[[#This Row],[Longitud]])</f>
        <v>0</v>
      </c>
      <c r="V86" s="2" t="b">
        <f>IF(COUNTIFS($O$2:O86,Comodines[[#This Row],[LatT&amp;LonT]],$F$2:F86,Datos[[#This Row],[Acq_date]]-1)=0,TRUE,FALSE)</f>
        <v>1</v>
      </c>
      <c r="W86" s="2" t="b">
        <f>AND(Comodines[[#This Row],[L&amp;L]],Comodines[[#This Row],[Nuevo_Fuego]])</f>
        <v>0</v>
      </c>
      <c r="X86" s="2" t="str">
        <f>IF(Comodines[[#This Row],[L&amp;L]],Comodines[[#This Row],[Contador]],"")</f>
        <v/>
      </c>
      <c r="Y86" s="2" t="str">
        <f>IFERROR(SMALL(Comodines[L&amp;LC1],COUNTA($U$2:U86)),"")</f>
        <v/>
      </c>
      <c r="Z86" s="2" t="str">
        <f>IF(AND(Comodines[[#This Row],[Nuevo_Fuego]],Comodines[[#This Row],[L&amp;L]]),Comodines[[#This Row],[Contador]],"")</f>
        <v/>
      </c>
      <c r="AA86" s="2" t="str">
        <f>IFERROR(SMALL(Comodines[FuegoC1],COUNTA($W$2:W86)),"")</f>
        <v/>
      </c>
      <c r="AB86" s="3"/>
      <c r="AD86" s="3"/>
      <c r="AE86" s="3"/>
    </row>
    <row r="87" spans="1:31" ht="15" x14ac:dyDescent="0.25">
      <c r="A87" s="25">
        <v>29.963100000000001</v>
      </c>
      <c r="B87" s="18">
        <v>-90.270499999999998</v>
      </c>
      <c r="C87" s="2">
        <v>318</v>
      </c>
      <c r="D87" s="2">
        <v>0.3</v>
      </c>
      <c r="E87" s="2">
        <v>0.6</v>
      </c>
      <c r="F87" s="4">
        <v>42643</v>
      </c>
      <c r="G87" s="2">
        <v>705</v>
      </c>
      <c r="H87" s="2" t="s">
        <v>0</v>
      </c>
      <c r="I87" s="2" t="s">
        <v>1</v>
      </c>
      <c r="J87" s="2" t="s">
        <v>2</v>
      </c>
      <c r="K87" s="2">
        <v>294</v>
      </c>
      <c r="L87" s="2">
        <v>0</v>
      </c>
      <c r="M87" s="6" t="s">
        <v>0</v>
      </c>
      <c r="N87" s="23"/>
      <c r="O87" s="21" t="str">
        <f>Comodines[[#This Row],[Lat_trunc]]&amp;Comodines[[#This Row],[Lon_trunc]]</f>
        <v>29.963-90.2705</v>
      </c>
      <c r="P87" s="21">
        <f>MROUND(Datos[[#This Row],[Latitude]],IF(Datos[[#This Row],[Latitude]]&lt;0,-Precisión,Precisión))</f>
        <v>29.963000000000001</v>
      </c>
      <c r="Q87" s="21">
        <f>MROUND(Datos[[#This Row],[Longitude]],IF(Datos[[#This Row],[Longitude]]&lt;0,-Precisión,Precisión))</f>
        <v>-90.270499999999998</v>
      </c>
      <c r="R87" s="1">
        <v>86</v>
      </c>
      <c r="S87" s="5" t="b">
        <f>AND(Datos[[#This Row],[Latitude]]&gt;=Latitud_,Datos[[#This Row],[Latitude]]&lt;=_Latitud)</f>
        <v>0</v>
      </c>
      <c r="T87" s="2" t="b">
        <f>AND(Datos[[#This Row],[Longitude]]&gt;=Longitud_,Datos[[#This Row],[Longitude]]&lt;=_Longitud)</f>
        <v>0</v>
      </c>
      <c r="U87" s="2" t="b">
        <f>AND(Comodines[[#This Row],[Latitud]],Comodines[[#This Row],[Longitud]])</f>
        <v>0</v>
      </c>
      <c r="V87" s="2" t="b">
        <f>IF(COUNTIFS($O$2:O87,Comodines[[#This Row],[LatT&amp;LonT]],$F$2:F87,Datos[[#This Row],[Acq_date]]-1)=0,TRUE,FALSE)</f>
        <v>1</v>
      </c>
      <c r="W87" s="2" t="b">
        <f>AND(Comodines[[#This Row],[L&amp;L]],Comodines[[#This Row],[Nuevo_Fuego]])</f>
        <v>0</v>
      </c>
      <c r="X87" s="2" t="str">
        <f>IF(Comodines[[#This Row],[L&amp;L]],Comodines[[#This Row],[Contador]],"")</f>
        <v/>
      </c>
      <c r="Y87" s="2" t="str">
        <f>IFERROR(SMALL(Comodines[L&amp;LC1],COUNTA($U$2:U87)),"")</f>
        <v/>
      </c>
      <c r="Z87" s="2" t="str">
        <f>IF(AND(Comodines[[#This Row],[Nuevo_Fuego]],Comodines[[#This Row],[L&amp;L]]),Comodines[[#This Row],[Contador]],"")</f>
        <v/>
      </c>
      <c r="AA87" s="2" t="str">
        <f>IFERROR(SMALL(Comodines[FuegoC1],COUNTA($W$2:W87)),"")</f>
        <v/>
      </c>
      <c r="AB87" s="3"/>
      <c r="AD87" s="3"/>
      <c r="AE87" s="3"/>
    </row>
    <row r="88" spans="1:31" ht="15" x14ac:dyDescent="0.25">
      <c r="A88" s="25">
        <v>30.15194</v>
      </c>
      <c r="B88" s="18">
        <v>-93.722610000000003</v>
      </c>
      <c r="C88" s="2">
        <v>300.5</v>
      </c>
      <c r="D88" s="2">
        <v>0.5</v>
      </c>
      <c r="E88" s="2">
        <v>0.7</v>
      </c>
      <c r="F88" s="4">
        <v>42643</v>
      </c>
      <c r="G88" s="2">
        <v>705</v>
      </c>
      <c r="H88" s="2" t="s">
        <v>0</v>
      </c>
      <c r="I88" s="2" t="s">
        <v>1</v>
      </c>
      <c r="J88" s="2" t="s">
        <v>2</v>
      </c>
      <c r="K88" s="2">
        <v>288.2</v>
      </c>
      <c r="L88" s="2">
        <v>0</v>
      </c>
      <c r="M88" s="6" t="s">
        <v>0</v>
      </c>
      <c r="N88" s="23"/>
      <c r="O88" s="21" t="str">
        <f>Comodines[[#This Row],[Lat_trunc]]&amp;Comodines[[#This Row],[Lon_trunc]]</f>
        <v>30.152-93.7225</v>
      </c>
      <c r="P88" s="21">
        <f>MROUND(Datos[[#This Row],[Latitude]],IF(Datos[[#This Row],[Latitude]]&lt;0,-Precisión,Precisión))</f>
        <v>30.152000000000001</v>
      </c>
      <c r="Q88" s="21">
        <f>MROUND(Datos[[#This Row],[Longitude]],IF(Datos[[#This Row],[Longitude]]&lt;0,-Precisión,Precisión))</f>
        <v>-93.722499999999997</v>
      </c>
      <c r="R88" s="1">
        <v>87</v>
      </c>
      <c r="S88" s="5" t="b">
        <f>AND(Datos[[#This Row],[Latitude]]&gt;=Latitud_,Datos[[#This Row],[Latitude]]&lt;=_Latitud)</f>
        <v>0</v>
      </c>
      <c r="T88" s="2" t="b">
        <f>AND(Datos[[#This Row],[Longitude]]&gt;=Longitud_,Datos[[#This Row],[Longitude]]&lt;=_Longitud)</f>
        <v>0</v>
      </c>
      <c r="U88" s="2" t="b">
        <f>AND(Comodines[[#This Row],[Latitud]],Comodines[[#This Row],[Longitud]])</f>
        <v>0</v>
      </c>
      <c r="V88" s="2" t="b">
        <f>IF(COUNTIFS($O$2:O88,Comodines[[#This Row],[LatT&amp;LonT]],$F$2:F88,Datos[[#This Row],[Acq_date]]-1)=0,TRUE,FALSE)</f>
        <v>1</v>
      </c>
      <c r="W88" s="2" t="b">
        <f>AND(Comodines[[#This Row],[L&amp;L]],Comodines[[#This Row],[Nuevo_Fuego]])</f>
        <v>0</v>
      </c>
      <c r="X88" s="2" t="str">
        <f>IF(Comodines[[#This Row],[L&amp;L]],Comodines[[#This Row],[Contador]],"")</f>
        <v/>
      </c>
      <c r="Y88" s="2" t="str">
        <f>IFERROR(SMALL(Comodines[L&amp;LC1],COUNTA($U$2:U88)),"")</f>
        <v/>
      </c>
      <c r="Z88" s="2" t="str">
        <f>IF(AND(Comodines[[#This Row],[Nuevo_Fuego]],Comodines[[#This Row],[L&amp;L]]),Comodines[[#This Row],[Contador]],"")</f>
        <v/>
      </c>
      <c r="AA88" s="2" t="str">
        <f>IFERROR(SMALL(Comodines[FuegoC1],COUNTA($W$2:W88)),"")</f>
        <v/>
      </c>
      <c r="AB88" s="3"/>
      <c r="AD88" s="3"/>
      <c r="AE88" s="3"/>
    </row>
    <row r="89" spans="1:31" ht="15" x14ac:dyDescent="0.25">
      <c r="A89" s="25">
        <v>30.067170000000001</v>
      </c>
      <c r="B89" s="18">
        <v>-94.074690000000004</v>
      </c>
      <c r="C89" s="2">
        <v>303.5</v>
      </c>
      <c r="D89" s="2">
        <v>0.6</v>
      </c>
      <c r="E89" s="2">
        <v>0.7</v>
      </c>
      <c r="F89" s="4">
        <v>42643</v>
      </c>
      <c r="G89" s="2">
        <v>705</v>
      </c>
      <c r="H89" s="2" t="s">
        <v>0</v>
      </c>
      <c r="I89" s="2" t="s">
        <v>1</v>
      </c>
      <c r="J89" s="2" t="s">
        <v>2</v>
      </c>
      <c r="K89" s="2">
        <v>292</v>
      </c>
      <c r="L89" s="2">
        <v>0</v>
      </c>
      <c r="M89" s="6" t="s">
        <v>0</v>
      </c>
      <c r="N89" s="23"/>
      <c r="O89" s="21" t="str">
        <f>Comodines[[#This Row],[Lat_trunc]]&amp;Comodines[[#This Row],[Lon_trunc]]</f>
        <v>30.067-94.0745</v>
      </c>
      <c r="P89" s="21">
        <f>MROUND(Datos[[#This Row],[Latitude]],IF(Datos[[#This Row],[Latitude]]&lt;0,-Precisión,Precisión))</f>
        <v>30.067</v>
      </c>
      <c r="Q89" s="21">
        <f>MROUND(Datos[[#This Row],[Longitude]],IF(Datos[[#This Row],[Longitude]]&lt;0,-Precisión,Precisión))</f>
        <v>-94.0745</v>
      </c>
      <c r="R89" s="1">
        <v>88</v>
      </c>
      <c r="S89" s="5" t="b">
        <f>AND(Datos[[#This Row],[Latitude]]&gt;=Latitud_,Datos[[#This Row],[Latitude]]&lt;=_Latitud)</f>
        <v>0</v>
      </c>
      <c r="T89" s="2" t="b">
        <f>AND(Datos[[#This Row],[Longitude]]&gt;=Longitud_,Datos[[#This Row],[Longitude]]&lt;=_Longitud)</f>
        <v>0</v>
      </c>
      <c r="U89" s="2" t="b">
        <f>AND(Comodines[[#This Row],[Latitud]],Comodines[[#This Row],[Longitud]])</f>
        <v>0</v>
      </c>
      <c r="V89" s="2" t="b">
        <f>IF(COUNTIFS($O$2:O89,Comodines[[#This Row],[LatT&amp;LonT]],$F$2:F89,Datos[[#This Row],[Acq_date]]-1)=0,TRUE,FALSE)</f>
        <v>1</v>
      </c>
      <c r="W89" s="2" t="b">
        <f>AND(Comodines[[#This Row],[L&amp;L]],Comodines[[#This Row],[Nuevo_Fuego]])</f>
        <v>0</v>
      </c>
      <c r="X89" s="2" t="str">
        <f>IF(Comodines[[#This Row],[L&amp;L]],Comodines[[#This Row],[Contador]],"")</f>
        <v/>
      </c>
      <c r="Y89" s="2" t="str">
        <f>IFERROR(SMALL(Comodines[L&amp;LC1],COUNTA($U$2:U89)),"")</f>
        <v/>
      </c>
      <c r="Z89" s="2" t="str">
        <f>IF(AND(Comodines[[#This Row],[Nuevo_Fuego]],Comodines[[#This Row],[L&amp;L]]),Comodines[[#This Row],[Contador]],"")</f>
        <v/>
      </c>
      <c r="AA89" s="2" t="str">
        <f>IFERROR(SMALL(Comodines[FuegoC1],COUNTA($W$2:W89)),"")</f>
        <v/>
      </c>
      <c r="AB89" s="3"/>
      <c r="AD89" s="3"/>
      <c r="AE89" s="3"/>
    </row>
    <row r="90" spans="1:31" ht="15" x14ac:dyDescent="0.25">
      <c r="A90" s="25">
        <v>29.684049999999999</v>
      </c>
      <c r="B90" s="18">
        <v>-89.97457</v>
      </c>
      <c r="C90" s="2">
        <v>310.39999999999998</v>
      </c>
      <c r="D90" s="2">
        <v>0.3</v>
      </c>
      <c r="E90" s="2">
        <v>0.6</v>
      </c>
      <c r="F90" s="4">
        <v>42643</v>
      </c>
      <c r="G90" s="2">
        <v>705</v>
      </c>
      <c r="H90" s="2" t="s">
        <v>0</v>
      </c>
      <c r="I90" s="2" t="s">
        <v>1</v>
      </c>
      <c r="J90" s="2" t="s">
        <v>2</v>
      </c>
      <c r="K90" s="2">
        <v>296.2</v>
      </c>
      <c r="L90" s="2">
        <v>0</v>
      </c>
      <c r="M90" s="6" t="s">
        <v>0</v>
      </c>
      <c r="N90" s="23"/>
      <c r="O90" s="21" t="str">
        <f>Comodines[[#This Row],[Lat_trunc]]&amp;Comodines[[#This Row],[Lon_trunc]]</f>
        <v>29.684-89.9745</v>
      </c>
      <c r="P90" s="21">
        <f>MROUND(Datos[[#This Row],[Latitude]],IF(Datos[[#This Row],[Latitude]]&lt;0,-Precisión,Precisión))</f>
        <v>29.684000000000001</v>
      </c>
      <c r="Q90" s="21">
        <f>MROUND(Datos[[#This Row],[Longitude]],IF(Datos[[#This Row],[Longitude]]&lt;0,-Precisión,Precisión))</f>
        <v>-89.974500000000006</v>
      </c>
      <c r="R90" s="1">
        <v>89</v>
      </c>
      <c r="S90" s="5" t="b">
        <f>AND(Datos[[#This Row],[Latitude]]&gt;=Latitud_,Datos[[#This Row],[Latitude]]&lt;=_Latitud)</f>
        <v>0</v>
      </c>
      <c r="T90" s="2" t="b">
        <f>AND(Datos[[#This Row],[Longitude]]&gt;=Longitud_,Datos[[#This Row],[Longitude]]&lt;=_Longitud)</f>
        <v>0</v>
      </c>
      <c r="U90" s="2" t="b">
        <f>AND(Comodines[[#This Row],[Latitud]],Comodines[[#This Row],[Longitud]])</f>
        <v>0</v>
      </c>
      <c r="V90" s="2" t="b">
        <f>IF(COUNTIFS($O$2:O90,Comodines[[#This Row],[LatT&amp;LonT]],$F$2:F90,Datos[[#This Row],[Acq_date]]-1)=0,TRUE,FALSE)</f>
        <v>1</v>
      </c>
      <c r="W90" s="2" t="b">
        <f>AND(Comodines[[#This Row],[L&amp;L]],Comodines[[#This Row],[Nuevo_Fuego]])</f>
        <v>0</v>
      </c>
      <c r="X90" s="2" t="str">
        <f>IF(Comodines[[#This Row],[L&amp;L]],Comodines[[#This Row],[Contador]],"")</f>
        <v/>
      </c>
      <c r="Y90" s="2" t="str">
        <f>IFERROR(SMALL(Comodines[L&amp;LC1],COUNTA($U$2:U90)),"")</f>
        <v/>
      </c>
      <c r="Z90" s="2" t="str">
        <f>IF(AND(Comodines[[#This Row],[Nuevo_Fuego]],Comodines[[#This Row],[L&amp;L]]),Comodines[[#This Row],[Contador]],"")</f>
        <v/>
      </c>
      <c r="AA90" s="2" t="str">
        <f>IFERROR(SMALL(Comodines[FuegoC1],COUNTA($W$2:W90)),"")</f>
        <v/>
      </c>
      <c r="AB90" s="3"/>
      <c r="AD90" s="3"/>
      <c r="AE90" s="3"/>
    </row>
    <row r="91" spans="1:31" ht="15" x14ac:dyDescent="0.25">
      <c r="A91" s="25">
        <v>29.777049999999999</v>
      </c>
      <c r="B91" s="18">
        <v>-91.737589999999997</v>
      </c>
      <c r="C91" s="2">
        <v>300.7</v>
      </c>
      <c r="D91" s="2">
        <v>0.4</v>
      </c>
      <c r="E91" s="2">
        <v>0.6</v>
      </c>
      <c r="F91" s="4">
        <v>42643</v>
      </c>
      <c r="G91" s="2">
        <v>705</v>
      </c>
      <c r="H91" s="2" t="s">
        <v>0</v>
      </c>
      <c r="I91" s="2" t="s">
        <v>1</v>
      </c>
      <c r="J91" s="2" t="s">
        <v>2</v>
      </c>
      <c r="K91" s="2">
        <v>289.2</v>
      </c>
      <c r="L91" s="2">
        <v>0</v>
      </c>
      <c r="M91" s="6" t="s">
        <v>0</v>
      </c>
      <c r="N91" s="23"/>
      <c r="O91" s="21" t="str">
        <f>Comodines[[#This Row],[Lat_trunc]]&amp;Comodines[[#This Row],[Lon_trunc]]</f>
        <v>29.777-91.7375</v>
      </c>
      <c r="P91" s="21">
        <f>MROUND(Datos[[#This Row],[Latitude]],IF(Datos[[#This Row],[Latitude]]&lt;0,-Precisión,Precisión))</f>
        <v>29.777000000000001</v>
      </c>
      <c r="Q91" s="21">
        <f>MROUND(Datos[[#This Row],[Longitude]],IF(Datos[[#This Row],[Longitude]]&lt;0,-Precisión,Precisión))</f>
        <v>-91.737499999999997</v>
      </c>
      <c r="R91" s="1">
        <v>90</v>
      </c>
      <c r="S91" s="5" t="b">
        <f>AND(Datos[[#This Row],[Latitude]]&gt;=Latitud_,Datos[[#This Row],[Latitude]]&lt;=_Latitud)</f>
        <v>0</v>
      </c>
      <c r="T91" s="2" t="b">
        <f>AND(Datos[[#This Row],[Longitude]]&gt;=Longitud_,Datos[[#This Row],[Longitude]]&lt;=_Longitud)</f>
        <v>0</v>
      </c>
      <c r="U91" s="2" t="b">
        <f>AND(Comodines[[#This Row],[Latitud]],Comodines[[#This Row],[Longitud]])</f>
        <v>0</v>
      </c>
      <c r="V91" s="2" t="b">
        <f>IF(COUNTIFS($O$2:O91,Comodines[[#This Row],[LatT&amp;LonT]],$F$2:F91,Datos[[#This Row],[Acq_date]]-1)=0,TRUE,FALSE)</f>
        <v>1</v>
      </c>
      <c r="W91" s="2" t="b">
        <f>AND(Comodines[[#This Row],[L&amp;L]],Comodines[[#This Row],[Nuevo_Fuego]])</f>
        <v>0</v>
      </c>
      <c r="X91" s="2" t="str">
        <f>IF(Comodines[[#This Row],[L&amp;L]],Comodines[[#This Row],[Contador]],"")</f>
        <v/>
      </c>
      <c r="Y91" s="2" t="str">
        <f>IFERROR(SMALL(Comodines[L&amp;LC1],COUNTA($U$2:U91)),"")</f>
        <v/>
      </c>
      <c r="Z91" s="2" t="str">
        <f>IF(AND(Comodines[[#This Row],[Nuevo_Fuego]],Comodines[[#This Row],[L&amp;L]]),Comodines[[#This Row],[Contador]],"")</f>
        <v/>
      </c>
      <c r="AA91" s="2" t="str">
        <f>IFERROR(SMALL(Comodines[FuegoC1],COUNTA($W$2:W91)),"")</f>
        <v/>
      </c>
      <c r="AB91" s="3"/>
      <c r="AD91" s="3"/>
      <c r="AE91" s="3"/>
    </row>
    <row r="92" spans="1:31" ht="15" x14ac:dyDescent="0.25">
      <c r="A92" s="25">
        <v>29.886050000000001</v>
      </c>
      <c r="B92" s="18">
        <v>-93.96687</v>
      </c>
      <c r="C92" s="2">
        <v>301.3</v>
      </c>
      <c r="D92" s="2">
        <v>0.6</v>
      </c>
      <c r="E92" s="2">
        <v>0.7</v>
      </c>
      <c r="F92" s="4">
        <v>42643</v>
      </c>
      <c r="G92" s="2">
        <v>705</v>
      </c>
      <c r="H92" s="2" t="s">
        <v>0</v>
      </c>
      <c r="I92" s="2" t="s">
        <v>1</v>
      </c>
      <c r="J92" s="2" t="s">
        <v>2</v>
      </c>
      <c r="K92" s="2">
        <v>290.60000000000002</v>
      </c>
      <c r="L92" s="2">
        <v>0</v>
      </c>
      <c r="M92" s="6" t="s">
        <v>0</v>
      </c>
      <c r="N92" s="23"/>
      <c r="O92" s="21" t="str">
        <f>Comodines[[#This Row],[Lat_trunc]]&amp;Comodines[[#This Row],[Lon_trunc]]</f>
        <v>29.886-93.967</v>
      </c>
      <c r="P92" s="21">
        <f>MROUND(Datos[[#This Row],[Latitude]],IF(Datos[[#This Row],[Latitude]]&lt;0,-Precisión,Precisión))</f>
        <v>29.885999999999999</v>
      </c>
      <c r="Q92" s="21">
        <f>MROUND(Datos[[#This Row],[Longitude]],IF(Datos[[#This Row],[Longitude]]&lt;0,-Precisión,Precisión))</f>
        <v>-93.966999999999999</v>
      </c>
      <c r="R92" s="1">
        <v>91</v>
      </c>
      <c r="S92" s="5" t="b">
        <f>AND(Datos[[#This Row],[Latitude]]&gt;=Latitud_,Datos[[#This Row],[Latitude]]&lt;=_Latitud)</f>
        <v>0</v>
      </c>
      <c r="T92" s="2" t="b">
        <f>AND(Datos[[#This Row],[Longitude]]&gt;=Longitud_,Datos[[#This Row],[Longitude]]&lt;=_Longitud)</f>
        <v>0</v>
      </c>
      <c r="U92" s="2" t="b">
        <f>AND(Comodines[[#This Row],[Latitud]],Comodines[[#This Row],[Longitud]])</f>
        <v>0</v>
      </c>
      <c r="V92" s="2" t="b">
        <f>IF(COUNTIFS($O$2:O92,Comodines[[#This Row],[LatT&amp;LonT]],$F$2:F92,Datos[[#This Row],[Acq_date]]-1)=0,TRUE,FALSE)</f>
        <v>1</v>
      </c>
      <c r="W92" s="2" t="b">
        <f>AND(Comodines[[#This Row],[L&amp;L]],Comodines[[#This Row],[Nuevo_Fuego]])</f>
        <v>0</v>
      </c>
      <c r="X92" s="2" t="str">
        <f>IF(Comodines[[#This Row],[L&amp;L]],Comodines[[#This Row],[Contador]],"")</f>
        <v/>
      </c>
      <c r="Y92" s="2" t="str">
        <f>IFERROR(SMALL(Comodines[L&amp;LC1],COUNTA($U$2:U92)),"")</f>
        <v/>
      </c>
      <c r="Z92" s="2" t="str">
        <f>IF(AND(Comodines[[#This Row],[Nuevo_Fuego]],Comodines[[#This Row],[L&amp;L]]),Comodines[[#This Row],[Contador]],"")</f>
        <v/>
      </c>
      <c r="AA92" s="2" t="str">
        <f>IFERROR(SMALL(Comodines[FuegoC1],COUNTA($W$2:W92)),"")</f>
        <v/>
      </c>
      <c r="AB92" s="3"/>
      <c r="AD92" s="3"/>
      <c r="AE92" s="3"/>
    </row>
    <row r="93" spans="1:31" ht="15" x14ac:dyDescent="0.25">
      <c r="A93" s="25">
        <v>29.885539999999999</v>
      </c>
      <c r="B93" s="18">
        <v>-93.965710000000001</v>
      </c>
      <c r="C93" s="2">
        <v>301.39999999999998</v>
      </c>
      <c r="D93" s="2">
        <v>0.6</v>
      </c>
      <c r="E93" s="2">
        <v>0.7</v>
      </c>
      <c r="F93" s="4">
        <v>42643</v>
      </c>
      <c r="G93" s="2">
        <v>705</v>
      </c>
      <c r="H93" s="2" t="s">
        <v>0</v>
      </c>
      <c r="I93" s="2" t="s">
        <v>1</v>
      </c>
      <c r="J93" s="2" t="s">
        <v>2</v>
      </c>
      <c r="K93" s="2">
        <v>290.8</v>
      </c>
      <c r="L93" s="2">
        <v>0</v>
      </c>
      <c r="M93" s="6" t="s">
        <v>0</v>
      </c>
      <c r="N93" s="23"/>
      <c r="O93" s="21" t="str">
        <f>Comodines[[#This Row],[Lat_trunc]]&amp;Comodines[[#This Row],[Lon_trunc]]</f>
        <v>29.8855-93.9655</v>
      </c>
      <c r="P93" s="21">
        <f>MROUND(Datos[[#This Row],[Latitude]],IF(Datos[[#This Row],[Latitude]]&lt;0,-Precisión,Precisión))</f>
        <v>29.8855</v>
      </c>
      <c r="Q93" s="21">
        <f>MROUND(Datos[[#This Row],[Longitude]],IF(Datos[[#This Row],[Longitude]]&lt;0,-Precisión,Precisión))</f>
        <v>-93.965500000000006</v>
      </c>
      <c r="R93" s="1">
        <v>92</v>
      </c>
      <c r="S93" s="5" t="b">
        <f>AND(Datos[[#This Row],[Latitude]]&gt;=Latitud_,Datos[[#This Row],[Latitude]]&lt;=_Latitud)</f>
        <v>0</v>
      </c>
      <c r="T93" s="2" t="b">
        <f>AND(Datos[[#This Row],[Longitude]]&gt;=Longitud_,Datos[[#This Row],[Longitude]]&lt;=_Longitud)</f>
        <v>0</v>
      </c>
      <c r="U93" s="2" t="b">
        <f>AND(Comodines[[#This Row],[Latitud]],Comodines[[#This Row],[Longitud]])</f>
        <v>0</v>
      </c>
      <c r="V93" s="2" t="b">
        <f>IF(COUNTIFS($O$2:O93,Comodines[[#This Row],[LatT&amp;LonT]],$F$2:F93,Datos[[#This Row],[Acq_date]]-1)=0,TRUE,FALSE)</f>
        <v>1</v>
      </c>
      <c r="W93" s="2" t="b">
        <f>AND(Comodines[[#This Row],[L&amp;L]],Comodines[[#This Row],[Nuevo_Fuego]])</f>
        <v>0</v>
      </c>
      <c r="X93" s="2" t="str">
        <f>IF(Comodines[[#This Row],[L&amp;L]],Comodines[[#This Row],[Contador]],"")</f>
        <v/>
      </c>
      <c r="Y93" s="2" t="str">
        <f>IFERROR(SMALL(Comodines[L&amp;LC1],COUNTA($U$2:U93)),"")</f>
        <v/>
      </c>
      <c r="Z93" s="2" t="str">
        <f>IF(AND(Comodines[[#This Row],[Nuevo_Fuego]],Comodines[[#This Row],[L&amp;L]]),Comodines[[#This Row],[Contador]],"")</f>
        <v/>
      </c>
      <c r="AA93" s="2" t="str">
        <f>IFERROR(SMALL(Comodines[FuegoC1],COUNTA($W$2:W93)),"")</f>
        <v/>
      </c>
      <c r="AB93" s="3"/>
      <c r="AD93" s="3"/>
      <c r="AE93" s="3"/>
    </row>
    <row r="94" spans="1:31" ht="15" x14ac:dyDescent="0.25">
      <c r="A94" s="25">
        <v>29.833770000000001</v>
      </c>
      <c r="B94" s="18">
        <v>-93.963679999999997</v>
      </c>
      <c r="C94" s="2">
        <v>302.89999999999998</v>
      </c>
      <c r="D94" s="2">
        <v>0.6</v>
      </c>
      <c r="E94" s="2">
        <v>0.7</v>
      </c>
      <c r="F94" s="4">
        <v>42643</v>
      </c>
      <c r="G94" s="2">
        <v>705</v>
      </c>
      <c r="H94" s="2" t="s">
        <v>0</v>
      </c>
      <c r="I94" s="2" t="s">
        <v>1</v>
      </c>
      <c r="J94" s="2" t="s">
        <v>2</v>
      </c>
      <c r="K94" s="2">
        <v>291.3</v>
      </c>
      <c r="L94" s="2">
        <v>0</v>
      </c>
      <c r="M94" s="6" t="s">
        <v>0</v>
      </c>
      <c r="N94" s="23"/>
      <c r="O94" s="21" t="str">
        <f>Comodines[[#This Row],[Lat_trunc]]&amp;Comodines[[#This Row],[Lon_trunc]]</f>
        <v>29.834-93.9635</v>
      </c>
      <c r="P94" s="21">
        <f>MROUND(Datos[[#This Row],[Latitude]],IF(Datos[[#This Row],[Latitude]]&lt;0,-Precisión,Precisión))</f>
        <v>29.834</v>
      </c>
      <c r="Q94" s="21">
        <f>MROUND(Datos[[#This Row],[Longitude]],IF(Datos[[#This Row],[Longitude]]&lt;0,-Precisión,Precisión))</f>
        <v>-93.963499999999996</v>
      </c>
      <c r="R94" s="1">
        <v>93</v>
      </c>
      <c r="S94" s="5" t="b">
        <f>AND(Datos[[#This Row],[Latitude]]&gt;=Latitud_,Datos[[#This Row],[Latitude]]&lt;=_Latitud)</f>
        <v>0</v>
      </c>
      <c r="T94" s="2" t="b">
        <f>AND(Datos[[#This Row],[Longitude]]&gt;=Longitud_,Datos[[#This Row],[Longitude]]&lt;=_Longitud)</f>
        <v>0</v>
      </c>
      <c r="U94" s="2" t="b">
        <f>AND(Comodines[[#This Row],[Latitud]],Comodines[[#This Row],[Longitud]])</f>
        <v>0</v>
      </c>
      <c r="V94" s="2" t="b">
        <f>IF(COUNTIFS($O$2:O94,Comodines[[#This Row],[LatT&amp;LonT]],$F$2:F94,Datos[[#This Row],[Acq_date]]-1)=0,TRUE,FALSE)</f>
        <v>1</v>
      </c>
      <c r="W94" s="2" t="b">
        <f>AND(Comodines[[#This Row],[L&amp;L]],Comodines[[#This Row],[Nuevo_Fuego]])</f>
        <v>0</v>
      </c>
      <c r="X94" s="2" t="str">
        <f>IF(Comodines[[#This Row],[L&amp;L]],Comodines[[#This Row],[Contador]],"")</f>
        <v/>
      </c>
      <c r="Y94" s="2" t="str">
        <f>IFERROR(SMALL(Comodines[L&amp;LC1],COUNTA($U$2:U94)),"")</f>
        <v/>
      </c>
      <c r="Z94" s="2" t="str">
        <f>IF(AND(Comodines[[#This Row],[Nuevo_Fuego]],Comodines[[#This Row],[L&amp;L]]),Comodines[[#This Row],[Contador]],"")</f>
        <v/>
      </c>
      <c r="AA94" s="2" t="str">
        <f>IFERROR(SMALL(Comodines[FuegoC1],COUNTA($W$2:W94)),"")</f>
        <v/>
      </c>
      <c r="AB94" s="3"/>
      <c r="AD94" s="3"/>
      <c r="AE94" s="3"/>
    </row>
    <row r="95" spans="1:31" ht="15" x14ac:dyDescent="0.25">
      <c r="A95" s="25">
        <v>29.524650000000001</v>
      </c>
      <c r="B95" s="18">
        <v>-90.661580000000001</v>
      </c>
      <c r="C95" s="2">
        <v>298.8</v>
      </c>
      <c r="D95" s="2">
        <v>0.4</v>
      </c>
      <c r="E95" s="2">
        <v>0.6</v>
      </c>
      <c r="F95" s="4">
        <v>42643</v>
      </c>
      <c r="G95" s="2">
        <v>705</v>
      </c>
      <c r="H95" s="2" t="s">
        <v>0</v>
      </c>
      <c r="I95" s="2" t="s">
        <v>1</v>
      </c>
      <c r="J95" s="2" t="s">
        <v>2</v>
      </c>
      <c r="K95" s="2">
        <v>288.7</v>
      </c>
      <c r="L95" s="2">
        <v>0</v>
      </c>
      <c r="M95" s="6" t="s">
        <v>0</v>
      </c>
      <c r="N95" s="23"/>
      <c r="O95" s="21" t="str">
        <f>Comodines[[#This Row],[Lat_trunc]]&amp;Comodines[[#This Row],[Lon_trunc]]</f>
        <v>29.5245-90.6615</v>
      </c>
      <c r="P95" s="21">
        <f>MROUND(Datos[[#This Row],[Latitude]],IF(Datos[[#This Row],[Latitude]]&lt;0,-Precisión,Precisión))</f>
        <v>29.5245</v>
      </c>
      <c r="Q95" s="21">
        <f>MROUND(Datos[[#This Row],[Longitude]],IF(Datos[[#This Row],[Longitude]]&lt;0,-Precisión,Precisión))</f>
        <v>-90.661500000000004</v>
      </c>
      <c r="R95" s="1">
        <v>94</v>
      </c>
      <c r="S95" s="5" t="b">
        <f>AND(Datos[[#This Row],[Latitude]]&gt;=Latitud_,Datos[[#This Row],[Latitude]]&lt;=_Latitud)</f>
        <v>0</v>
      </c>
      <c r="T95" s="2" t="b">
        <f>AND(Datos[[#This Row],[Longitude]]&gt;=Longitud_,Datos[[#This Row],[Longitude]]&lt;=_Longitud)</f>
        <v>0</v>
      </c>
      <c r="U95" s="2" t="b">
        <f>AND(Comodines[[#This Row],[Latitud]],Comodines[[#This Row],[Longitud]])</f>
        <v>0</v>
      </c>
      <c r="V95" s="2" t="b">
        <f>IF(COUNTIFS($O$2:O95,Comodines[[#This Row],[LatT&amp;LonT]],$F$2:F95,Datos[[#This Row],[Acq_date]]-1)=0,TRUE,FALSE)</f>
        <v>1</v>
      </c>
      <c r="W95" s="2" t="b">
        <f>AND(Comodines[[#This Row],[L&amp;L]],Comodines[[#This Row],[Nuevo_Fuego]])</f>
        <v>0</v>
      </c>
      <c r="X95" s="2" t="str">
        <f>IF(Comodines[[#This Row],[L&amp;L]],Comodines[[#This Row],[Contador]],"")</f>
        <v/>
      </c>
      <c r="Y95" s="2" t="str">
        <f>IFERROR(SMALL(Comodines[L&amp;LC1],COUNTA($U$2:U95)),"")</f>
        <v/>
      </c>
      <c r="Z95" s="2" t="str">
        <f>IF(AND(Comodines[[#This Row],[Nuevo_Fuego]],Comodines[[#This Row],[L&amp;L]]),Comodines[[#This Row],[Contador]],"")</f>
        <v/>
      </c>
      <c r="AA95" s="2" t="str">
        <f>IFERROR(SMALL(Comodines[FuegoC1],COUNTA($W$2:W95)),"")</f>
        <v/>
      </c>
      <c r="AB95" s="3"/>
      <c r="AD95" s="3"/>
      <c r="AE95" s="3"/>
    </row>
    <row r="96" spans="1:31" ht="15" x14ac:dyDescent="0.25">
      <c r="A96" s="25">
        <v>29.75535</v>
      </c>
      <c r="B96" s="18">
        <v>-95.027630000000002</v>
      </c>
      <c r="C96" s="2">
        <v>312.89999999999998</v>
      </c>
      <c r="D96" s="2">
        <v>0.6</v>
      </c>
      <c r="E96" s="2">
        <v>0.7</v>
      </c>
      <c r="F96" s="4">
        <v>42643</v>
      </c>
      <c r="G96" s="2">
        <v>705</v>
      </c>
      <c r="H96" s="2" t="s">
        <v>0</v>
      </c>
      <c r="I96" s="2" t="s">
        <v>1</v>
      </c>
      <c r="J96" s="2" t="s">
        <v>2</v>
      </c>
      <c r="K96" s="2">
        <v>288.3</v>
      </c>
      <c r="L96" s="2">
        <v>0</v>
      </c>
      <c r="M96" s="6" t="s">
        <v>0</v>
      </c>
      <c r="N96" s="23"/>
      <c r="O96" s="21" t="str">
        <f>Comodines[[#This Row],[Lat_trunc]]&amp;Comodines[[#This Row],[Lon_trunc]]</f>
        <v>29.7555-95.0275</v>
      </c>
      <c r="P96" s="21">
        <f>MROUND(Datos[[#This Row],[Latitude]],IF(Datos[[#This Row],[Latitude]]&lt;0,-Precisión,Precisión))</f>
        <v>29.755500000000001</v>
      </c>
      <c r="Q96" s="21">
        <f>MROUND(Datos[[#This Row],[Longitude]],IF(Datos[[#This Row],[Longitude]]&lt;0,-Precisión,Precisión))</f>
        <v>-95.027500000000003</v>
      </c>
      <c r="R96" s="1">
        <v>95</v>
      </c>
      <c r="S96" s="5" t="b">
        <f>AND(Datos[[#This Row],[Latitude]]&gt;=Latitud_,Datos[[#This Row],[Latitude]]&lt;=_Latitud)</f>
        <v>0</v>
      </c>
      <c r="T96" s="2" t="b">
        <f>AND(Datos[[#This Row],[Longitude]]&gt;=Longitud_,Datos[[#This Row],[Longitude]]&lt;=_Longitud)</f>
        <v>0</v>
      </c>
      <c r="U96" s="2" t="b">
        <f>AND(Comodines[[#This Row],[Latitud]],Comodines[[#This Row],[Longitud]])</f>
        <v>0</v>
      </c>
      <c r="V96" s="2" t="b">
        <f>IF(COUNTIFS($O$2:O96,Comodines[[#This Row],[LatT&amp;LonT]],$F$2:F96,Datos[[#This Row],[Acq_date]]-1)=0,TRUE,FALSE)</f>
        <v>1</v>
      </c>
      <c r="W96" s="2" t="b">
        <f>AND(Comodines[[#This Row],[L&amp;L]],Comodines[[#This Row],[Nuevo_Fuego]])</f>
        <v>0</v>
      </c>
      <c r="X96" s="2" t="str">
        <f>IF(Comodines[[#This Row],[L&amp;L]],Comodines[[#This Row],[Contador]],"")</f>
        <v/>
      </c>
      <c r="Y96" s="2" t="str">
        <f>IFERROR(SMALL(Comodines[L&amp;LC1],COUNTA($U$2:U96)),"")</f>
        <v/>
      </c>
      <c r="Z96" s="2" t="str">
        <f>IF(AND(Comodines[[#This Row],[Nuevo_Fuego]],Comodines[[#This Row],[L&amp;L]]),Comodines[[#This Row],[Contador]],"")</f>
        <v/>
      </c>
      <c r="AA96" s="2" t="str">
        <f>IFERROR(SMALL(Comodines[FuegoC1],COUNTA($W$2:W96)),"")</f>
        <v/>
      </c>
      <c r="AB96" s="3"/>
      <c r="AD96" s="3"/>
      <c r="AE96" s="3"/>
    </row>
    <row r="97" spans="1:31" ht="15" x14ac:dyDescent="0.25">
      <c r="A97" s="25">
        <v>29.695409999999999</v>
      </c>
      <c r="B97" s="18">
        <v>-94.183070000000001</v>
      </c>
      <c r="C97" s="2">
        <v>335.1</v>
      </c>
      <c r="D97" s="2">
        <v>0.6</v>
      </c>
      <c r="E97" s="2">
        <v>0.7</v>
      </c>
      <c r="F97" s="4">
        <v>42643</v>
      </c>
      <c r="G97" s="2">
        <v>705</v>
      </c>
      <c r="H97" s="2" t="s">
        <v>0</v>
      </c>
      <c r="I97" s="2" t="s">
        <v>1</v>
      </c>
      <c r="J97" s="2" t="s">
        <v>2</v>
      </c>
      <c r="K97" s="2">
        <v>287.60000000000002</v>
      </c>
      <c r="L97" s="2">
        <v>0</v>
      </c>
      <c r="M97" s="6" t="s">
        <v>0</v>
      </c>
      <c r="N97" s="23"/>
      <c r="O97" s="21" t="str">
        <f>Comodines[[#This Row],[Lat_trunc]]&amp;Comodines[[#This Row],[Lon_trunc]]</f>
        <v>29.6955-94.183</v>
      </c>
      <c r="P97" s="21">
        <f>MROUND(Datos[[#This Row],[Latitude]],IF(Datos[[#This Row],[Latitude]]&lt;0,-Precisión,Precisión))</f>
        <v>29.695499999999999</v>
      </c>
      <c r="Q97" s="21">
        <f>MROUND(Datos[[#This Row],[Longitude]],IF(Datos[[#This Row],[Longitude]]&lt;0,-Precisión,Precisión))</f>
        <v>-94.183000000000007</v>
      </c>
      <c r="R97" s="1">
        <v>96</v>
      </c>
      <c r="S97" s="5" t="b">
        <f>AND(Datos[[#This Row],[Latitude]]&gt;=Latitud_,Datos[[#This Row],[Latitude]]&lt;=_Latitud)</f>
        <v>0</v>
      </c>
      <c r="T97" s="2" t="b">
        <f>AND(Datos[[#This Row],[Longitude]]&gt;=Longitud_,Datos[[#This Row],[Longitude]]&lt;=_Longitud)</f>
        <v>0</v>
      </c>
      <c r="U97" s="2" t="b">
        <f>AND(Comodines[[#This Row],[Latitud]],Comodines[[#This Row],[Longitud]])</f>
        <v>0</v>
      </c>
      <c r="V97" s="2" t="b">
        <f>IF(COUNTIFS($O$2:O97,Comodines[[#This Row],[LatT&amp;LonT]],$F$2:F97,Datos[[#This Row],[Acq_date]]-1)=0,TRUE,FALSE)</f>
        <v>1</v>
      </c>
      <c r="W97" s="2" t="b">
        <f>AND(Comodines[[#This Row],[L&amp;L]],Comodines[[#This Row],[Nuevo_Fuego]])</f>
        <v>0</v>
      </c>
      <c r="X97" s="2" t="str">
        <f>IF(Comodines[[#This Row],[L&amp;L]],Comodines[[#This Row],[Contador]],"")</f>
        <v/>
      </c>
      <c r="Y97" s="2" t="str">
        <f>IFERROR(SMALL(Comodines[L&amp;LC1],COUNTA($U$2:U97)),"")</f>
        <v/>
      </c>
      <c r="Z97" s="2" t="str">
        <f>IF(AND(Comodines[[#This Row],[Nuevo_Fuego]],Comodines[[#This Row],[L&amp;L]]),Comodines[[#This Row],[Contador]],"")</f>
        <v/>
      </c>
      <c r="AA97" s="2" t="str">
        <f>IFERROR(SMALL(Comodines[FuegoC1],COUNTA($W$2:W97)),"")</f>
        <v/>
      </c>
      <c r="AB97" s="3"/>
      <c r="AD97" s="3"/>
      <c r="AE97" s="3"/>
    </row>
    <row r="98" spans="1:31" ht="15" x14ac:dyDescent="0.25">
      <c r="A98" s="25">
        <v>29.754470000000001</v>
      </c>
      <c r="B98" s="18">
        <v>-95.028819999999996</v>
      </c>
      <c r="C98" s="2">
        <v>301.5</v>
      </c>
      <c r="D98" s="2">
        <v>0.6</v>
      </c>
      <c r="E98" s="2">
        <v>0.7</v>
      </c>
      <c r="F98" s="4">
        <v>42643</v>
      </c>
      <c r="G98" s="2">
        <v>705</v>
      </c>
      <c r="H98" s="2" t="s">
        <v>0</v>
      </c>
      <c r="I98" s="2" t="s">
        <v>1</v>
      </c>
      <c r="J98" s="2" t="s">
        <v>2</v>
      </c>
      <c r="K98" s="2">
        <v>287.39999999999998</v>
      </c>
      <c r="L98" s="2">
        <v>0</v>
      </c>
      <c r="M98" s="6" t="s">
        <v>0</v>
      </c>
      <c r="N98" s="23"/>
      <c r="O98" s="21" t="str">
        <f>Comodines[[#This Row],[Lat_trunc]]&amp;Comodines[[#This Row],[Lon_trunc]]</f>
        <v>29.7545-95.029</v>
      </c>
      <c r="P98" s="21">
        <f>MROUND(Datos[[#This Row],[Latitude]],IF(Datos[[#This Row],[Latitude]]&lt;0,-Precisión,Precisión))</f>
        <v>29.7545</v>
      </c>
      <c r="Q98" s="21">
        <f>MROUND(Datos[[#This Row],[Longitude]],IF(Datos[[#This Row],[Longitude]]&lt;0,-Precisión,Precisión))</f>
        <v>-95.028999999999996</v>
      </c>
      <c r="R98" s="1">
        <v>97</v>
      </c>
      <c r="S98" s="5" t="b">
        <f>AND(Datos[[#This Row],[Latitude]]&gt;=Latitud_,Datos[[#This Row],[Latitude]]&lt;=_Latitud)</f>
        <v>0</v>
      </c>
      <c r="T98" s="2" t="b">
        <f>AND(Datos[[#This Row],[Longitude]]&gt;=Longitud_,Datos[[#This Row],[Longitude]]&lt;=_Longitud)</f>
        <v>0</v>
      </c>
      <c r="U98" s="2" t="b">
        <f>AND(Comodines[[#This Row],[Latitud]],Comodines[[#This Row],[Longitud]])</f>
        <v>0</v>
      </c>
      <c r="V98" s="2" t="b">
        <f>IF(COUNTIFS($O$2:O98,Comodines[[#This Row],[LatT&amp;LonT]],$F$2:F98,Datos[[#This Row],[Acq_date]]-1)=0,TRUE,FALSE)</f>
        <v>1</v>
      </c>
      <c r="W98" s="2" t="b">
        <f>AND(Comodines[[#This Row],[L&amp;L]],Comodines[[#This Row],[Nuevo_Fuego]])</f>
        <v>0</v>
      </c>
      <c r="X98" s="2" t="str">
        <f>IF(Comodines[[#This Row],[L&amp;L]],Comodines[[#This Row],[Contador]],"")</f>
        <v/>
      </c>
      <c r="Y98" s="2" t="str">
        <f>IFERROR(SMALL(Comodines[L&amp;LC1],COUNTA($U$2:U98)),"")</f>
        <v/>
      </c>
      <c r="Z98" s="2" t="str">
        <f>IF(AND(Comodines[[#This Row],[Nuevo_Fuego]],Comodines[[#This Row],[L&amp;L]]),Comodines[[#This Row],[Contador]],"")</f>
        <v/>
      </c>
      <c r="AA98" s="2" t="str">
        <f>IFERROR(SMALL(Comodines[FuegoC1],COUNTA($W$2:W98)),"")</f>
        <v/>
      </c>
      <c r="AB98" s="3"/>
      <c r="AD98" s="3"/>
      <c r="AE98" s="3"/>
    </row>
    <row r="99" spans="1:31" ht="15" x14ac:dyDescent="0.25">
      <c r="A99" s="25">
        <v>29.75412</v>
      </c>
      <c r="B99" s="18">
        <v>-95.021850000000001</v>
      </c>
      <c r="C99" s="2">
        <v>304.3</v>
      </c>
      <c r="D99" s="2">
        <v>0.6</v>
      </c>
      <c r="E99" s="2">
        <v>0.7</v>
      </c>
      <c r="F99" s="4">
        <v>42643</v>
      </c>
      <c r="G99" s="2">
        <v>705</v>
      </c>
      <c r="H99" s="2" t="s">
        <v>0</v>
      </c>
      <c r="I99" s="2" t="s">
        <v>1</v>
      </c>
      <c r="J99" s="2" t="s">
        <v>2</v>
      </c>
      <c r="K99" s="2">
        <v>288.5</v>
      </c>
      <c r="L99" s="2">
        <v>0</v>
      </c>
      <c r="M99" s="6" t="s">
        <v>0</v>
      </c>
      <c r="N99" s="23"/>
      <c r="O99" s="21" t="str">
        <f>Comodines[[#This Row],[Lat_trunc]]&amp;Comodines[[#This Row],[Lon_trunc]]</f>
        <v>29.754-95.022</v>
      </c>
      <c r="P99" s="21">
        <f>MROUND(Datos[[#This Row],[Latitude]],IF(Datos[[#This Row],[Latitude]]&lt;0,-Precisión,Precisión))</f>
        <v>29.754000000000001</v>
      </c>
      <c r="Q99" s="21">
        <f>MROUND(Datos[[#This Row],[Longitude]],IF(Datos[[#This Row],[Longitude]]&lt;0,-Precisión,Precisión))</f>
        <v>-95.022000000000006</v>
      </c>
      <c r="R99" s="1">
        <v>98</v>
      </c>
      <c r="S99" s="5" t="b">
        <f>AND(Datos[[#This Row],[Latitude]]&gt;=Latitud_,Datos[[#This Row],[Latitude]]&lt;=_Latitud)</f>
        <v>0</v>
      </c>
      <c r="T99" s="2" t="b">
        <f>AND(Datos[[#This Row],[Longitude]]&gt;=Longitud_,Datos[[#This Row],[Longitude]]&lt;=_Longitud)</f>
        <v>0</v>
      </c>
      <c r="U99" s="2" t="b">
        <f>AND(Comodines[[#This Row],[Latitud]],Comodines[[#This Row],[Longitud]])</f>
        <v>0</v>
      </c>
      <c r="V99" s="2" t="b">
        <f>IF(COUNTIFS($O$2:O99,Comodines[[#This Row],[LatT&amp;LonT]],$F$2:F99,Datos[[#This Row],[Acq_date]]-1)=0,TRUE,FALSE)</f>
        <v>1</v>
      </c>
      <c r="W99" s="2" t="b">
        <f>AND(Comodines[[#This Row],[L&amp;L]],Comodines[[#This Row],[Nuevo_Fuego]])</f>
        <v>0</v>
      </c>
      <c r="X99" s="2" t="str">
        <f>IF(Comodines[[#This Row],[L&amp;L]],Comodines[[#This Row],[Contador]],"")</f>
        <v/>
      </c>
      <c r="Y99" s="2" t="str">
        <f>IFERROR(SMALL(Comodines[L&amp;LC1],COUNTA($U$2:U99)),"")</f>
        <v/>
      </c>
      <c r="Z99" s="2" t="str">
        <f>IF(AND(Comodines[[#This Row],[Nuevo_Fuego]],Comodines[[#This Row],[L&amp;L]]),Comodines[[#This Row],[Contador]],"")</f>
        <v/>
      </c>
      <c r="AA99" s="2" t="str">
        <f>IFERROR(SMALL(Comodines[FuegoC1],COUNTA($W$2:W99)),"")</f>
        <v/>
      </c>
      <c r="AB99" s="3"/>
      <c r="AD99" s="3"/>
      <c r="AE99" s="3"/>
    </row>
    <row r="100" spans="1:31" ht="15" x14ac:dyDescent="0.25">
      <c r="A100" s="25">
        <v>29.753769999999999</v>
      </c>
      <c r="B100" s="18">
        <v>-95.014859999999999</v>
      </c>
      <c r="C100" s="2">
        <v>301</v>
      </c>
      <c r="D100" s="2">
        <v>0.6</v>
      </c>
      <c r="E100" s="2">
        <v>0.7</v>
      </c>
      <c r="F100" s="4">
        <v>42643</v>
      </c>
      <c r="G100" s="2">
        <v>705</v>
      </c>
      <c r="H100" s="2" t="s">
        <v>0</v>
      </c>
      <c r="I100" s="2" t="s">
        <v>1</v>
      </c>
      <c r="J100" s="2" t="s">
        <v>2</v>
      </c>
      <c r="K100" s="2">
        <v>290</v>
      </c>
      <c r="L100" s="2">
        <v>0</v>
      </c>
      <c r="M100" s="6" t="s">
        <v>0</v>
      </c>
      <c r="N100" s="23"/>
      <c r="O100" s="21" t="str">
        <f>Comodines[[#This Row],[Lat_trunc]]&amp;Comodines[[#This Row],[Lon_trunc]]</f>
        <v>29.754-95.015</v>
      </c>
      <c r="P100" s="21">
        <f>MROUND(Datos[[#This Row],[Latitude]],IF(Datos[[#This Row],[Latitude]]&lt;0,-Precisión,Precisión))</f>
        <v>29.754000000000001</v>
      </c>
      <c r="Q100" s="21">
        <f>MROUND(Datos[[#This Row],[Longitude]],IF(Datos[[#This Row],[Longitude]]&lt;0,-Precisión,Precisión))</f>
        <v>-95.015000000000001</v>
      </c>
      <c r="R100" s="1">
        <v>99</v>
      </c>
      <c r="S100" s="5" t="b">
        <f>AND(Datos[[#This Row],[Latitude]]&gt;=Latitud_,Datos[[#This Row],[Latitude]]&lt;=_Latitud)</f>
        <v>0</v>
      </c>
      <c r="T100" s="2" t="b">
        <f>AND(Datos[[#This Row],[Longitude]]&gt;=Longitud_,Datos[[#This Row],[Longitude]]&lt;=_Longitud)</f>
        <v>0</v>
      </c>
      <c r="U100" s="2" t="b">
        <f>AND(Comodines[[#This Row],[Latitud]],Comodines[[#This Row],[Longitud]])</f>
        <v>0</v>
      </c>
      <c r="V100" s="2" t="b">
        <f>IF(COUNTIFS($O$2:O100,Comodines[[#This Row],[LatT&amp;LonT]],$F$2:F100,Datos[[#This Row],[Acq_date]]-1)=0,TRUE,FALSE)</f>
        <v>1</v>
      </c>
      <c r="W100" s="2" t="b">
        <f>AND(Comodines[[#This Row],[L&amp;L]],Comodines[[#This Row],[Nuevo_Fuego]])</f>
        <v>0</v>
      </c>
      <c r="X100" s="2" t="str">
        <f>IF(Comodines[[#This Row],[L&amp;L]],Comodines[[#This Row],[Contador]],"")</f>
        <v/>
      </c>
      <c r="Y100" s="2" t="str">
        <f>IFERROR(SMALL(Comodines[L&amp;LC1],COUNTA($U$2:U100)),"")</f>
        <v/>
      </c>
      <c r="Z100" s="2" t="str">
        <f>IF(AND(Comodines[[#This Row],[Nuevo_Fuego]],Comodines[[#This Row],[L&amp;L]]),Comodines[[#This Row],[Contador]],"")</f>
        <v/>
      </c>
      <c r="AA100" s="2" t="str">
        <f>IFERROR(SMALL(Comodines[FuegoC1],COUNTA($W$2:W100)),"")</f>
        <v/>
      </c>
      <c r="AB100" s="3"/>
      <c r="AD100" s="3"/>
      <c r="AE100" s="3"/>
    </row>
    <row r="101" spans="1:31" ht="15" x14ac:dyDescent="0.25">
      <c r="A101" s="25">
        <v>29.746269999999999</v>
      </c>
      <c r="B101" s="18">
        <v>-95.001429999999999</v>
      </c>
      <c r="C101" s="2">
        <v>301.7</v>
      </c>
      <c r="D101" s="2">
        <v>0.6</v>
      </c>
      <c r="E101" s="2">
        <v>0.7</v>
      </c>
      <c r="F101" s="4">
        <v>42643</v>
      </c>
      <c r="G101" s="2">
        <v>705</v>
      </c>
      <c r="H101" s="2" t="s">
        <v>0</v>
      </c>
      <c r="I101" s="2" t="s">
        <v>1</v>
      </c>
      <c r="J101" s="2" t="s">
        <v>2</v>
      </c>
      <c r="K101" s="2">
        <v>291.5</v>
      </c>
      <c r="L101" s="2">
        <v>0</v>
      </c>
      <c r="M101" s="6" t="s">
        <v>0</v>
      </c>
      <c r="N101" s="23"/>
      <c r="O101" s="21" t="str">
        <f>Comodines[[#This Row],[Lat_trunc]]&amp;Comodines[[#This Row],[Lon_trunc]]</f>
        <v>29.7465-95.0015</v>
      </c>
      <c r="P101" s="21">
        <f>MROUND(Datos[[#This Row],[Latitude]],IF(Datos[[#This Row],[Latitude]]&lt;0,-Precisión,Precisión))</f>
        <v>29.746500000000001</v>
      </c>
      <c r="Q101" s="21">
        <f>MROUND(Datos[[#This Row],[Longitude]],IF(Datos[[#This Row],[Longitude]]&lt;0,-Precisión,Precisión))</f>
        <v>-95.001500000000007</v>
      </c>
      <c r="R101" s="1">
        <v>100</v>
      </c>
      <c r="S101" s="5" t="b">
        <f>AND(Datos[[#This Row],[Latitude]]&gt;=Latitud_,Datos[[#This Row],[Latitude]]&lt;=_Latitud)</f>
        <v>0</v>
      </c>
      <c r="T101" s="2" t="b">
        <f>AND(Datos[[#This Row],[Longitude]]&gt;=Longitud_,Datos[[#This Row],[Longitude]]&lt;=_Longitud)</f>
        <v>0</v>
      </c>
      <c r="U101" s="2" t="b">
        <f>AND(Comodines[[#This Row],[Latitud]],Comodines[[#This Row],[Longitud]])</f>
        <v>0</v>
      </c>
      <c r="V101" s="2" t="b">
        <f>IF(COUNTIFS($O$2:O101,Comodines[[#This Row],[LatT&amp;LonT]],$F$2:F101,Datos[[#This Row],[Acq_date]]-1)=0,TRUE,FALSE)</f>
        <v>1</v>
      </c>
      <c r="W101" s="2" t="b">
        <f>AND(Comodines[[#This Row],[L&amp;L]],Comodines[[#This Row],[Nuevo_Fuego]])</f>
        <v>0</v>
      </c>
      <c r="X101" s="2" t="str">
        <f>IF(Comodines[[#This Row],[L&amp;L]],Comodines[[#This Row],[Contador]],"")</f>
        <v/>
      </c>
      <c r="Y101" s="2" t="str">
        <f>IFERROR(SMALL(Comodines[L&amp;LC1],COUNTA($U$2:U101)),"")</f>
        <v/>
      </c>
      <c r="Z101" s="2" t="str">
        <f>IF(AND(Comodines[[#This Row],[Nuevo_Fuego]],Comodines[[#This Row],[L&amp;L]]),Comodines[[#This Row],[Contador]],"")</f>
        <v/>
      </c>
      <c r="AA101" s="2" t="str">
        <f>IFERROR(SMALL(Comodines[FuegoC1],COUNTA($W$2:W101)),"")</f>
        <v/>
      </c>
      <c r="AB101" s="3"/>
      <c r="AD101" s="3"/>
      <c r="AE101" s="3"/>
    </row>
    <row r="102" spans="1:31" ht="15" x14ac:dyDescent="0.25">
      <c r="A102" s="25">
        <v>29.696210000000001</v>
      </c>
      <c r="B102" s="18">
        <v>-94.184709999999995</v>
      </c>
      <c r="C102" s="2">
        <v>313.5</v>
      </c>
      <c r="D102" s="2">
        <v>0.6</v>
      </c>
      <c r="E102" s="2">
        <v>0.7</v>
      </c>
      <c r="F102" s="4">
        <v>42643</v>
      </c>
      <c r="G102" s="2">
        <v>705</v>
      </c>
      <c r="H102" s="2" t="s">
        <v>0</v>
      </c>
      <c r="I102" s="2" t="s">
        <v>1</v>
      </c>
      <c r="J102" s="2" t="s">
        <v>2</v>
      </c>
      <c r="K102" s="2">
        <v>286.7</v>
      </c>
      <c r="L102" s="2">
        <v>0</v>
      </c>
      <c r="M102" s="6" t="s">
        <v>0</v>
      </c>
      <c r="N102" s="23"/>
      <c r="O102" s="21" t="str">
        <f>Comodines[[#This Row],[Lat_trunc]]&amp;Comodines[[#This Row],[Lon_trunc]]</f>
        <v>29.696-94.1845</v>
      </c>
      <c r="P102" s="21">
        <f>MROUND(Datos[[#This Row],[Latitude]],IF(Datos[[#This Row],[Latitude]]&lt;0,-Precisión,Precisión))</f>
        <v>29.696000000000002</v>
      </c>
      <c r="Q102" s="21">
        <f>MROUND(Datos[[#This Row],[Longitude]],IF(Datos[[#This Row],[Longitude]]&lt;0,-Precisión,Precisión))</f>
        <v>-94.1845</v>
      </c>
      <c r="R102" s="1">
        <v>101</v>
      </c>
      <c r="S102" s="5" t="b">
        <f>AND(Datos[[#This Row],[Latitude]]&gt;=Latitud_,Datos[[#This Row],[Latitude]]&lt;=_Latitud)</f>
        <v>0</v>
      </c>
      <c r="T102" s="2" t="b">
        <f>AND(Datos[[#This Row],[Longitude]]&gt;=Longitud_,Datos[[#This Row],[Longitude]]&lt;=_Longitud)</f>
        <v>0</v>
      </c>
      <c r="U102" s="2" t="b">
        <f>AND(Comodines[[#This Row],[Latitud]],Comodines[[#This Row],[Longitud]])</f>
        <v>0</v>
      </c>
      <c r="V102" s="2" t="b">
        <f>IF(COUNTIFS($O$2:O102,Comodines[[#This Row],[LatT&amp;LonT]],$F$2:F102,Datos[[#This Row],[Acq_date]]-1)=0,TRUE,FALSE)</f>
        <v>1</v>
      </c>
      <c r="W102" s="2" t="b">
        <f>AND(Comodines[[#This Row],[L&amp;L]],Comodines[[#This Row],[Nuevo_Fuego]])</f>
        <v>0</v>
      </c>
      <c r="X102" s="2" t="str">
        <f>IF(Comodines[[#This Row],[L&amp;L]],Comodines[[#This Row],[Contador]],"")</f>
        <v/>
      </c>
      <c r="Y102" s="2" t="str">
        <f>IFERROR(SMALL(Comodines[L&amp;LC1],COUNTA($U$2:U102)),"")</f>
        <v/>
      </c>
      <c r="Z102" s="2" t="str">
        <f>IF(AND(Comodines[[#This Row],[Nuevo_Fuego]],Comodines[[#This Row],[L&amp;L]]),Comodines[[#This Row],[Contador]],"")</f>
        <v/>
      </c>
      <c r="AA102" s="2" t="str">
        <f>IFERROR(SMALL(Comodines[FuegoC1],COUNTA($W$2:W102)),"")</f>
        <v/>
      </c>
      <c r="AB102" s="3"/>
      <c r="AD102" s="3"/>
      <c r="AE102" s="3"/>
    </row>
    <row r="103" spans="1:31" ht="15" x14ac:dyDescent="0.25">
      <c r="A103" s="25">
        <v>29.69586</v>
      </c>
      <c r="B103" s="18">
        <v>-94.178539999999998</v>
      </c>
      <c r="C103" s="2">
        <v>317.89999999999998</v>
      </c>
      <c r="D103" s="2">
        <v>0.6</v>
      </c>
      <c r="E103" s="2">
        <v>0.7</v>
      </c>
      <c r="F103" s="4">
        <v>42643</v>
      </c>
      <c r="G103" s="2">
        <v>705</v>
      </c>
      <c r="H103" s="2" t="s">
        <v>0</v>
      </c>
      <c r="I103" s="2" t="s">
        <v>1</v>
      </c>
      <c r="J103" s="2" t="s">
        <v>2</v>
      </c>
      <c r="K103" s="2">
        <v>286.7</v>
      </c>
      <c r="L103" s="2">
        <v>0</v>
      </c>
      <c r="M103" s="6" t="s">
        <v>0</v>
      </c>
      <c r="N103" s="23"/>
      <c r="O103" s="21" t="str">
        <f>Comodines[[#This Row],[Lat_trunc]]&amp;Comodines[[#This Row],[Lon_trunc]]</f>
        <v>29.696-94.1785</v>
      </c>
      <c r="P103" s="21">
        <f>MROUND(Datos[[#This Row],[Latitude]],IF(Datos[[#This Row],[Latitude]]&lt;0,-Precisión,Precisión))</f>
        <v>29.696000000000002</v>
      </c>
      <c r="Q103" s="21">
        <f>MROUND(Datos[[#This Row],[Longitude]],IF(Datos[[#This Row],[Longitude]]&lt;0,-Precisión,Precisión))</f>
        <v>-94.1785</v>
      </c>
      <c r="R103" s="1">
        <v>102</v>
      </c>
      <c r="S103" s="5" t="b">
        <f>AND(Datos[[#This Row],[Latitude]]&gt;=Latitud_,Datos[[#This Row],[Latitude]]&lt;=_Latitud)</f>
        <v>0</v>
      </c>
      <c r="T103" s="2" t="b">
        <f>AND(Datos[[#This Row],[Longitude]]&gt;=Longitud_,Datos[[#This Row],[Longitude]]&lt;=_Longitud)</f>
        <v>0</v>
      </c>
      <c r="U103" s="2" t="b">
        <f>AND(Comodines[[#This Row],[Latitud]],Comodines[[#This Row],[Longitud]])</f>
        <v>0</v>
      </c>
      <c r="V103" s="2" t="b">
        <f>IF(COUNTIFS($O$2:O103,Comodines[[#This Row],[LatT&amp;LonT]],$F$2:F103,Datos[[#This Row],[Acq_date]]-1)=0,TRUE,FALSE)</f>
        <v>1</v>
      </c>
      <c r="W103" s="2" t="b">
        <f>AND(Comodines[[#This Row],[L&amp;L]],Comodines[[#This Row],[Nuevo_Fuego]])</f>
        <v>0</v>
      </c>
      <c r="X103" s="2" t="str">
        <f>IF(Comodines[[#This Row],[L&amp;L]],Comodines[[#This Row],[Contador]],"")</f>
        <v/>
      </c>
      <c r="Y103" s="2" t="str">
        <f>IFERROR(SMALL(Comodines[L&amp;LC1],COUNTA($U$2:U103)),"")</f>
        <v/>
      </c>
      <c r="Z103" s="2" t="str">
        <f>IF(AND(Comodines[[#This Row],[Nuevo_Fuego]],Comodines[[#This Row],[L&amp;L]]),Comodines[[#This Row],[Contador]],"")</f>
        <v/>
      </c>
      <c r="AA103" s="2" t="str">
        <f>IFERROR(SMALL(Comodines[FuegoC1],COUNTA($W$2:W103)),"")</f>
        <v/>
      </c>
      <c r="AB103" s="3"/>
      <c r="AD103" s="3"/>
      <c r="AE103" s="3"/>
    </row>
    <row r="104" spans="1:31" ht="15" x14ac:dyDescent="0.25">
      <c r="A104" s="25">
        <v>29.703379999999999</v>
      </c>
      <c r="B104" s="18">
        <v>-95.25206</v>
      </c>
      <c r="C104" s="2">
        <v>301.39999999999998</v>
      </c>
      <c r="D104" s="2">
        <v>0.7</v>
      </c>
      <c r="E104" s="2">
        <v>0.8</v>
      </c>
      <c r="F104" s="4">
        <v>42643</v>
      </c>
      <c r="G104" s="2">
        <v>705</v>
      </c>
      <c r="H104" s="2" t="s">
        <v>0</v>
      </c>
      <c r="I104" s="2" t="s">
        <v>1</v>
      </c>
      <c r="J104" s="2" t="s">
        <v>2</v>
      </c>
      <c r="K104" s="2">
        <v>289.60000000000002</v>
      </c>
      <c r="L104" s="2">
        <v>0</v>
      </c>
      <c r="M104" s="6" t="s">
        <v>0</v>
      </c>
      <c r="N104" s="23"/>
      <c r="O104" s="21" t="str">
        <f>Comodines[[#This Row],[Lat_trunc]]&amp;Comodines[[#This Row],[Lon_trunc]]</f>
        <v>29.7035-95.252</v>
      </c>
      <c r="P104" s="21">
        <f>MROUND(Datos[[#This Row],[Latitude]],IF(Datos[[#This Row],[Latitude]]&lt;0,-Precisión,Precisión))</f>
        <v>29.703500000000002</v>
      </c>
      <c r="Q104" s="21">
        <f>MROUND(Datos[[#This Row],[Longitude]],IF(Datos[[#This Row],[Longitude]]&lt;0,-Precisión,Precisión))</f>
        <v>-95.251999999999995</v>
      </c>
      <c r="R104" s="1">
        <v>103</v>
      </c>
      <c r="S104" s="5" t="b">
        <f>AND(Datos[[#This Row],[Latitude]]&gt;=Latitud_,Datos[[#This Row],[Latitude]]&lt;=_Latitud)</f>
        <v>0</v>
      </c>
      <c r="T104" s="2" t="b">
        <f>AND(Datos[[#This Row],[Longitude]]&gt;=Longitud_,Datos[[#This Row],[Longitude]]&lt;=_Longitud)</f>
        <v>0</v>
      </c>
      <c r="U104" s="2" t="b">
        <f>AND(Comodines[[#This Row],[Latitud]],Comodines[[#This Row],[Longitud]])</f>
        <v>0</v>
      </c>
      <c r="V104" s="2" t="b">
        <f>IF(COUNTIFS($O$2:O104,Comodines[[#This Row],[LatT&amp;LonT]],$F$2:F104,Datos[[#This Row],[Acq_date]]-1)=0,TRUE,FALSE)</f>
        <v>1</v>
      </c>
      <c r="W104" s="2" t="b">
        <f>AND(Comodines[[#This Row],[L&amp;L]],Comodines[[#This Row],[Nuevo_Fuego]])</f>
        <v>0</v>
      </c>
      <c r="X104" s="2" t="str">
        <f>IF(Comodines[[#This Row],[L&amp;L]],Comodines[[#This Row],[Contador]],"")</f>
        <v/>
      </c>
      <c r="Y104" s="2" t="str">
        <f>IFERROR(SMALL(Comodines[L&amp;LC1],COUNTA($U$2:U104)),"")</f>
        <v/>
      </c>
      <c r="Z104" s="2" t="str">
        <f>IF(AND(Comodines[[#This Row],[Nuevo_Fuego]],Comodines[[#This Row],[L&amp;L]]),Comodines[[#This Row],[Contador]],"")</f>
        <v/>
      </c>
      <c r="AA104" s="2" t="str">
        <f>IFERROR(SMALL(Comodines[FuegoC1],COUNTA($W$2:W104)),"")</f>
        <v/>
      </c>
      <c r="AB104" s="3"/>
      <c r="AD104" s="3"/>
      <c r="AE104" s="3"/>
    </row>
    <row r="105" spans="1:31" ht="15" x14ac:dyDescent="0.25">
      <c r="A105" s="25">
        <v>29.377479999999998</v>
      </c>
      <c r="B105" s="18">
        <v>-94.940929999999994</v>
      </c>
      <c r="C105" s="2">
        <v>303.10000000000002</v>
      </c>
      <c r="D105" s="2">
        <v>0.6</v>
      </c>
      <c r="E105" s="2">
        <v>0.7</v>
      </c>
      <c r="F105" s="4">
        <v>42643</v>
      </c>
      <c r="G105" s="2">
        <v>705</v>
      </c>
      <c r="H105" s="2" t="s">
        <v>0</v>
      </c>
      <c r="I105" s="2" t="s">
        <v>1</v>
      </c>
      <c r="J105" s="2" t="s">
        <v>2</v>
      </c>
      <c r="K105" s="2">
        <v>292.39999999999998</v>
      </c>
      <c r="L105" s="2">
        <v>0</v>
      </c>
      <c r="M105" s="6" t="s">
        <v>0</v>
      </c>
      <c r="N105" s="23"/>
      <c r="O105" s="21" t="str">
        <f>Comodines[[#This Row],[Lat_trunc]]&amp;Comodines[[#This Row],[Lon_trunc]]</f>
        <v>29.3775-94.941</v>
      </c>
      <c r="P105" s="21">
        <f>MROUND(Datos[[#This Row],[Latitude]],IF(Datos[[#This Row],[Latitude]]&lt;0,-Precisión,Precisión))</f>
        <v>29.377500000000001</v>
      </c>
      <c r="Q105" s="21">
        <f>MROUND(Datos[[#This Row],[Longitude]],IF(Datos[[#This Row],[Longitude]]&lt;0,-Precisión,Precisión))</f>
        <v>-94.941000000000003</v>
      </c>
      <c r="R105" s="1">
        <v>104</v>
      </c>
      <c r="S105" s="5" t="b">
        <f>AND(Datos[[#This Row],[Latitude]]&gt;=Latitud_,Datos[[#This Row],[Latitude]]&lt;=_Latitud)</f>
        <v>0</v>
      </c>
      <c r="T105" s="2" t="b">
        <f>AND(Datos[[#This Row],[Longitude]]&gt;=Longitud_,Datos[[#This Row],[Longitude]]&lt;=_Longitud)</f>
        <v>0</v>
      </c>
      <c r="U105" s="2" t="b">
        <f>AND(Comodines[[#This Row],[Latitud]],Comodines[[#This Row],[Longitud]])</f>
        <v>0</v>
      </c>
      <c r="V105" s="2" t="b">
        <f>IF(COUNTIFS($O$2:O105,Comodines[[#This Row],[LatT&amp;LonT]],$F$2:F105,Datos[[#This Row],[Acq_date]]-1)=0,TRUE,FALSE)</f>
        <v>1</v>
      </c>
      <c r="W105" s="2" t="b">
        <f>AND(Comodines[[#This Row],[L&amp;L]],Comodines[[#This Row],[Nuevo_Fuego]])</f>
        <v>0</v>
      </c>
      <c r="X105" s="2" t="str">
        <f>IF(Comodines[[#This Row],[L&amp;L]],Comodines[[#This Row],[Contador]],"")</f>
        <v/>
      </c>
      <c r="Y105" s="2" t="str">
        <f>IFERROR(SMALL(Comodines[L&amp;LC1],COUNTA($U$2:U105)),"")</f>
        <v/>
      </c>
      <c r="Z105" s="2" t="str">
        <f>IF(AND(Comodines[[#This Row],[Nuevo_Fuego]],Comodines[[#This Row],[L&amp;L]]),Comodines[[#This Row],[Contador]],"")</f>
        <v/>
      </c>
      <c r="AA105" s="2" t="str">
        <f>IFERROR(SMALL(Comodines[FuegoC1],COUNTA($W$2:W105)),"")</f>
        <v/>
      </c>
      <c r="AB105" s="3"/>
      <c r="AD105" s="3"/>
      <c r="AE105" s="3"/>
    </row>
    <row r="106" spans="1:31" ht="15" x14ac:dyDescent="0.25">
      <c r="A106" s="25">
        <v>22.859929999999999</v>
      </c>
      <c r="B106" s="18">
        <v>-80.641679999999994</v>
      </c>
      <c r="C106" s="2">
        <v>312.8</v>
      </c>
      <c r="D106" s="2">
        <v>0.4</v>
      </c>
      <c r="E106" s="2">
        <v>0.4</v>
      </c>
      <c r="F106" s="4">
        <v>42643</v>
      </c>
      <c r="G106" s="2">
        <v>705</v>
      </c>
      <c r="H106" s="2" t="s">
        <v>0</v>
      </c>
      <c r="I106" s="2" t="s">
        <v>1</v>
      </c>
      <c r="J106" s="2" t="s">
        <v>2</v>
      </c>
      <c r="K106" s="2">
        <v>288.89999999999998</v>
      </c>
      <c r="L106" s="2">
        <v>0</v>
      </c>
      <c r="M106" s="6" t="s">
        <v>0</v>
      </c>
      <c r="N106" s="23"/>
      <c r="O106" s="21" t="str">
        <f>Comodines[[#This Row],[Lat_trunc]]&amp;Comodines[[#This Row],[Lon_trunc]]</f>
        <v>22.86-80.6415</v>
      </c>
      <c r="P106" s="21">
        <f>MROUND(Datos[[#This Row],[Latitude]],IF(Datos[[#This Row],[Latitude]]&lt;0,-Precisión,Precisión))</f>
        <v>22.86</v>
      </c>
      <c r="Q106" s="21">
        <f>MROUND(Datos[[#This Row],[Longitude]],IF(Datos[[#This Row],[Longitude]]&lt;0,-Precisión,Precisión))</f>
        <v>-80.641500000000008</v>
      </c>
      <c r="R106" s="1">
        <v>105</v>
      </c>
      <c r="S106" s="5" t="b">
        <f>AND(Datos[[#This Row],[Latitude]]&gt;=Latitud_,Datos[[#This Row],[Latitude]]&lt;=_Latitud)</f>
        <v>0</v>
      </c>
      <c r="T106" s="2" t="b">
        <f>AND(Datos[[#This Row],[Longitude]]&gt;=Longitud_,Datos[[#This Row],[Longitude]]&lt;=_Longitud)</f>
        <v>0</v>
      </c>
      <c r="U106" s="2" t="b">
        <f>AND(Comodines[[#This Row],[Latitud]],Comodines[[#This Row],[Longitud]])</f>
        <v>0</v>
      </c>
      <c r="V106" s="2" t="b">
        <f>IF(COUNTIFS($O$2:O106,Comodines[[#This Row],[LatT&amp;LonT]],$F$2:F106,Datos[[#This Row],[Acq_date]]-1)=0,TRUE,FALSE)</f>
        <v>1</v>
      </c>
      <c r="W106" s="2" t="b">
        <f>AND(Comodines[[#This Row],[L&amp;L]],Comodines[[#This Row],[Nuevo_Fuego]])</f>
        <v>0</v>
      </c>
      <c r="X106" s="2" t="str">
        <f>IF(Comodines[[#This Row],[L&amp;L]],Comodines[[#This Row],[Contador]],"")</f>
        <v/>
      </c>
      <c r="Y106" s="2" t="str">
        <f>IFERROR(SMALL(Comodines[L&amp;LC1],COUNTA($U$2:U106)),"")</f>
        <v/>
      </c>
      <c r="Z106" s="2" t="str">
        <f>IF(AND(Comodines[[#This Row],[Nuevo_Fuego]],Comodines[[#This Row],[L&amp;L]]),Comodines[[#This Row],[Contador]],"")</f>
        <v/>
      </c>
      <c r="AA106" s="2" t="str">
        <f>IFERROR(SMALL(Comodines[FuegoC1],COUNTA($W$2:W106)),"")</f>
        <v/>
      </c>
      <c r="AB106" s="3"/>
      <c r="AD106" s="3"/>
      <c r="AE106" s="3"/>
    </row>
    <row r="107" spans="1:31" ht="15" x14ac:dyDescent="0.25">
      <c r="A107" s="25">
        <v>21.541080000000001</v>
      </c>
      <c r="B107" s="18">
        <v>-88.467119999999994</v>
      </c>
      <c r="C107" s="2">
        <v>317.89999999999998</v>
      </c>
      <c r="D107" s="2">
        <v>0.4</v>
      </c>
      <c r="E107" s="2">
        <v>0.5</v>
      </c>
      <c r="F107" s="4">
        <v>42643</v>
      </c>
      <c r="G107" s="2">
        <v>710</v>
      </c>
      <c r="H107" s="2" t="s">
        <v>0</v>
      </c>
      <c r="I107" s="2" t="s">
        <v>1</v>
      </c>
      <c r="J107" s="2" t="s">
        <v>2</v>
      </c>
      <c r="K107" s="2">
        <v>291</v>
      </c>
      <c r="L107" s="2">
        <v>0</v>
      </c>
      <c r="M107" s="6" t="s">
        <v>0</v>
      </c>
      <c r="N107" s="23"/>
      <c r="O107" s="21" t="str">
        <f>Comodines[[#This Row],[Lat_trunc]]&amp;Comodines[[#This Row],[Lon_trunc]]</f>
        <v>21.541-88.467</v>
      </c>
      <c r="P107" s="21">
        <f>MROUND(Datos[[#This Row],[Latitude]],IF(Datos[[#This Row],[Latitude]]&lt;0,-Precisión,Precisión))</f>
        <v>21.541</v>
      </c>
      <c r="Q107" s="21">
        <f>MROUND(Datos[[#This Row],[Longitude]],IF(Datos[[#This Row],[Longitude]]&lt;0,-Precisión,Precisión))</f>
        <v>-88.466999999999999</v>
      </c>
      <c r="R107" s="1">
        <v>106</v>
      </c>
      <c r="S107" s="5" t="b">
        <f>AND(Datos[[#This Row],[Latitude]]&gt;=Latitud_,Datos[[#This Row],[Latitude]]&lt;=_Latitud)</f>
        <v>0</v>
      </c>
      <c r="T107" s="2" t="b">
        <f>AND(Datos[[#This Row],[Longitude]]&gt;=Longitud_,Datos[[#This Row],[Longitude]]&lt;=_Longitud)</f>
        <v>0</v>
      </c>
      <c r="U107" s="2" t="b">
        <f>AND(Comodines[[#This Row],[Latitud]],Comodines[[#This Row],[Longitud]])</f>
        <v>0</v>
      </c>
      <c r="V107" s="2" t="b">
        <f>IF(COUNTIFS($O$2:O107,Comodines[[#This Row],[LatT&amp;LonT]],$F$2:F107,Datos[[#This Row],[Acq_date]]-1)=0,TRUE,FALSE)</f>
        <v>1</v>
      </c>
      <c r="W107" s="2" t="b">
        <f>AND(Comodines[[#This Row],[L&amp;L]],Comodines[[#This Row],[Nuevo_Fuego]])</f>
        <v>0</v>
      </c>
      <c r="X107" s="2" t="str">
        <f>IF(Comodines[[#This Row],[L&amp;L]],Comodines[[#This Row],[Contador]],"")</f>
        <v/>
      </c>
      <c r="Y107" s="2" t="str">
        <f>IFERROR(SMALL(Comodines[L&amp;LC1],COUNTA($U$2:U107)),"")</f>
        <v/>
      </c>
      <c r="Z107" s="2" t="str">
        <f>IF(AND(Comodines[[#This Row],[Nuevo_Fuego]],Comodines[[#This Row],[L&amp;L]]),Comodines[[#This Row],[Contador]],"")</f>
        <v/>
      </c>
      <c r="AA107" s="2" t="str">
        <f>IFERROR(SMALL(Comodines[FuegoC1],COUNTA($W$2:W107)),"")</f>
        <v/>
      </c>
      <c r="AB107" s="3"/>
      <c r="AD107" s="3"/>
      <c r="AE107" s="3"/>
    </row>
    <row r="108" spans="1:31" ht="15" x14ac:dyDescent="0.25">
      <c r="A108" s="25">
        <v>21.53641</v>
      </c>
      <c r="B108" s="18">
        <v>-88.463620000000006</v>
      </c>
      <c r="C108" s="2">
        <v>332.9</v>
      </c>
      <c r="D108" s="2">
        <v>0.4</v>
      </c>
      <c r="E108" s="2">
        <v>0.5</v>
      </c>
      <c r="F108" s="4">
        <v>42643</v>
      </c>
      <c r="G108" s="2">
        <v>710</v>
      </c>
      <c r="H108" s="2" t="s">
        <v>0</v>
      </c>
      <c r="I108" s="2" t="s">
        <v>1</v>
      </c>
      <c r="J108" s="2" t="s">
        <v>2</v>
      </c>
      <c r="K108" s="2">
        <v>291.10000000000002</v>
      </c>
      <c r="L108" s="2">
        <v>0</v>
      </c>
      <c r="M108" s="6" t="s">
        <v>0</v>
      </c>
      <c r="N108" s="23"/>
      <c r="O108" s="21" t="str">
        <f>Comodines[[#This Row],[Lat_trunc]]&amp;Comodines[[#This Row],[Lon_trunc]]</f>
        <v>21.5365-88.4635</v>
      </c>
      <c r="P108" s="21">
        <f>MROUND(Datos[[#This Row],[Latitude]],IF(Datos[[#This Row],[Latitude]]&lt;0,-Precisión,Precisión))</f>
        <v>21.5365</v>
      </c>
      <c r="Q108" s="21">
        <f>MROUND(Datos[[#This Row],[Longitude]],IF(Datos[[#This Row],[Longitude]]&lt;0,-Precisión,Precisión))</f>
        <v>-88.463499999999996</v>
      </c>
      <c r="R108" s="1">
        <v>107</v>
      </c>
      <c r="S108" s="5" t="b">
        <f>AND(Datos[[#This Row],[Latitude]]&gt;=Latitud_,Datos[[#This Row],[Latitude]]&lt;=_Latitud)</f>
        <v>0</v>
      </c>
      <c r="T108" s="2" t="b">
        <f>AND(Datos[[#This Row],[Longitude]]&gt;=Longitud_,Datos[[#This Row],[Longitude]]&lt;=_Longitud)</f>
        <v>0</v>
      </c>
      <c r="U108" s="2" t="b">
        <f>AND(Comodines[[#This Row],[Latitud]],Comodines[[#This Row],[Longitud]])</f>
        <v>0</v>
      </c>
      <c r="V108" s="2" t="b">
        <f>IF(COUNTIFS($O$2:O108,Comodines[[#This Row],[LatT&amp;LonT]],$F$2:F108,Datos[[#This Row],[Acq_date]]-1)=0,TRUE,FALSE)</f>
        <v>1</v>
      </c>
      <c r="W108" s="2" t="b">
        <f>AND(Comodines[[#This Row],[L&amp;L]],Comodines[[#This Row],[Nuevo_Fuego]])</f>
        <v>0</v>
      </c>
      <c r="X108" s="2" t="str">
        <f>IF(Comodines[[#This Row],[L&amp;L]],Comodines[[#This Row],[Contador]],"")</f>
        <v/>
      </c>
      <c r="Y108" s="2" t="str">
        <f>IFERROR(SMALL(Comodines[L&amp;LC1],COUNTA($U$2:U108)),"")</f>
        <v/>
      </c>
      <c r="Z108" s="2" t="str">
        <f>IF(AND(Comodines[[#This Row],[Nuevo_Fuego]],Comodines[[#This Row],[L&amp;L]]),Comodines[[#This Row],[Contador]],"")</f>
        <v/>
      </c>
      <c r="AA108" s="2" t="str">
        <f>IFERROR(SMALL(Comodines[FuegoC1],COUNTA($W$2:W108)),"")</f>
        <v/>
      </c>
      <c r="AB108" s="3"/>
      <c r="AD108" s="3"/>
      <c r="AE108" s="3"/>
    </row>
    <row r="109" spans="1:31" ht="15" x14ac:dyDescent="0.25">
      <c r="A109" s="25">
        <v>21.523409999999998</v>
      </c>
      <c r="B109" s="18">
        <v>-88.461320000000001</v>
      </c>
      <c r="C109" s="2">
        <v>319</v>
      </c>
      <c r="D109" s="2">
        <v>0.4</v>
      </c>
      <c r="E109" s="2">
        <v>0.5</v>
      </c>
      <c r="F109" s="4">
        <v>42643</v>
      </c>
      <c r="G109" s="2">
        <v>710</v>
      </c>
      <c r="H109" s="2" t="s">
        <v>0</v>
      </c>
      <c r="I109" s="2" t="s">
        <v>1</v>
      </c>
      <c r="J109" s="2" t="s">
        <v>2</v>
      </c>
      <c r="K109" s="2">
        <v>290.60000000000002</v>
      </c>
      <c r="L109" s="2">
        <v>0</v>
      </c>
      <c r="M109" s="6" t="s">
        <v>0</v>
      </c>
      <c r="N109" s="23"/>
      <c r="O109" s="21" t="str">
        <f>Comodines[[#This Row],[Lat_trunc]]&amp;Comodines[[#This Row],[Lon_trunc]]</f>
        <v>21.5235-88.4615</v>
      </c>
      <c r="P109" s="21">
        <f>MROUND(Datos[[#This Row],[Latitude]],IF(Datos[[#This Row],[Latitude]]&lt;0,-Precisión,Precisión))</f>
        <v>21.523500000000002</v>
      </c>
      <c r="Q109" s="21">
        <f>MROUND(Datos[[#This Row],[Longitude]],IF(Datos[[#This Row],[Longitude]]&lt;0,-Precisión,Precisión))</f>
        <v>-88.461500000000001</v>
      </c>
      <c r="R109" s="1">
        <v>108</v>
      </c>
      <c r="S109" s="5" t="b">
        <f>AND(Datos[[#This Row],[Latitude]]&gt;=Latitud_,Datos[[#This Row],[Latitude]]&lt;=_Latitud)</f>
        <v>0</v>
      </c>
      <c r="T109" s="2" t="b">
        <f>AND(Datos[[#This Row],[Longitude]]&gt;=Longitud_,Datos[[#This Row],[Longitude]]&lt;=_Longitud)</f>
        <v>0</v>
      </c>
      <c r="U109" s="2" t="b">
        <f>AND(Comodines[[#This Row],[Latitud]],Comodines[[#This Row],[Longitud]])</f>
        <v>0</v>
      </c>
      <c r="V109" s="2" t="b">
        <f>IF(COUNTIFS($O$2:O109,Comodines[[#This Row],[LatT&amp;LonT]],$F$2:F109,Datos[[#This Row],[Acq_date]]-1)=0,TRUE,FALSE)</f>
        <v>1</v>
      </c>
      <c r="W109" s="2" t="b">
        <f>AND(Comodines[[#This Row],[L&amp;L]],Comodines[[#This Row],[Nuevo_Fuego]])</f>
        <v>0</v>
      </c>
      <c r="X109" s="2" t="str">
        <f>IF(Comodines[[#This Row],[L&amp;L]],Comodines[[#This Row],[Contador]],"")</f>
        <v/>
      </c>
      <c r="Y109" s="2" t="str">
        <f>IFERROR(SMALL(Comodines[L&amp;LC1],COUNTA($U$2:U109)),"")</f>
        <v/>
      </c>
      <c r="Z109" s="2" t="str">
        <f>IF(AND(Comodines[[#This Row],[Nuevo_Fuego]],Comodines[[#This Row],[L&amp;L]]),Comodines[[#This Row],[Contador]],"")</f>
        <v/>
      </c>
      <c r="AA109" s="2" t="str">
        <f>IFERROR(SMALL(Comodines[FuegoC1],COUNTA($W$2:W109)),"")</f>
        <v/>
      </c>
      <c r="AB109" s="3"/>
      <c r="AD109" s="3"/>
      <c r="AE109" s="3"/>
    </row>
    <row r="110" spans="1:31" ht="15" x14ac:dyDescent="0.25">
      <c r="A110" s="25">
        <v>19.604479999999999</v>
      </c>
      <c r="B110" s="18">
        <v>-92.294139999999999</v>
      </c>
      <c r="C110" s="2">
        <v>307</v>
      </c>
      <c r="D110" s="2">
        <v>0.3</v>
      </c>
      <c r="E110" s="2">
        <v>0.6</v>
      </c>
      <c r="F110" s="4">
        <v>42643</v>
      </c>
      <c r="G110" s="2">
        <v>710</v>
      </c>
      <c r="H110" s="2" t="s">
        <v>0</v>
      </c>
      <c r="I110" s="2" t="s">
        <v>1</v>
      </c>
      <c r="J110" s="2" t="s">
        <v>2</v>
      </c>
      <c r="K110" s="2">
        <v>286.89999999999998</v>
      </c>
      <c r="L110" s="2">
        <v>0</v>
      </c>
      <c r="M110" s="6" t="s">
        <v>0</v>
      </c>
      <c r="N110" s="23"/>
      <c r="O110" s="21" t="str">
        <f>Comodines[[#This Row],[Lat_trunc]]&amp;Comodines[[#This Row],[Lon_trunc]]</f>
        <v>19.6045-92.294</v>
      </c>
      <c r="P110" s="21">
        <f>MROUND(Datos[[#This Row],[Latitude]],IF(Datos[[#This Row],[Latitude]]&lt;0,-Precisión,Precisión))</f>
        <v>19.604500000000002</v>
      </c>
      <c r="Q110" s="21">
        <f>MROUND(Datos[[#This Row],[Longitude]],IF(Datos[[#This Row],[Longitude]]&lt;0,-Precisión,Precisión))</f>
        <v>-92.293999999999997</v>
      </c>
      <c r="R110" s="1">
        <v>109</v>
      </c>
      <c r="S110" s="5" t="b">
        <f>AND(Datos[[#This Row],[Latitude]]&gt;=Latitud_,Datos[[#This Row],[Latitude]]&lt;=_Latitud)</f>
        <v>1</v>
      </c>
      <c r="T110" s="2" t="b">
        <f>AND(Datos[[#This Row],[Longitude]]&gt;=Longitud_,Datos[[#This Row],[Longitude]]&lt;=_Longitud)</f>
        <v>0</v>
      </c>
      <c r="U110" s="2" t="b">
        <f>AND(Comodines[[#This Row],[Latitud]],Comodines[[#This Row],[Longitud]])</f>
        <v>0</v>
      </c>
      <c r="V110" s="2" t="b">
        <f>IF(COUNTIFS($O$2:O110,Comodines[[#This Row],[LatT&amp;LonT]],$F$2:F110,Datos[[#This Row],[Acq_date]]-1)=0,TRUE,FALSE)</f>
        <v>1</v>
      </c>
      <c r="W110" s="2" t="b">
        <f>AND(Comodines[[#This Row],[L&amp;L]],Comodines[[#This Row],[Nuevo_Fuego]])</f>
        <v>0</v>
      </c>
      <c r="X110" s="2" t="str">
        <f>IF(Comodines[[#This Row],[L&amp;L]],Comodines[[#This Row],[Contador]],"")</f>
        <v/>
      </c>
      <c r="Y110" s="2" t="str">
        <f>IFERROR(SMALL(Comodines[L&amp;LC1],COUNTA($U$2:U110)),"")</f>
        <v/>
      </c>
      <c r="Z110" s="2" t="str">
        <f>IF(AND(Comodines[[#This Row],[Nuevo_Fuego]],Comodines[[#This Row],[L&amp;L]]),Comodines[[#This Row],[Contador]],"")</f>
        <v/>
      </c>
      <c r="AA110" s="2" t="str">
        <f>IFERROR(SMALL(Comodines[FuegoC1],COUNTA($W$2:W110)),"")</f>
        <v/>
      </c>
      <c r="AB110" s="3"/>
      <c r="AD110" s="3"/>
      <c r="AE110" s="3"/>
    </row>
    <row r="111" spans="1:31" ht="15" x14ac:dyDescent="0.25">
      <c r="A111" s="25">
        <v>19.599250000000001</v>
      </c>
      <c r="B111" s="18">
        <v>-92.294780000000003</v>
      </c>
      <c r="C111" s="2">
        <v>307.89999999999998</v>
      </c>
      <c r="D111" s="2">
        <v>0.3</v>
      </c>
      <c r="E111" s="2">
        <v>0.6</v>
      </c>
      <c r="F111" s="4">
        <v>42643</v>
      </c>
      <c r="G111" s="2">
        <v>710</v>
      </c>
      <c r="H111" s="2" t="s">
        <v>0</v>
      </c>
      <c r="I111" s="2" t="s">
        <v>1</v>
      </c>
      <c r="J111" s="2" t="s">
        <v>2</v>
      </c>
      <c r="K111" s="2">
        <v>286.8</v>
      </c>
      <c r="L111" s="2">
        <v>0</v>
      </c>
      <c r="M111" s="6" t="s">
        <v>0</v>
      </c>
      <c r="N111" s="23"/>
      <c r="O111" s="21" t="str">
        <f>Comodines[[#This Row],[Lat_trunc]]&amp;Comodines[[#This Row],[Lon_trunc]]</f>
        <v>19.5995-92.295</v>
      </c>
      <c r="P111" s="21">
        <f>MROUND(Datos[[#This Row],[Latitude]],IF(Datos[[#This Row],[Latitude]]&lt;0,-Precisión,Precisión))</f>
        <v>19.599499999999999</v>
      </c>
      <c r="Q111" s="21">
        <f>MROUND(Datos[[#This Row],[Longitude]],IF(Datos[[#This Row],[Longitude]]&lt;0,-Precisión,Precisión))</f>
        <v>-92.295000000000002</v>
      </c>
      <c r="R111" s="1">
        <v>110</v>
      </c>
      <c r="S111" s="5" t="b">
        <f>AND(Datos[[#This Row],[Latitude]]&gt;=Latitud_,Datos[[#This Row],[Latitude]]&lt;=_Latitud)</f>
        <v>1</v>
      </c>
      <c r="T111" s="2" t="b">
        <f>AND(Datos[[#This Row],[Longitude]]&gt;=Longitud_,Datos[[#This Row],[Longitude]]&lt;=_Longitud)</f>
        <v>0</v>
      </c>
      <c r="U111" s="2" t="b">
        <f>AND(Comodines[[#This Row],[Latitud]],Comodines[[#This Row],[Longitud]])</f>
        <v>0</v>
      </c>
      <c r="V111" s="2" t="b">
        <f>IF(COUNTIFS($O$2:O111,Comodines[[#This Row],[LatT&amp;LonT]],$F$2:F111,Datos[[#This Row],[Acq_date]]-1)=0,TRUE,FALSE)</f>
        <v>1</v>
      </c>
      <c r="W111" s="2" t="b">
        <f>AND(Comodines[[#This Row],[L&amp;L]],Comodines[[#This Row],[Nuevo_Fuego]])</f>
        <v>0</v>
      </c>
      <c r="X111" s="2" t="str">
        <f>IF(Comodines[[#This Row],[L&amp;L]],Comodines[[#This Row],[Contador]],"")</f>
        <v/>
      </c>
      <c r="Y111" s="2" t="str">
        <f>IFERROR(SMALL(Comodines[L&amp;LC1],COUNTA($U$2:U111)),"")</f>
        <v/>
      </c>
      <c r="Z111" s="2" t="str">
        <f>IF(AND(Comodines[[#This Row],[Nuevo_Fuego]],Comodines[[#This Row],[L&amp;L]]),Comodines[[#This Row],[Contador]],"")</f>
        <v/>
      </c>
      <c r="AA111" s="2" t="str">
        <f>IFERROR(SMALL(Comodines[FuegoC1],COUNTA($W$2:W111)),"")</f>
        <v/>
      </c>
      <c r="AB111" s="3"/>
      <c r="AD111" s="3"/>
      <c r="AE111" s="3"/>
    </row>
    <row r="112" spans="1:31" ht="15" x14ac:dyDescent="0.25">
      <c r="A112" s="25">
        <v>19.589860000000002</v>
      </c>
      <c r="B112" s="18">
        <v>-92.204729999999998</v>
      </c>
      <c r="C112" s="2">
        <v>313.3</v>
      </c>
      <c r="D112" s="2">
        <v>0.3</v>
      </c>
      <c r="E112" s="2">
        <v>0.6</v>
      </c>
      <c r="F112" s="4">
        <v>42643</v>
      </c>
      <c r="G112" s="2">
        <v>710</v>
      </c>
      <c r="H112" s="2" t="s">
        <v>0</v>
      </c>
      <c r="I112" s="2" t="s">
        <v>1</v>
      </c>
      <c r="J112" s="2" t="s">
        <v>2</v>
      </c>
      <c r="K112" s="2">
        <v>289.5</v>
      </c>
      <c r="L112" s="2">
        <v>0</v>
      </c>
      <c r="M112" s="6" t="s">
        <v>0</v>
      </c>
      <c r="N112" s="23"/>
      <c r="O112" s="21" t="str">
        <f>Comodines[[#This Row],[Lat_trunc]]&amp;Comodines[[#This Row],[Lon_trunc]]</f>
        <v>19.59-92.2045</v>
      </c>
      <c r="P112" s="21">
        <f>MROUND(Datos[[#This Row],[Latitude]],IF(Datos[[#This Row],[Latitude]]&lt;0,-Precisión,Precisión))</f>
        <v>19.59</v>
      </c>
      <c r="Q112" s="21">
        <f>MROUND(Datos[[#This Row],[Longitude]],IF(Datos[[#This Row],[Longitude]]&lt;0,-Precisión,Precisión))</f>
        <v>-92.204499999999996</v>
      </c>
      <c r="R112" s="1">
        <v>111</v>
      </c>
      <c r="S112" s="5" t="b">
        <f>AND(Datos[[#This Row],[Latitude]]&gt;=Latitud_,Datos[[#This Row],[Latitude]]&lt;=_Latitud)</f>
        <v>1</v>
      </c>
      <c r="T112" s="2" t="b">
        <f>AND(Datos[[#This Row],[Longitude]]&gt;=Longitud_,Datos[[#This Row],[Longitude]]&lt;=_Longitud)</f>
        <v>0</v>
      </c>
      <c r="U112" s="2" t="b">
        <f>AND(Comodines[[#This Row],[Latitud]],Comodines[[#This Row],[Longitud]])</f>
        <v>0</v>
      </c>
      <c r="V112" s="2" t="b">
        <f>IF(COUNTIFS($O$2:O112,Comodines[[#This Row],[LatT&amp;LonT]],$F$2:F112,Datos[[#This Row],[Acq_date]]-1)=0,TRUE,FALSE)</f>
        <v>1</v>
      </c>
      <c r="W112" s="2" t="b">
        <f>AND(Comodines[[#This Row],[L&amp;L]],Comodines[[#This Row],[Nuevo_Fuego]])</f>
        <v>0</v>
      </c>
      <c r="X112" s="2" t="str">
        <f>IF(Comodines[[#This Row],[L&amp;L]],Comodines[[#This Row],[Contador]],"")</f>
        <v/>
      </c>
      <c r="Y112" s="2" t="str">
        <f>IFERROR(SMALL(Comodines[L&amp;LC1],COUNTA($U$2:U112)),"")</f>
        <v/>
      </c>
      <c r="Z112" s="2" t="str">
        <f>IF(AND(Comodines[[#This Row],[Nuevo_Fuego]],Comodines[[#This Row],[L&amp;L]]),Comodines[[#This Row],[Contador]],"")</f>
        <v/>
      </c>
      <c r="AA112" s="2" t="str">
        <f>IFERROR(SMALL(Comodines[FuegoC1],COUNTA($W$2:W112)),"")</f>
        <v/>
      </c>
      <c r="AB112" s="3"/>
      <c r="AD112" s="3"/>
      <c r="AE112" s="3"/>
    </row>
    <row r="113" spans="1:31" ht="15" x14ac:dyDescent="0.25">
      <c r="A113" s="25">
        <v>19.567</v>
      </c>
      <c r="B113" s="18">
        <v>-92.187449999999998</v>
      </c>
      <c r="C113" s="2">
        <v>313.39999999999998</v>
      </c>
      <c r="D113" s="2">
        <v>0.3</v>
      </c>
      <c r="E113" s="2">
        <v>0.6</v>
      </c>
      <c r="F113" s="4">
        <v>42643</v>
      </c>
      <c r="G113" s="2">
        <v>710</v>
      </c>
      <c r="H113" s="2" t="s">
        <v>0</v>
      </c>
      <c r="I113" s="2" t="s">
        <v>1</v>
      </c>
      <c r="J113" s="2" t="s">
        <v>2</v>
      </c>
      <c r="K113" s="2">
        <v>289.8</v>
      </c>
      <c r="L113" s="2">
        <v>0</v>
      </c>
      <c r="M113" s="6" t="s">
        <v>0</v>
      </c>
      <c r="N113" s="23"/>
      <c r="O113" s="21" t="str">
        <f>Comodines[[#This Row],[Lat_trunc]]&amp;Comodines[[#This Row],[Lon_trunc]]</f>
        <v>19.567-92.1875</v>
      </c>
      <c r="P113" s="21">
        <f>MROUND(Datos[[#This Row],[Latitude]],IF(Datos[[#This Row],[Latitude]]&lt;0,-Precisión,Precisión))</f>
        <v>19.567</v>
      </c>
      <c r="Q113" s="21">
        <f>MROUND(Datos[[#This Row],[Longitude]],IF(Datos[[#This Row],[Longitude]]&lt;0,-Precisión,Precisión))</f>
        <v>-92.1875</v>
      </c>
      <c r="R113" s="1">
        <v>112</v>
      </c>
      <c r="S113" s="5" t="b">
        <f>AND(Datos[[#This Row],[Latitude]]&gt;=Latitud_,Datos[[#This Row],[Latitude]]&lt;=_Latitud)</f>
        <v>1</v>
      </c>
      <c r="T113" s="2" t="b">
        <f>AND(Datos[[#This Row],[Longitude]]&gt;=Longitud_,Datos[[#This Row],[Longitude]]&lt;=_Longitud)</f>
        <v>0</v>
      </c>
      <c r="U113" s="2" t="b">
        <f>AND(Comodines[[#This Row],[Latitud]],Comodines[[#This Row],[Longitud]])</f>
        <v>0</v>
      </c>
      <c r="V113" s="2" t="b">
        <f>IF(COUNTIFS($O$2:O113,Comodines[[#This Row],[LatT&amp;LonT]],$F$2:F113,Datos[[#This Row],[Acq_date]]-1)=0,TRUE,FALSE)</f>
        <v>1</v>
      </c>
      <c r="W113" s="2" t="b">
        <f>AND(Comodines[[#This Row],[L&amp;L]],Comodines[[#This Row],[Nuevo_Fuego]])</f>
        <v>0</v>
      </c>
      <c r="X113" s="2" t="str">
        <f>IF(Comodines[[#This Row],[L&amp;L]],Comodines[[#This Row],[Contador]],"")</f>
        <v/>
      </c>
      <c r="Y113" s="2" t="str">
        <f>IFERROR(SMALL(Comodines[L&amp;LC1],COUNTA($U$2:U113)),"")</f>
        <v/>
      </c>
      <c r="Z113" s="2" t="str">
        <f>IF(AND(Comodines[[#This Row],[Nuevo_Fuego]],Comodines[[#This Row],[L&amp;L]]),Comodines[[#This Row],[Contador]],"")</f>
        <v/>
      </c>
      <c r="AA113" s="2" t="str">
        <f>IFERROR(SMALL(Comodines[FuegoC1],COUNTA($W$2:W113)),"")</f>
        <v/>
      </c>
      <c r="AB113" s="3"/>
      <c r="AD113" s="3"/>
      <c r="AE113" s="3"/>
    </row>
    <row r="114" spans="1:31" ht="15" x14ac:dyDescent="0.25">
      <c r="A114" s="25">
        <v>19.567250000000001</v>
      </c>
      <c r="B114" s="18">
        <v>-92.241129999999998</v>
      </c>
      <c r="C114" s="2">
        <v>367</v>
      </c>
      <c r="D114" s="2">
        <v>0.3</v>
      </c>
      <c r="E114" s="2">
        <v>0.6</v>
      </c>
      <c r="F114" s="4">
        <v>42643</v>
      </c>
      <c r="G114" s="2">
        <v>710</v>
      </c>
      <c r="H114" s="2" t="s">
        <v>0</v>
      </c>
      <c r="I114" s="2" t="s">
        <v>1</v>
      </c>
      <c r="J114" s="2" t="s">
        <v>2</v>
      </c>
      <c r="K114" s="2">
        <v>290.3</v>
      </c>
      <c r="L114" s="2">
        <v>0</v>
      </c>
      <c r="M114" s="6" t="s">
        <v>0</v>
      </c>
      <c r="N114" s="23"/>
      <c r="O114" s="21" t="str">
        <f>Comodines[[#This Row],[Lat_trunc]]&amp;Comodines[[#This Row],[Lon_trunc]]</f>
        <v>19.5675-92.241</v>
      </c>
      <c r="P114" s="21">
        <f>MROUND(Datos[[#This Row],[Latitude]],IF(Datos[[#This Row],[Latitude]]&lt;0,-Precisión,Precisión))</f>
        <v>19.567499999999999</v>
      </c>
      <c r="Q114" s="21">
        <f>MROUND(Datos[[#This Row],[Longitude]],IF(Datos[[#This Row],[Longitude]]&lt;0,-Precisión,Precisión))</f>
        <v>-92.241</v>
      </c>
      <c r="R114" s="1">
        <v>113</v>
      </c>
      <c r="S114" s="5" t="b">
        <f>AND(Datos[[#This Row],[Latitude]]&gt;=Latitud_,Datos[[#This Row],[Latitude]]&lt;=_Latitud)</f>
        <v>1</v>
      </c>
      <c r="T114" s="2" t="b">
        <f>AND(Datos[[#This Row],[Longitude]]&gt;=Longitud_,Datos[[#This Row],[Longitude]]&lt;=_Longitud)</f>
        <v>0</v>
      </c>
      <c r="U114" s="2" t="b">
        <f>AND(Comodines[[#This Row],[Latitud]],Comodines[[#This Row],[Longitud]])</f>
        <v>0</v>
      </c>
      <c r="V114" s="2" t="b">
        <f>IF(COUNTIFS($O$2:O114,Comodines[[#This Row],[LatT&amp;LonT]],$F$2:F114,Datos[[#This Row],[Acq_date]]-1)=0,TRUE,FALSE)</f>
        <v>1</v>
      </c>
      <c r="W114" s="2" t="b">
        <f>AND(Comodines[[#This Row],[L&amp;L]],Comodines[[#This Row],[Nuevo_Fuego]])</f>
        <v>0</v>
      </c>
      <c r="X114" s="2" t="str">
        <f>IF(Comodines[[#This Row],[L&amp;L]],Comodines[[#This Row],[Contador]],"")</f>
        <v/>
      </c>
      <c r="Y114" s="2" t="str">
        <f>IFERROR(SMALL(Comodines[L&amp;LC1],COUNTA($U$2:U114)),"")</f>
        <v/>
      </c>
      <c r="Z114" s="2" t="str">
        <f>IF(AND(Comodines[[#This Row],[Nuevo_Fuego]],Comodines[[#This Row],[L&amp;L]]),Comodines[[#This Row],[Contador]],"")</f>
        <v/>
      </c>
      <c r="AA114" s="2" t="str">
        <f>IFERROR(SMALL(Comodines[FuegoC1],COUNTA($W$2:W114)),"")</f>
        <v/>
      </c>
      <c r="AB114" s="3"/>
      <c r="AD114" s="3"/>
      <c r="AE114" s="3"/>
    </row>
    <row r="115" spans="1:31" ht="15" x14ac:dyDescent="0.25">
      <c r="A115" s="25">
        <v>19.56691</v>
      </c>
      <c r="B115" s="18">
        <v>-92.237819999999999</v>
      </c>
      <c r="C115" s="2">
        <v>353.5</v>
      </c>
      <c r="D115" s="2">
        <v>0.3</v>
      </c>
      <c r="E115" s="2">
        <v>0.6</v>
      </c>
      <c r="F115" s="4">
        <v>42643</v>
      </c>
      <c r="G115" s="2">
        <v>710</v>
      </c>
      <c r="H115" s="2" t="s">
        <v>0</v>
      </c>
      <c r="I115" s="2" t="s">
        <v>1</v>
      </c>
      <c r="J115" s="2" t="s">
        <v>2</v>
      </c>
      <c r="K115" s="2">
        <v>290.10000000000002</v>
      </c>
      <c r="L115" s="2">
        <v>0</v>
      </c>
      <c r="M115" s="6" t="s">
        <v>0</v>
      </c>
      <c r="N115" s="23"/>
      <c r="O115" s="21" t="str">
        <f>Comodines[[#This Row],[Lat_trunc]]&amp;Comodines[[#This Row],[Lon_trunc]]</f>
        <v>19.567-92.238</v>
      </c>
      <c r="P115" s="21">
        <f>MROUND(Datos[[#This Row],[Latitude]],IF(Datos[[#This Row],[Latitude]]&lt;0,-Precisión,Precisión))</f>
        <v>19.567</v>
      </c>
      <c r="Q115" s="21">
        <f>MROUND(Datos[[#This Row],[Longitude]],IF(Datos[[#This Row],[Longitude]]&lt;0,-Precisión,Precisión))</f>
        <v>-92.238</v>
      </c>
      <c r="R115" s="1">
        <v>114</v>
      </c>
      <c r="S115" s="5" t="b">
        <f>AND(Datos[[#This Row],[Latitude]]&gt;=Latitud_,Datos[[#This Row],[Latitude]]&lt;=_Latitud)</f>
        <v>1</v>
      </c>
      <c r="T115" s="2" t="b">
        <f>AND(Datos[[#This Row],[Longitude]]&gt;=Longitud_,Datos[[#This Row],[Longitude]]&lt;=_Longitud)</f>
        <v>0</v>
      </c>
      <c r="U115" s="2" t="b">
        <f>AND(Comodines[[#This Row],[Latitud]],Comodines[[#This Row],[Longitud]])</f>
        <v>0</v>
      </c>
      <c r="V115" s="2" t="b">
        <f>IF(COUNTIFS($O$2:O115,Comodines[[#This Row],[LatT&amp;LonT]],$F$2:F115,Datos[[#This Row],[Acq_date]]-1)=0,TRUE,FALSE)</f>
        <v>1</v>
      </c>
      <c r="W115" s="2" t="b">
        <f>AND(Comodines[[#This Row],[L&amp;L]],Comodines[[#This Row],[Nuevo_Fuego]])</f>
        <v>0</v>
      </c>
      <c r="X115" s="2" t="str">
        <f>IF(Comodines[[#This Row],[L&amp;L]],Comodines[[#This Row],[Contador]],"")</f>
        <v/>
      </c>
      <c r="Y115" s="2" t="str">
        <f>IFERROR(SMALL(Comodines[L&amp;LC1],COUNTA($U$2:U115)),"")</f>
        <v/>
      </c>
      <c r="Z115" s="2" t="str">
        <f>IF(AND(Comodines[[#This Row],[Nuevo_Fuego]],Comodines[[#This Row],[L&amp;L]]),Comodines[[#This Row],[Contador]],"")</f>
        <v/>
      </c>
      <c r="AA115" s="2" t="str">
        <f>IFERROR(SMALL(Comodines[FuegoC1],COUNTA($W$2:W115)),"")</f>
        <v/>
      </c>
      <c r="AB115" s="3"/>
      <c r="AD115" s="3"/>
      <c r="AE115" s="3"/>
    </row>
    <row r="116" spans="1:31" ht="15" x14ac:dyDescent="0.25">
      <c r="A116" s="25">
        <v>19.566569999999999</v>
      </c>
      <c r="B116" s="18">
        <v>-92.234489999999994</v>
      </c>
      <c r="C116" s="2">
        <v>307.3</v>
      </c>
      <c r="D116" s="2">
        <v>0.3</v>
      </c>
      <c r="E116" s="2">
        <v>0.6</v>
      </c>
      <c r="F116" s="4">
        <v>42643</v>
      </c>
      <c r="G116" s="2">
        <v>710</v>
      </c>
      <c r="H116" s="2" t="s">
        <v>0</v>
      </c>
      <c r="I116" s="2" t="s">
        <v>1</v>
      </c>
      <c r="J116" s="2" t="s">
        <v>2</v>
      </c>
      <c r="K116" s="2">
        <v>289.5</v>
      </c>
      <c r="L116" s="2">
        <v>0</v>
      </c>
      <c r="M116" s="6" t="s">
        <v>0</v>
      </c>
      <c r="N116" s="23"/>
      <c r="O116" s="21" t="str">
        <f>Comodines[[#This Row],[Lat_trunc]]&amp;Comodines[[#This Row],[Lon_trunc]]</f>
        <v>19.5665-92.2345</v>
      </c>
      <c r="P116" s="21">
        <f>MROUND(Datos[[#This Row],[Latitude]],IF(Datos[[#This Row],[Latitude]]&lt;0,-Precisión,Precisión))</f>
        <v>19.566500000000001</v>
      </c>
      <c r="Q116" s="21">
        <f>MROUND(Datos[[#This Row],[Longitude]],IF(Datos[[#This Row],[Longitude]]&lt;0,-Precisión,Precisión))</f>
        <v>-92.234499999999997</v>
      </c>
      <c r="R116" s="1">
        <v>115</v>
      </c>
      <c r="S116" s="5" t="b">
        <f>AND(Datos[[#This Row],[Latitude]]&gt;=Latitud_,Datos[[#This Row],[Latitude]]&lt;=_Latitud)</f>
        <v>1</v>
      </c>
      <c r="T116" s="2" t="b">
        <f>AND(Datos[[#This Row],[Longitude]]&gt;=Longitud_,Datos[[#This Row],[Longitude]]&lt;=_Longitud)</f>
        <v>0</v>
      </c>
      <c r="U116" s="2" t="b">
        <f>AND(Comodines[[#This Row],[Latitud]],Comodines[[#This Row],[Longitud]])</f>
        <v>0</v>
      </c>
      <c r="V116" s="2" t="b">
        <f>IF(COUNTIFS($O$2:O116,Comodines[[#This Row],[LatT&amp;LonT]],$F$2:F116,Datos[[#This Row],[Acq_date]]-1)=0,TRUE,FALSE)</f>
        <v>1</v>
      </c>
      <c r="W116" s="2" t="b">
        <f>AND(Comodines[[#This Row],[L&amp;L]],Comodines[[#This Row],[Nuevo_Fuego]])</f>
        <v>0</v>
      </c>
      <c r="X116" s="2" t="str">
        <f>IF(Comodines[[#This Row],[L&amp;L]],Comodines[[#This Row],[Contador]],"")</f>
        <v/>
      </c>
      <c r="Y116" s="2" t="str">
        <f>IFERROR(SMALL(Comodines[L&amp;LC1],COUNTA($U$2:U116)),"")</f>
        <v/>
      </c>
      <c r="Z116" s="2" t="str">
        <f>IF(AND(Comodines[[#This Row],[Nuevo_Fuego]],Comodines[[#This Row],[L&amp;L]]),Comodines[[#This Row],[Contador]],"")</f>
        <v/>
      </c>
      <c r="AA116" s="2" t="str">
        <f>IFERROR(SMALL(Comodines[FuegoC1],COUNTA($W$2:W116)),"")</f>
        <v/>
      </c>
      <c r="AB116" s="3"/>
      <c r="AD116" s="3"/>
      <c r="AE116" s="3"/>
    </row>
    <row r="117" spans="1:31" ht="15" x14ac:dyDescent="0.25">
      <c r="A117" s="25">
        <v>19.520499999999998</v>
      </c>
      <c r="B117" s="18">
        <v>-92.156660000000002</v>
      </c>
      <c r="C117" s="2">
        <v>323.7</v>
      </c>
      <c r="D117" s="2">
        <v>0.3</v>
      </c>
      <c r="E117" s="2">
        <v>0.6</v>
      </c>
      <c r="F117" s="4">
        <v>42643</v>
      </c>
      <c r="G117" s="2">
        <v>710</v>
      </c>
      <c r="H117" s="2" t="s">
        <v>0</v>
      </c>
      <c r="I117" s="2" t="s">
        <v>1</v>
      </c>
      <c r="J117" s="2" t="s">
        <v>2</v>
      </c>
      <c r="K117" s="2">
        <v>289.8</v>
      </c>
      <c r="L117" s="2">
        <v>0</v>
      </c>
      <c r="M117" s="6" t="s">
        <v>0</v>
      </c>
      <c r="N117" s="23"/>
      <c r="O117" s="21" t="str">
        <f>Comodines[[#This Row],[Lat_trunc]]&amp;Comodines[[#This Row],[Lon_trunc]]</f>
        <v>19.5205-92.1565</v>
      </c>
      <c r="P117" s="21">
        <f>MROUND(Datos[[#This Row],[Latitude]],IF(Datos[[#This Row],[Latitude]]&lt;0,-Precisión,Precisión))</f>
        <v>19.520500000000002</v>
      </c>
      <c r="Q117" s="21">
        <f>MROUND(Datos[[#This Row],[Longitude]],IF(Datos[[#This Row],[Longitude]]&lt;0,-Precisión,Precisión))</f>
        <v>-92.156500000000008</v>
      </c>
      <c r="R117" s="1">
        <v>116</v>
      </c>
      <c r="S117" s="5" t="b">
        <f>AND(Datos[[#This Row],[Latitude]]&gt;=Latitud_,Datos[[#This Row],[Latitude]]&lt;=_Latitud)</f>
        <v>1</v>
      </c>
      <c r="T117" s="2" t="b">
        <f>AND(Datos[[#This Row],[Longitude]]&gt;=Longitud_,Datos[[#This Row],[Longitude]]&lt;=_Longitud)</f>
        <v>0</v>
      </c>
      <c r="U117" s="2" t="b">
        <f>AND(Comodines[[#This Row],[Latitud]],Comodines[[#This Row],[Longitud]])</f>
        <v>0</v>
      </c>
      <c r="V117" s="2" t="b">
        <f>IF(COUNTIFS($O$2:O117,Comodines[[#This Row],[LatT&amp;LonT]],$F$2:F117,Datos[[#This Row],[Acq_date]]-1)=0,TRUE,FALSE)</f>
        <v>1</v>
      </c>
      <c r="W117" s="2" t="b">
        <f>AND(Comodines[[#This Row],[L&amp;L]],Comodines[[#This Row],[Nuevo_Fuego]])</f>
        <v>0</v>
      </c>
      <c r="X117" s="2" t="str">
        <f>IF(Comodines[[#This Row],[L&amp;L]],Comodines[[#This Row],[Contador]],"")</f>
        <v/>
      </c>
      <c r="Y117" s="2" t="str">
        <f>IFERROR(SMALL(Comodines[L&amp;LC1],COUNTA($U$2:U117)),"")</f>
        <v/>
      </c>
      <c r="Z117" s="2" t="str">
        <f>IF(AND(Comodines[[#This Row],[Nuevo_Fuego]],Comodines[[#This Row],[L&amp;L]]),Comodines[[#This Row],[Contador]],"")</f>
        <v/>
      </c>
      <c r="AA117" s="2" t="str">
        <f>IFERROR(SMALL(Comodines[FuegoC1],COUNTA($W$2:W117)),"")</f>
        <v/>
      </c>
      <c r="AB117" s="3"/>
      <c r="AD117" s="3"/>
      <c r="AE117" s="3"/>
    </row>
    <row r="118" spans="1:31" ht="15" x14ac:dyDescent="0.25">
      <c r="A118" s="25">
        <v>19.515319999999999</v>
      </c>
      <c r="B118" s="18">
        <v>-92.157300000000006</v>
      </c>
      <c r="C118" s="2">
        <v>342.7</v>
      </c>
      <c r="D118" s="2">
        <v>0.3</v>
      </c>
      <c r="E118" s="2">
        <v>0.6</v>
      </c>
      <c r="F118" s="4">
        <v>42643</v>
      </c>
      <c r="G118" s="2">
        <v>710</v>
      </c>
      <c r="H118" s="2" t="s">
        <v>0</v>
      </c>
      <c r="I118" s="2" t="s">
        <v>1</v>
      </c>
      <c r="J118" s="2" t="s">
        <v>2</v>
      </c>
      <c r="K118" s="2">
        <v>289.7</v>
      </c>
      <c r="L118" s="2">
        <v>0</v>
      </c>
      <c r="M118" s="6" t="s">
        <v>0</v>
      </c>
      <c r="N118" s="23"/>
      <c r="O118" s="21" t="str">
        <f>Comodines[[#This Row],[Lat_trunc]]&amp;Comodines[[#This Row],[Lon_trunc]]</f>
        <v>19.5155-92.1575</v>
      </c>
      <c r="P118" s="21">
        <f>MROUND(Datos[[#This Row],[Latitude]],IF(Datos[[#This Row],[Latitude]]&lt;0,-Precisión,Precisión))</f>
        <v>19.515499999999999</v>
      </c>
      <c r="Q118" s="21">
        <f>MROUND(Datos[[#This Row],[Longitude]],IF(Datos[[#This Row],[Longitude]]&lt;0,-Precisión,Precisión))</f>
        <v>-92.157499999999999</v>
      </c>
      <c r="R118" s="1">
        <v>117</v>
      </c>
      <c r="S118" s="5" t="b">
        <f>AND(Datos[[#This Row],[Latitude]]&gt;=Latitud_,Datos[[#This Row],[Latitude]]&lt;=_Latitud)</f>
        <v>1</v>
      </c>
      <c r="T118" s="2" t="b">
        <f>AND(Datos[[#This Row],[Longitude]]&gt;=Longitud_,Datos[[#This Row],[Longitude]]&lt;=_Longitud)</f>
        <v>0</v>
      </c>
      <c r="U118" s="2" t="b">
        <f>AND(Comodines[[#This Row],[Latitud]],Comodines[[#This Row],[Longitud]])</f>
        <v>0</v>
      </c>
      <c r="V118" s="2" t="b">
        <f>IF(COUNTIFS($O$2:O118,Comodines[[#This Row],[LatT&amp;LonT]],$F$2:F118,Datos[[#This Row],[Acq_date]]-1)=0,TRUE,FALSE)</f>
        <v>1</v>
      </c>
      <c r="W118" s="2" t="b">
        <f>AND(Comodines[[#This Row],[L&amp;L]],Comodines[[#This Row],[Nuevo_Fuego]])</f>
        <v>0</v>
      </c>
      <c r="X118" s="2" t="str">
        <f>IF(Comodines[[#This Row],[L&amp;L]],Comodines[[#This Row],[Contador]],"")</f>
        <v/>
      </c>
      <c r="Y118" s="2" t="str">
        <f>IFERROR(SMALL(Comodines[L&amp;LC1],COUNTA($U$2:U118)),"")</f>
        <v/>
      </c>
      <c r="Z118" s="2" t="str">
        <f>IF(AND(Comodines[[#This Row],[Nuevo_Fuego]],Comodines[[#This Row],[L&amp;L]]),Comodines[[#This Row],[Contador]],"")</f>
        <v/>
      </c>
      <c r="AA118" s="2" t="str">
        <f>IFERROR(SMALL(Comodines[FuegoC1],COUNTA($W$2:W118)),"")</f>
        <v/>
      </c>
      <c r="AB118" s="3"/>
      <c r="AD118" s="3"/>
      <c r="AE118" s="3"/>
    </row>
    <row r="119" spans="1:31" ht="15" x14ac:dyDescent="0.25">
      <c r="A119" s="25">
        <v>19.440020000000001</v>
      </c>
      <c r="B119" s="18">
        <v>-92.038420000000002</v>
      </c>
      <c r="C119" s="2">
        <v>347.6</v>
      </c>
      <c r="D119" s="2">
        <v>0.3</v>
      </c>
      <c r="E119" s="2">
        <v>0.6</v>
      </c>
      <c r="F119" s="4">
        <v>42643</v>
      </c>
      <c r="G119" s="2">
        <v>710</v>
      </c>
      <c r="H119" s="2" t="s">
        <v>0</v>
      </c>
      <c r="I119" s="2" t="s">
        <v>1</v>
      </c>
      <c r="J119" s="2" t="s">
        <v>2</v>
      </c>
      <c r="K119" s="2">
        <v>289.2</v>
      </c>
      <c r="L119" s="2">
        <v>0</v>
      </c>
      <c r="M119" s="6" t="s">
        <v>0</v>
      </c>
      <c r="N119" s="23"/>
      <c r="O119" s="21" t="str">
        <f>Comodines[[#This Row],[Lat_trunc]]&amp;Comodines[[#This Row],[Lon_trunc]]</f>
        <v>19.44-92.0385</v>
      </c>
      <c r="P119" s="21">
        <f>MROUND(Datos[[#This Row],[Latitude]],IF(Datos[[#This Row],[Latitude]]&lt;0,-Precisión,Precisión))</f>
        <v>19.440000000000001</v>
      </c>
      <c r="Q119" s="21">
        <f>MROUND(Datos[[#This Row],[Longitude]],IF(Datos[[#This Row],[Longitude]]&lt;0,-Precisión,Precisión))</f>
        <v>-92.038499999999999</v>
      </c>
      <c r="R119" s="1">
        <v>118</v>
      </c>
      <c r="S119" s="5" t="b">
        <f>AND(Datos[[#This Row],[Latitude]]&gt;=Latitud_,Datos[[#This Row],[Latitude]]&lt;=_Latitud)</f>
        <v>1</v>
      </c>
      <c r="T119" s="2" t="b">
        <f>AND(Datos[[#This Row],[Longitude]]&gt;=Longitud_,Datos[[#This Row],[Longitude]]&lt;=_Longitud)</f>
        <v>0</v>
      </c>
      <c r="U119" s="2" t="b">
        <f>AND(Comodines[[#This Row],[Latitud]],Comodines[[#This Row],[Longitud]])</f>
        <v>0</v>
      </c>
      <c r="V119" s="2" t="b">
        <f>IF(COUNTIFS($O$2:O119,Comodines[[#This Row],[LatT&amp;LonT]],$F$2:F119,Datos[[#This Row],[Acq_date]]-1)=0,TRUE,FALSE)</f>
        <v>1</v>
      </c>
      <c r="W119" s="2" t="b">
        <f>AND(Comodines[[#This Row],[L&amp;L]],Comodines[[#This Row],[Nuevo_Fuego]])</f>
        <v>0</v>
      </c>
      <c r="X119" s="2" t="str">
        <f>IF(Comodines[[#This Row],[L&amp;L]],Comodines[[#This Row],[Contador]],"")</f>
        <v/>
      </c>
      <c r="Y119" s="2" t="str">
        <f>IFERROR(SMALL(Comodines[L&amp;LC1],COUNTA($U$2:U119)),"")</f>
        <v/>
      </c>
      <c r="Z119" s="2" t="str">
        <f>IF(AND(Comodines[[#This Row],[Nuevo_Fuego]],Comodines[[#This Row],[L&amp;L]]),Comodines[[#This Row],[Contador]],"")</f>
        <v/>
      </c>
      <c r="AA119" s="2" t="str">
        <f>IFERROR(SMALL(Comodines[FuegoC1],COUNTA($W$2:W119)),"")</f>
        <v/>
      </c>
      <c r="AB119" s="3"/>
      <c r="AD119" s="3"/>
      <c r="AE119" s="3"/>
    </row>
    <row r="120" spans="1:31" ht="15" x14ac:dyDescent="0.25">
      <c r="A120" s="25">
        <v>19.439679999999999</v>
      </c>
      <c r="B120" s="18">
        <v>-92.035219999999995</v>
      </c>
      <c r="C120" s="2">
        <v>309.7</v>
      </c>
      <c r="D120" s="2">
        <v>0.3</v>
      </c>
      <c r="E120" s="2">
        <v>0.6</v>
      </c>
      <c r="F120" s="4">
        <v>42643</v>
      </c>
      <c r="G120" s="2">
        <v>710</v>
      </c>
      <c r="H120" s="2" t="s">
        <v>0</v>
      </c>
      <c r="I120" s="2" t="s">
        <v>1</v>
      </c>
      <c r="J120" s="2" t="s">
        <v>2</v>
      </c>
      <c r="K120" s="2">
        <v>289.10000000000002</v>
      </c>
      <c r="L120" s="2">
        <v>0</v>
      </c>
      <c r="M120" s="6" t="s">
        <v>0</v>
      </c>
      <c r="N120" s="23"/>
      <c r="O120" s="21" t="str">
        <f>Comodines[[#This Row],[Lat_trunc]]&amp;Comodines[[#This Row],[Lon_trunc]]</f>
        <v>19.4395-92.035</v>
      </c>
      <c r="P120" s="21">
        <f>MROUND(Datos[[#This Row],[Latitude]],IF(Datos[[#This Row],[Latitude]]&lt;0,-Precisión,Precisión))</f>
        <v>19.439499999999999</v>
      </c>
      <c r="Q120" s="21">
        <f>MROUND(Datos[[#This Row],[Longitude]],IF(Datos[[#This Row],[Longitude]]&lt;0,-Precisión,Precisión))</f>
        <v>-92.034999999999997</v>
      </c>
      <c r="R120" s="1">
        <v>119</v>
      </c>
      <c r="S120" s="5" t="b">
        <f>AND(Datos[[#This Row],[Latitude]]&gt;=Latitud_,Datos[[#This Row],[Latitude]]&lt;=_Latitud)</f>
        <v>1</v>
      </c>
      <c r="T120" s="2" t="b">
        <f>AND(Datos[[#This Row],[Longitude]]&gt;=Longitud_,Datos[[#This Row],[Longitude]]&lt;=_Longitud)</f>
        <v>0</v>
      </c>
      <c r="U120" s="2" t="b">
        <f>AND(Comodines[[#This Row],[Latitud]],Comodines[[#This Row],[Longitud]])</f>
        <v>0</v>
      </c>
      <c r="V120" s="2" t="b">
        <f>IF(COUNTIFS($O$2:O120,Comodines[[#This Row],[LatT&amp;LonT]],$F$2:F120,Datos[[#This Row],[Acq_date]]-1)=0,TRUE,FALSE)</f>
        <v>1</v>
      </c>
      <c r="W120" s="2" t="b">
        <f>AND(Comodines[[#This Row],[L&amp;L]],Comodines[[#This Row],[Nuevo_Fuego]])</f>
        <v>0</v>
      </c>
      <c r="X120" s="2" t="str">
        <f>IF(Comodines[[#This Row],[L&amp;L]],Comodines[[#This Row],[Contador]],"")</f>
        <v/>
      </c>
      <c r="Y120" s="2" t="str">
        <f>IFERROR(SMALL(Comodines[L&amp;LC1],COUNTA($U$2:U120)),"")</f>
        <v/>
      </c>
      <c r="Z120" s="2" t="str">
        <f>IF(AND(Comodines[[#This Row],[Nuevo_Fuego]],Comodines[[#This Row],[L&amp;L]]),Comodines[[#This Row],[Contador]],"")</f>
        <v/>
      </c>
      <c r="AA120" s="2" t="str">
        <f>IFERROR(SMALL(Comodines[FuegoC1],COUNTA($W$2:W120)),"")</f>
        <v/>
      </c>
      <c r="AB120" s="3"/>
      <c r="AD120" s="3"/>
      <c r="AE120" s="3"/>
    </row>
    <row r="121" spans="1:31" ht="15" x14ac:dyDescent="0.25">
      <c r="A121" s="25">
        <v>19.43488</v>
      </c>
      <c r="B121" s="18">
        <v>-92.039069999999995</v>
      </c>
      <c r="C121" s="2">
        <v>311.2</v>
      </c>
      <c r="D121" s="2">
        <v>0.3</v>
      </c>
      <c r="E121" s="2">
        <v>0.6</v>
      </c>
      <c r="F121" s="4">
        <v>42643</v>
      </c>
      <c r="G121" s="2">
        <v>710</v>
      </c>
      <c r="H121" s="2" t="s">
        <v>0</v>
      </c>
      <c r="I121" s="2" t="s">
        <v>1</v>
      </c>
      <c r="J121" s="2" t="s">
        <v>2</v>
      </c>
      <c r="K121" s="2">
        <v>288.60000000000002</v>
      </c>
      <c r="L121" s="2">
        <v>0</v>
      </c>
      <c r="M121" s="6" t="s">
        <v>0</v>
      </c>
      <c r="N121" s="23"/>
      <c r="O121" s="21" t="str">
        <f>Comodines[[#This Row],[Lat_trunc]]&amp;Comodines[[#This Row],[Lon_trunc]]</f>
        <v>19.435-92.039</v>
      </c>
      <c r="P121" s="21">
        <f>MROUND(Datos[[#This Row],[Latitude]],IF(Datos[[#This Row],[Latitude]]&lt;0,-Precisión,Precisión))</f>
        <v>19.434999999999999</v>
      </c>
      <c r="Q121" s="21">
        <f>MROUND(Datos[[#This Row],[Longitude]],IF(Datos[[#This Row],[Longitude]]&lt;0,-Precisión,Precisión))</f>
        <v>-92.039000000000001</v>
      </c>
      <c r="R121" s="1">
        <v>120</v>
      </c>
      <c r="S121" s="5" t="b">
        <f>AND(Datos[[#This Row],[Latitude]]&gt;=Latitud_,Datos[[#This Row],[Latitude]]&lt;=_Latitud)</f>
        <v>1</v>
      </c>
      <c r="T121" s="2" t="b">
        <f>AND(Datos[[#This Row],[Longitude]]&gt;=Longitud_,Datos[[#This Row],[Longitude]]&lt;=_Longitud)</f>
        <v>0</v>
      </c>
      <c r="U121" s="2" t="b">
        <f>AND(Comodines[[#This Row],[Latitud]],Comodines[[#This Row],[Longitud]])</f>
        <v>0</v>
      </c>
      <c r="V121" s="2" t="b">
        <f>IF(COUNTIFS($O$2:O121,Comodines[[#This Row],[LatT&amp;LonT]],$F$2:F121,Datos[[#This Row],[Acq_date]]-1)=0,TRUE,FALSE)</f>
        <v>1</v>
      </c>
      <c r="W121" s="2" t="b">
        <f>AND(Comodines[[#This Row],[L&amp;L]],Comodines[[#This Row],[Nuevo_Fuego]])</f>
        <v>0</v>
      </c>
      <c r="X121" s="2" t="str">
        <f>IF(Comodines[[#This Row],[L&amp;L]],Comodines[[#This Row],[Contador]],"")</f>
        <v/>
      </c>
      <c r="Y121" s="2" t="str">
        <f>IFERROR(SMALL(Comodines[L&amp;LC1],COUNTA($U$2:U121)),"")</f>
        <v/>
      </c>
      <c r="Z121" s="2" t="str">
        <f>IF(AND(Comodines[[#This Row],[Nuevo_Fuego]],Comodines[[#This Row],[L&amp;L]]),Comodines[[#This Row],[Contador]],"")</f>
        <v/>
      </c>
      <c r="AA121" s="2" t="str">
        <f>IFERROR(SMALL(Comodines[FuegoC1],COUNTA($W$2:W121)),"")</f>
        <v/>
      </c>
      <c r="AB121" s="3"/>
      <c r="AD121" s="3"/>
      <c r="AE121" s="3"/>
    </row>
    <row r="122" spans="1:31" ht="15" x14ac:dyDescent="0.25">
      <c r="A122" s="25">
        <v>19.42859</v>
      </c>
      <c r="B122" s="18">
        <v>-92.079030000000003</v>
      </c>
      <c r="C122" s="2">
        <v>308.39999999999998</v>
      </c>
      <c r="D122" s="2">
        <v>0.3</v>
      </c>
      <c r="E122" s="2">
        <v>0.6</v>
      </c>
      <c r="F122" s="4">
        <v>42643</v>
      </c>
      <c r="G122" s="2">
        <v>710</v>
      </c>
      <c r="H122" s="2" t="s">
        <v>0</v>
      </c>
      <c r="I122" s="2" t="s">
        <v>1</v>
      </c>
      <c r="J122" s="2" t="s">
        <v>2</v>
      </c>
      <c r="K122" s="2">
        <v>288.7</v>
      </c>
      <c r="L122" s="2">
        <v>0</v>
      </c>
      <c r="M122" s="6" t="s">
        <v>0</v>
      </c>
      <c r="N122" s="23"/>
      <c r="O122" s="21" t="str">
        <f>Comodines[[#This Row],[Lat_trunc]]&amp;Comodines[[#This Row],[Lon_trunc]]</f>
        <v>19.4285-92.079</v>
      </c>
      <c r="P122" s="21">
        <f>MROUND(Datos[[#This Row],[Latitude]],IF(Datos[[#This Row],[Latitude]]&lt;0,-Precisión,Precisión))</f>
        <v>19.4285</v>
      </c>
      <c r="Q122" s="21">
        <f>MROUND(Datos[[#This Row],[Longitude]],IF(Datos[[#This Row],[Longitude]]&lt;0,-Precisión,Precisión))</f>
        <v>-92.079000000000008</v>
      </c>
      <c r="R122" s="1">
        <v>121</v>
      </c>
      <c r="S122" s="5" t="b">
        <f>AND(Datos[[#This Row],[Latitude]]&gt;=Latitud_,Datos[[#This Row],[Latitude]]&lt;=_Latitud)</f>
        <v>1</v>
      </c>
      <c r="T122" s="2" t="b">
        <f>AND(Datos[[#This Row],[Longitude]]&gt;=Longitud_,Datos[[#This Row],[Longitude]]&lt;=_Longitud)</f>
        <v>0</v>
      </c>
      <c r="U122" s="2" t="b">
        <f>AND(Comodines[[#This Row],[Latitud]],Comodines[[#This Row],[Longitud]])</f>
        <v>0</v>
      </c>
      <c r="V122" s="2" t="b">
        <f>IF(COUNTIFS($O$2:O122,Comodines[[#This Row],[LatT&amp;LonT]],$F$2:F122,Datos[[#This Row],[Acq_date]]-1)=0,TRUE,FALSE)</f>
        <v>1</v>
      </c>
      <c r="W122" s="2" t="b">
        <f>AND(Comodines[[#This Row],[L&amp;L]],Comodines[[#This Row],[Nuevo_Fuego]])</f>
        <v>0</v>
      </c>
      <c r="X122" s="2" t="str">
        <f>IF(Comodines[[#This Row],[L&amp;L]],Comodines[[#This Row],[Contador]],"")</f>
        <v/>
      </c>
      <c r="Y122" s="2" t="str">
        <f>IFERROR(SMALL(Comodines[L&amp;LC1],COUNTA($U$2:U122)),"")</f>
        <v/>
      </c>
      <c r="Z122" s="2" t="str">
        <f>IF(AND(Comodines[[#This Row],[Nuevo_Fuego]],Comodines[[#This Row],[L&amp;L]]),Comodines[[#This Row],[Contador]],"")</f>
        <v/>
      </c>
      <c r="AA122" s="2" t="str">
        <f>IFERROR(SMALL(Comodines[FuegoC1],COUNTA($W$2:W122)),"")</f>
        <v/>
      </c>
      <c r="AB122" s="3"/>
      <c r="AD122" s="3"/>
      <c r="AE122" s="3"/>
    </row>
    <row r="123" spans="1:31" ht="15" x14ac:dyDescent="0.25">
      <c r="A123" s="25">
        <v>19.423439999999999</v>
      </c>
      <c r="B123" s="18">
        <v>-92.079679999999996</v>
      </c>
      <c r="C123" s="2">
        <v>335.5</v>
      </c>
      <c r="D123" s="2">
        <v>0.3</v>
      </c>
      <c r="E123" s="2">
        <v>0.6</v>
      </c>
      <c r="F123" s="4">
        <v>42643</v>
      </c>
      <c r="G123" s="2">
        <v>710</v>
      </c>
      <c r="H123" s="2" t="s">
        <v>0</v>
      </c>
      <c r="I123" s="2" t="s">
        <v>1</v>
      </c>
      <c r="J123" s="2" t="s">
        <v>2</v>
      </c>
      <c r="K123" s="2">
        <v>288.60000000000002</v>
      </c>
      <c r="L123" s="2">
        <v>0</v>
      </c>
      <c r="M123" s="6" t="s">
        <v>0</v>
      </c>
      <c r="N123" s="23"/>
      <c r="O123" s="21" t="str">
        <f>Comodines[[#This Row],[Lat_trunc]]&amp;Comodines[[#This Row],[Lon_trunc]]</f>
        <v>19.4235-92.0795</v>
      </c>
      <c r="P123" s="21">
        <f>MROUND(Datos[[#This Row],[Latitude]],IF(Datos[[#This Row],[Latitude]]&lt;0,-Precisión,Precisión))</f>
        <v>19.423500000000001</v>
      </c>
      <c r="Q123" s="21">
        <f>MROUND(Datos[[#This Row],[Longitude]],IF(Datos[[#This Row],[Longitude]]&lt;0,-Precisión,Precisión))</f>
        <v>-92.079499999999996</v>
      </c>
      <c r="R123" s="1">
        <v>122</v>
      </c>
      <c r="S123" s="5" t="b">
        <f>AND(Datos[[#This Row],[Latitude]]&gt;=Latitud_,Datos[[#This Row],[Latitude]]&lt;=_Latitud)</f>
        <v>1</v>
      </c>
      <c r="T123" s="2" t="b">
        <f>AND(Datos[[#This Row],[Longitude]]&gt;=Longitud_,Datos[[#This Row],[Longitude]]&lt;=_Longitud)</f>
        <v>0</v>
      </c>
      <c r="U123" s="2" t="b">
        <f>AND(Comodines[[#This Row],[Latitud]],Comodines[[#This Row],[Longitud]])</f>
        <v>0</v>
      </c>
      <c r="V123" s="2" t="b">
        <f>IF(COUNTIFS($O$2:O123,Comodines[[#This Row],[LatT&amp;LonT]],$F$2:F123,Datos[[#This Row],[Acq_date]]-1)=0,TRUE,FALSE)</f>
        <v>1</v>
      </c>
      <c r="W123" s="2" t="b">
        <f>AND(Comodines[[#This Row],[L&amp;L]],Comodines[[#This Row],[Nuevo_Fuego]])</f>
        <v>0</v>
      </c>
      <c r="X123" s="2" t="str">
        <f>IF(Comodines[[#This Row],[L&amp;L]],Comodines[[#This Row],[Contador]],"")</f>
        <v/>
      </c>
      <c r="Y123" s="2" t="str">
        <f>IFERROR(SMALL(Comodines[L&amp;LC1],COUNTA($U$2:U123)),"")</f>
        <v/>
      </c>
      <c r="Z123" s="2" t="str">
        <f>IF(AND(Comodines[[#This Row],[Nuevo_Fuego]],Comodines[[#This Row],[L&amp;L]]),Comodines[[#This Row],[Contador]],"")</f>
        <v/>
      </c>
      <c r="AA123" s="2" t="str">
        <f>IFERROR(SMALL(Comodines[FuegoC1],COUNTA($W$2:W123)),"")</f>
        <v/>
      </c>
      <c r="AB123" s="3"/>
      <c r="AD123" s="3"/>
      <c r="AE123" s="3"/>
    </row>
    <row r="124" spans="1:31" ht="15" x14ac:dyDescent="0.25">
      <c r="A124" s="25">
        <v>19.427040000000002</v>
      </c>
      <c r="B124" s="18">
        <v>-92.078710000000001</v>
      </c>
      <c r="C124" s="2">
        <v>332.4</v>
      </c>
      <c r="D124" s="2">
        <v>0.3</v>
      </c>
      <c r="E124" s="2">
        <v>0.6</v>
      </c>
      <c r="F124" s="4">
        <v>42643</v>
      </c>
      <c r="G124" s="2">
        <v>710</v>
      </c>
      <c r="H124" s="2" t="s">
        <v>0</v>
      </c>
      <c r="I124" s="2" t="s">
        <v>1</v>
      </c>
      <c r="J124" s="2" t="s">
        <v>2</v>
      </c>
      <c r="K124" s="2">
        <v>288.89999999999998</v>
      </c>
      <c r="L124" s="2">
        <v>0</v>
      </c>
      <c r="M124" s="6" t="s">
        <v>0</v>
      </c>
      <c r="N124" s="23"/>
      <c r="O124" s="21" t="str">
        <f>Comodines[[#This Row],[Lat_trunc]]&amp;Comodines[[#This Row],[Lon_trunc]]</f>
        <v>19.427-92.0785</v>
      </c>
      <c r="P124" s="21">
        <f>MROUND(Datos[[#This Row],[Latitude]],IF(Datos[[#This Row],[Latitude]]&lt;0,-Precisión,Precisión))</f>
        <v>19.427</v>
      </c>
      <c r="Q124" s="21">
        <f>MROUND(Datos[[#This Row],[Longitude]],IF(Datos[[#This Row],[Longitude]]&lt;0,-Precisión,Precisión))</f>
        <v>-92.078500000000005</v>
      </c>
      <c r="R124" s="1">
        <v>123</v>
      </c>
      <c r="S124" s="5" t="b">
        <f>AND(Datos[[#This Row],[Latitude]]&gt;=Latitud_,Datos[[#This Row],[Latitude]]&lt;=_Latitud)</f>
        <v>1</v>
      </c>
      <c r="T124" s="2" t="b">
        <f>AND(Datos[[#This Row],[Longitude]]&gt;=Longitud_,Datos[[#This Row],[Longitude]]&lt;=_Longitud)</f>
        <v>0</v>
      </c>
      <c r="U124" s="2" t="b">
        <f>AND(Comodines[[#This Row],[Latitud]],Comodines[[#This Row],[Longitud]])</f>
        <v>0</v>
      </c>
      <c r="V124" s="2" t="b">
        <f>IF(COUNTIFS($O$2:O124,Comodines[[#This Row],[LatT&amp;LonT]],$F$2:F124,Datos[[#This Row],[Acq_date]]-1)=0,TRUE,FALSE)</f>
        <v>1</v>
      </c>
      <c r="W124" s="2" t="b">
        <f>AND(Comodines[[#This Row],[L&amp;L]],Comodines[[#This Row],[Nuevo_Fuego]])</f>
        <v>0</v>
      </c>
      <c r="X124" s="2" t="str">
        <f>IF(Comodines[[#This Row],[L&amp;L]],Comodines[[#This Row],[Contador]],"")</f>
        <v/>
      </c>
      <c r="Y124" s="2" t="str">
        <f>IFERROR(SMALL(Comodines[L&amp;LC1],COUNTA($U$2:U124)),"")</f>
        <v/>
      </c>
      <c r="Z124" s="2" t="str">
        <f>IF(AND(Comodines[[#This Row],[Nuevo_Fuego]],Comodines[[#This Row],[L&amp;L]]),Comodines[[#This Row],[Contador]],"")</f>
        <v/>
      </c>
      <c r="AA124" s="2" t="str">
        <f>IFERROR(SMALL(Comodines[FuegoC1],COUNTA($W$2:W124)),"")</f>
        <v/>
      </c>
      <c r="AB124" s="3"/>
      <c r="AD124" s="3"/>
      <c r="AE124" s="3"/>
    </row>
    <row r="125" spans="1:31" ht="15" x14ac:dyDescent="0.25">
      <c r="A125" s="25">
        <v>19.421890000000001</v>
      </c>
      <c r="B125" s="18">
        <v>-92.079350000000005</v>
      </c>
      <c r="C125" s="2">
        <v>320.10000000000002</v>
      </c>
      <c r="D125" s="2">
        <v>0.3</v>
      </c>
      <c r="E125" s="2">
        <v>0.6</v>
      </c>
      <c r="F125" s="4">
        <v>42643</v>
      </c>
      <c r="G125" s="2">
        <v>710</v>
      </c>
      <c r="H125" s="2" t="s">
        <v>0</v>
      </c>
      <c r="I125" s="2" t="s">
        <v>1</v>
      </c>
      <c r="J125" s="2" t="s">
        <v>2</v>
      </c>
      <c r="K125" s="2">
        <v>288.39999999999998</v>
      </c>
      <c r="L125" s="2">
        <v>0</v>
      </c>
      <c r="M125" s="6" t="s">
        <v>0</v>
      </c>
      <c r="N125" s="23"/>
      <c r="O125" s="21" t="str">
        <f>Comodines[[#This Row],[Lat_trunc]]&amp;Comodines[[#This Row],[Lon_trunc]]</f>
        <v>19.422-92.0795</v>
      </c>
      <c r="P125" s="21">
        <f>MROUND(Datos[[#This Row],[Latitude]],IF(Datos[[#This Row],[Latitude]]&lt;0,-Precisión,Precisión))</f>
        <v>19.422000000000001</v>
      </c>
      <c r="Q125" s="21">
        <f>MROUND(Datos[[#This Row],[Longitude]],IF(Datos[[#This Row],[Longitude]]&lt;0,-Precisión,Precisión))</f>
        <v>-92.079499999999996</v>
      </c>
      <c r="R125" s="1">
        <v>124</v>
      </c>
      <c r="S125" s="5" t="b">
        <f>AND(Datos[[#This Row],[Latitude]]&gt;=Latitud_,Datos[[#This Row],[Latitude]]&lt;=_Latitud)</f>
        <v>1</v>
      </c>
      <c r="T125" s="2" t="b">
        <f>AND(Datos[[#This Row],[Longitude]]&gt;=Longitud_,Datos[[#This Row],[Longitude]]&lt;=_Longitud)</f>
        <v>0</v>
      </c>
      <c r="U125" s="2" t="b">
        <f>AND(Comodines[[#This Row],[Latitud]],Comodines[[#This Row],[Longitud]])</f>
        <v>0</v>
      </c>
      <c r="V125" s="2" t="b">
        <f>IF(COUNTIFS($O$2:O125,Comodines[[#This Row],[LatT&amp;LonT]],$F$2:F125,Datos[[#This Row],[Acq_date]]-1)=0,TRUE,FALSE)</f>
        <v>1</v>
      </c>
      <c r="W125" s="2" t="b">
        <f>AND(Comodines[[#This Row],[L&amp;L]],Comodines[[#This Row],[Nuevo_Fuego]])</f>
        <v>0</v>
      </c>
      <c r="X125" s="2" t="str">
        <f>IF(Comodines[[#This Row],[L&amp;L]],Comodines[[#This Row],[Contador]],"")</f>
        <v/>
      </c>
      <c r="Y125" s="2" t="str">
        <f>IFERROR(SMALL(Comodines[L&amp;LC1],COUNTA($U$2:U125)),"")</f>
        <v/>
      </c>
      <c r="Z125" s="2" t="str">
        <f>IF(AND(Comodines[[#This Row],[Nuevo_Fuego]],Comodines[[#This Row],[L&amp;L]]),Comodines[[#This Row],[Contador]],"")</f>
        <v/>
      </c>
      <c r="AA125" s="2" t="str">
        <f>IFERROR(SMALL(Comodines[FuegoC1],COUNTA($W$2:W125)),"")</f>
        <v/>
      </c>
      <c r="AB125" s="3"/>
      <c r="AD125" s="3"/>
      <c r="AE125" s="3"/>
    </row>
    <row r="126" spans="1:31" ht="15" x14ac:dyDescent="0.25">
      <c r="A126" s="25">
        <v>19.402239999999999</v>
      </c>
      <c r="B126" s="18">
        <v>-92.042640000000006</v>
      </c>
      <c r="C126" s="2">
        <v>341.6</v>
      </c>
      <c r="D126" s="2">
        <v>0.3</v>
      </c>
      <c r="E126" s="2">
        <v>0.6</v>
      </c>
      <c r="F126" s="4">
        <v>42643</v>
      </c>
      <c r="G126" s="2">
        <v>710</v>
      </c>
      <c r="H126" s="2" t="s">
        <v>0</v>
      </c>
      <c r="I126" s="2" t="s">
        <v>1</v>
      </c>
      <c r="J126" s="2" t="s">
        <v>2</v>
      </c>
      <c r="K126" s="2">
        <v>288.60000000000002</v>
      </c>
      <c r="L126" s="2">
        <v>0</v>
      </c>
      <c r="M126" s="6" t="s">
        <v>0</v>
      </c>
      <c r="N126" s="23"/>
      <c r="O126" s="21" t="str">
        <f>Comodines[[#This Row],[Lat_trunc]]&amp;Comodines[[#This Row],[Lon_trunc]]</f>
        <v>19.402-92.0425</v>
      </c>
      <c r="P126" s="21">
        <f>MROUND(Datos[[#This Row],[Latitude]],IF(Datos[[#This Row],[Latitude]]&lt;0,-Precisión,Precisión))</f>
        <v>19.402000000000001</v>
      </c>
      <c r="Q126" s="21">
        <f>MROUND(Datos[[#This Row],[Longitude]],IF(Datos[[#This Row],[Longitude]]&lt;0,-Precisión,Precisión))</f>
        <v>-92.042500000000004</v>
      </c>
      <c r="R126" s="1">
        <v>125</v>
      </c>
      <c r="S126" s="5" t="b">
        <f>AND(Datos[[#This Row],[Latitude]]&gt;=Latitud_,Datos[[#This Row],[Latitude]]&lt;=_Latitud)</f>
        <v>1</v>
      </c>
      <c r="T126" s="2" t="b">
        <f>AND(Datos[[#This Row],[Longitude]]&gt;=Longitud_,Datos[[#This Row],[Longitude]]&lt;=_Longitud)</f>
        <v>0</v>
      </c>
      <c r="U126" s="2" t="b">
        <f>AND(Comodines[[#This Row],[Latitud]],Comodines[[#This Row],[Longitud]])</f>
        <v>0</v>
      </c>
      <c r="V126" s="2" t="b">
        <f>IF(COUNTIFS($O$2:O126,Comodines[[#This Row],[LatT&amp;LonT]],$F$2:F126,Datos[[#This Row],[Acq_date]]-1)=0,TRUE,FALSE)</f>
        <v>1</v>
      </c>
      <c r="W126" s="2" t="b">
        <f>AND(Comodines[[#This Row],[L&amp;L]],Comodines[[#This Row],[Nuevo_Fuego]])</f>
        <v>0</v>
      </c>
      <c r="X126" s="2" t="str">
        <f>IF(Comodines[[#This Row],[L&amp;L]],Comodines[[#This Row],[Contador]],"")</f>
        <v/>
      </c>
      <c r="Y126" s="2" t="str">
        <f>IFERROR(SMALL(Comodines[L&amp;LC1],COUNTA($U$2:U126)),"")</f>
        <v/>
      </c>
      <c r="Z126" s="2" t="str">
        <f>IF(AND(Comodines[[#This Row],[Nuevo_Fuego]],Comodines[[#This Row],[L&amp;L]]),Comodines[[#This Row],[Contador]],"")</f>
        <v/>
      </c>
      <c r="AA126" s="2" t="str">
        <f>IFERROR(SMALL(Comodines[FuegoC1],COUNTA($W$2:W126)),"")</f>
        <v/>
      </c>
      <c r="AB126" s="3"/>
      <c r="AD126" s="3"/>
      <c r="AE126" s="3"/>
    </row>
    <row r="127" spans="1:31" ht="15" x14ac:dyDescent="0.25">
      <c r="A127" s="25">
        <v>19.397110000000001</v>
      </c>
      <c r="B127" s="18">
        <v>-92.043270000000007</v>
      </c>
      <c r="C127" s="2">
        <v>340.5</v>
      </c>
      <c r="D127" s="2">
        <v>0.3</v>
      </c>
      <c r="E127" s="2">
        <v>0.6</v>
      </c>
      <c r="F127" s="4">
        <v>42643</v>
      </c>
      <c r="G127" s="2">
        <v>710</v>
      </c>
      <c r="H127" s="2" t="s">
        <v>0</v>
      </c>
      <c r="I127" s="2" t="s">
        <v>1</v>
      </c>
      <c r="J127" s="2" t="s">
        <v>2</v>
      </c>
      <c r="K127" s="2">
        <v>289.2</v>
      </c>
      <c r="L127" s="2">
        <v>0</v>
      </c>
      <c r="M127" s="6" t="s">
        <v>0</v>
      </c>
      <c r="N127" s="23"/>
      <c r="O127" s="21" t="str">
        <f>Comodines[[#This Row],[Lat_trunc]]&amp;Comodines[[#This Row],[Lon_trunc]]</f>
        <v>19.397-92.0435</v>
      </c>
      <c r="P127" s="21">
        <f>MROUND(Datos[[#This Row],[Latitude]],IF(Datos[[#This Row],[Latitude]]&lt;0,-Precisión,Precisión))</f>
        <v>19.397000000000002</v>
      </c>
      <c r="Q127" s="21">
        <f>MROUND(Datos[[#This Row],[Longitude]],IF(Datos[[#This Row],[Longitude]]&lt;0,-Precisión,Precisión))</f>
        <v>-92.043500000000009</v>
      </c>
      <c r="R127" s="1">
        <v>126</v>
      </c>
      <c r="S127" s="5" t="b">
        <f>AND(Datos[[#This Row],[Latitude]]&gt;=Latitud_,Datos[[#This Row],[Latitude]]&lt;=_Latitud)</f>
        <v>1</v>
      </c>
      <c r="T127" s="2" t="b">
        <f>AND(Datos[[#This Row],[Longitude]]&gt;=Longitud_,Datos[[#This Row],[Longitude]]&lt;=_Longitud)</f>
        <v>0</v>
      </c>
      <c r="U127" s="2" t="b">
        <f>AND(Comodines[[#This Row],[Latitud]],Comodines[[#This Row],[Longitud]])</f>
        <v>0</v>
      </c>
      <c r="V127" s="2" t="b">
        <f>IF(COUNTIFS($O$2:O127,Comodines[[#This Row],[LatT&amp;LonT]],$F$2:F127,Datos[[#This Row],[Acq_date]]-1)=0,TRUE,FALSE)</f>
        <v>1</v>
      </c>
      <c r="W127" s="2" t="b">
        <f>AND(Comodines[[#This Row],[L&amp;L]],Comodines[[#This Row],[Nuevo_Fuego]])</f>
        <v>0</v>
      </c>
      <c r="X127" s="2" t="str">
        <f>IF(Comodines[[#This Row],[L&amp;L]],Comodines[[#This Row],[Contador]],"")</f>
        <v/>
      </c>
      <c r="Y127" s="2" t="str">
        <f>IFERROR(SMALL(Comodines[L&amp;LC1],COUNTA($U$2:U127)),"")</f>
        <v/>
      </c>
      <c r="Z127" s="2" t="str">
        <f>IF(AND(Comodines[[#This Row],[Nuevo_Fuego]],Comodines[[#This Row],[L&amp;L]]),Comodines[[#This Row],[Contador]],"")</f>
        <v/>
      </c>
      <c r="AA127" s="2" t="str">
        <f>IFERROR(SMALL(Comodines[FuegoC1],COUNTA($W$2:W127)),"")</f>
        <v/>
      </c>
      <c r="AB127" s="3"/>
      <c r="AD127" s="3"/>
      <c r="AE127" s="3"/>
    </row>
    <row r="128" spans="1:31" ht="15" x14ac:dyDescent="0.25">
      <c r="A128" s="25">
        <v>19.397459999999999</v>
      </c>
      <c r="B128" s="18">
        <v>-92.046480000000003</v>
      </c>
      <c r="C128" s="2">
        <v>307</v>
      </c>
      <c r="D128" s="2">
        <v>0.3</v>
      </c>
      <c r="E128" s="2">
        <v>0.6</v>
      </c>
      <c r="F128" s="4">
        <v>42643</v>
      </c>
      <c r="G128" s="2">
        <v>710</v>
      </c>
      <c r="H128" s="2" t="s">
        <v>0</v>
      </c>
      <c r="I128" s="2" t="s">
        <v>1</v>
      </c>
      <c r="J128" s="2" t="s">
        <v>2</v>
      </c>
      <c r="K128" s="2">
        <v>288.7</v>
      </c>
      <c r="L128" s="2">
        <v>0</v>
      </c>
      <c r="M128" s="6" t="s">
        <v>0</v>
      </c>
      <c r="N128" s="23"/>
      <c r="O128" s="21" t="str">
        <f>Comodines[[#This Row],[Lat_trunc]]&amp;Comodines[[#This Row],[Lon_trunc]]</f>
        <v>19.3975-92.0465</v>
      </c>
      <c r="P128" s="21">
        <f>MROUND(Datos[[#This Row],[Latitude]],IF(Datos[[#This Row],[Latitude]]&lt;0,-Precisión,Precisión))</f>
        <v>19.397500000000001</v>
      </c>
      <c r="Q128" s="21">
        <f>MROUND(Datos[[#This Row],[Longitude]],IF(Datos[[#This Row],[Longitude]]&lt;0,-Precisión,Precisión))</f>
        <v>-92.046500000000009</v>
      </c>
      <c r="R128" s="1">
        <v>127</v>
      </c>
      <c r="S128" s="5" t="b">
        <f>AND(Datos[[#This Row],[Latitude]]&gt;=Latitud_,Datos[[#This Row],[Latitude]]&lt;=_Latitud)</f>
        <v>1</v>
      </c>
      <c r="T128" s="2" t="b">
        <f>AND(Datos[[#This Row],[Longitude]]&gt;=Longitud_,Datos[[#This Row],[Longitude]]&lt;=_Longitud)</f>
        <v>0</v>
      </c>
      <c r="U128" s="2" t="b">
        <f>AND(Comodines[[#This Row],[Latitud]],Comodines[[#This Row],[Longitud]])</f>
        <v>0</v>
      </c>
      <c r="V128" s="2" t="b">
        <f>IF(COUNTIFS($O$2:O128,Comodines[[#This Row],[LatT&amp;LonT]],$F$2:F128,Datos[[#This Row],[Acq_date]]-1)=0,TRUE,FALSE)</f>
        <v>1</v>
      </c>
      <c r="W128" s="2" t="b">
        <f>AND(Comodines[[#This Row],[L&amp;L]],Comodines[[#This Row],[Nuevo_Fuego]])</f>
        <v>0</v>
      </c>
      <c r="X128" s="2" t="str">
        <f>IF(Comodines[[#This Row],[L&amp;L]],Comodines[[#This Row],[Contador]],"")</f>
        <v/>
      </c>
      <c r="Y128" s="2" t="str">
        <f>IFERROR(SMALL(Comodines[L&amp;LC1],COUNTA($U$2:U128)),"")</f>
        <v/>
      </c>
      <c r="Z128" s="2" t="str">
        <f>IF(AND(Comodines[[#This Row],[Nuevo_Fuego]],Comodines[[#This Row],[L&amp;L]]),Comodines[[#This Row],[Contador]],"")</f>
        <v/>
      </c>
      <c r="AA128" s="2" t="str">
        <f>IFERROR(SMALL(Comodines[FuegoC1],COUNTA($W$2:W128)),"")</f>
        <v/>
      </c>
      <c r="AB128" s="3"/>
      <c r="AD128" s="3"/>
      <c r="AE128" s="3"/>
    </row>
    <row r="129" spans="1:31" ht="15" x14ac:dyDescent="0.25">
      <c r="A129" s="25">
        <v>19.05856</v>
      </c>
      <c r="B129" s="18">
        <v>-89.145709999999994</v>
      </c>
      <c r="C129" s="2">
        <v>307.10000000000002</v>
      </c>
      <c r="D129" s="2">
        <v>0.4</v>
      </c>
      <c r="E129" s="2">
        <v>0.5</v>
      </c>
      <c r="F129" s="4">
        <v>42643</v>
      </c>
      <c r="G129" s="2">
        <v>710</v>
      </c>
      <c r="H129" s="2" t="s">
        <v>0</v>
      </c>
      <c r="I129" s="2" t="s">
        <v>1</v>
      </c>
      <c r="J129" s="2" t="s">
        <v>2</v>
      </c>
      <c r="K129" s="2">
        <v>281.8</v>
      </c>
      <c r="L129" s="2">
        <v>0</v>
      </c>
      <c r="M129" s="6" t="s">
        <v>0</v>
      </c>
      <c r="N129" s="23"/>
      <c r="O129" s="21" t="str">
        <f>Comodines[[#This Row],[Lat_trunc]]&amp;Comodines[[#This Row],[Lon_trunc]]</f>
        <v>19.0585-89.1455</v>
      </c>
      <c r="P129" s="21">
        <f>MROUND(Datos[[#This Row],[Latitude]],IF(Datos[[#This Row],[Latitude]]&lt;0,-Precisión,Precisión))</f>
        <v>19.058499999999999</v>
      </c>
      <c r="Q129" s="21">
        <f>MROUND(Datos[[#This Row],[Longitude]],IF(Datos[[#This Row],[Longitude]]&lt;0,-Precisión,Precisión))</f>
        <v>-89.145499999999998</v>
      </c>
      <c r="R129" s="1">
        <v>128</v>
      </c>
      <c r="S129" s="5" t="b">
        <f>AND(Datos[[#This Row],[Latitude]]&gt;=Latitud_,Datos[[#This Row],[Latitude]]&lt;=_Latitud)</f>
        <v>1</v>
      </c>
      <c r="T129" s="2" t="b">
        <f>AND(Datos[[#This Row],[Longitude]]&gt;=Longitud_,Datos[[#This Row],[Longitude]]&lt;=_Longitud)</f>
        <v>0</v>
      </c>
      <c r="U129" s="2" t="b">
        <f>AND(Comodines[[#This Row],[Latitud]],Comodines[[#This Row],[Longitud]])</f>
        <v>0</v>
      </c>
      <c r="V129" s="2" t="b">
        <f>IF(COUNTIFS($O$2:O129,Comodines[[#This Row],[LatT&amp;LonT]],$F$2:F129,Datos[[#This Row],[Acq_date]]-1)=0,TRUE,FALSE)</f>
        <v>1</v>
      </c>
      <c r="W129" s="2" t="b">
        <f>AND(Comodines[[#This Row],[L&amp;L]],Comodines[[#This Row],[Nuevo_Fuego]])</f>
        <v>0</v>
      </c>
      <c r="X129" s="2" t="str">
        <f>IF(Comodines[[#This Row],[L&amp;L]],Comodines[[#This Row],[Contador]],"")</f>
        <v/>
      </c>
      <c r="Y129" s="2" t="str">
        <f>IFERROR(SMALL(Comodines[L&amp;LC1],COUNTA($U$2:U129)),"")</f>
        <v/>
      </c>
      <c r="Z129" s="2" t="str">
        <f>IF(AND(Comodines[[#This Row],[Nuevo_Fuego]],Comodines[[#This Row],[L&amp;L]]),Comodines[[#This Row],[Contador]],"")</f>
        <v/>
      </c>
      <c r="AA129" s="2" t="str">
        <f>IFERROR(SMALL(Comodines[FuegoC1],COUNTA($W$2:W129)),"")</f>
        <v/>
      </c>
      <c r="AB129" s="3"/>
      <c r="AD129" s="3"/>
      <c r="AE129" s="3"/>
    </row>
    <row r="130" spans="1:31" ht="15" x14ac:dyDescent="0.25">
      <c r="A130" s="25">
        <v>19.392320000000002</v>
      </c>
      <c r="B130" s="18">
        <v>-92.047110000000004</v>
      </c>
      <c r="C130" s="2">
        <v>339.1</v>
      </c>
      <c r="D130" s="2">
        <v>0.3</v>
      </c>
      <c r="E130" s="2">
        <v>0.6</v>
      </c>
      <c r="F130" s="4">
        <v>42643</v>
      </c>
      <c r="G130" s="2">
        <v>710</v>
      </c>
      <c r="H130" s="2" t="s">
        <v>0</v>
      </c>
      <c r="I130" s="2" t="s">
        <v>1</v>
      </c>
      <c r="J130" s="2" t="s">
        <v>2</v>
      </c>
      <c r="K130" s="2">
        <v>288.89999999999998</v>
      </c>
      <c r="L130" s="2">
        <v>0</v>
      </c>
      <c r="M130" s="6" t="s">
        <v>0</v>
      </c>
      <c r="N130" s="23"/>
      <c r="O130" s="21" t="str">
        <f>Comodines[[#This Row],[Lat_trunc]]&amp;Comodines[[#This Row],[Lon_trunc]]</f>
        <v>19.3925-92.047</v>
      </c>
      <c r="P130" s="21">
        <f>MROUND(Datos[[#This Row],[Latitude]],IF(Datos[[#This Row],[Latitude]]&lt;0,-Precisión,Precisión))</f>
        <v>19.392500000000002</v>
      </c>
      <c r="Q130" s="21">
        <f>MROUND(Datos[[#This Row],[Longitude]],IF(Datos[[#This Row],[Longitude]]&lt;0,-Precisión,Precisión))</f>
        <v>-92.046999999999997</v>
      </c>
      <c r="R130" s="1">
        <v>129</v>
      </c>
      <c r="S130" s="5" t="b">
        <f>AND(Datos[[#This Row],[Latitude]]&gt;=Latitud_,Datos[[#This Row],[Latitude]]&lt;=_Latitud)</f>
        <v>1</v>
      </c>
      <c r="T130" s="2" t="b">
        <f>AND(Datos[[#This Row],[Longitude]]&gt;=Longitud_,Datos[[#This Row],[Longitude]]&lt;=_Longitud)</f>
        <v>0</v>
      </c>
      <c r="U130" s="2" t="b">
        <f>AND(Comodines[[#This Row],[Latitud]],Comodines[[#This Row],[Longitud]])</f>
        <v>0</v>
      </c>
      <c r="V130" s="2" t="b">
        <f>IF(COUNTIFS($O$2:O130,Comodines[[#This Row],[LatT&amp;LonT]],$F$2:F130,Datos[[#This Row],[Acq_date]]-1)=0,TRUE,FALSE)</f>
        <v>1</v>
      </c>
      <c r="W130" s="2" t="b">
        <f>AND(Comodines[[#This Row],[L&amp;L]],Comodines[[#This Row],[Nuevo_Fuego]])</f>
        <v>0</v>
      </c>
      <c r="X130" s="2" t="str">
        <f>IF(Comodines[[#This Row],[L&amp;L]],Comodines[[#This Row],[Contador]],"")</f>
        <v/>
      </c>
      <c r="Y130" s="2" t="str">
        <f>IFERROR(SMALL(Comodines[L&amp;LC1],COUNTA($U$2:U130)),"")</f>
        <v/>
      </c>
      <c r="Z130" s="2" t="str">
        <f>IF(AND(Comodines[[#This Row],[Nuevo_Fuego]],Comodines[[#This Row],[L&amp;L]]),Comodines[[#This Row],[Contador]],"")</f>
        <v/>
      </c>
      <c r="AA130" s="2" t="str">
        <f>IFERROR(SMALL(Comodines[FuegoC1],COUNTA($W$2:W130)),"")</f>
        <v/>
      </c>
      <c r="AB130" s="3"/>
      <c r="AD130" s="3"/>
      <c r="AE130" s="3"/>
    </row>
    <row r="131" spans="1:31" ht="15" x14ac:dyDescent="0.25">
      <c r="A131" s="25">
        <v>19.391970000000001</v>
      </c>
      <c r="B131" s="18">
        <v>-92.043909999999997</v>
      </c>
      <c r="C131" s="2">
        <v>331.9</v>
      </c>
      <c r="D131" s="2">
        <v>0.3</v>
      </c>
      <c r="E131" s="2">
        <v>0.6</v>
      </c>
      <c r="F131" s="4">
        <v>42643</v>
      </c>
      <c r="G131" s="2">
        <v>710</v>
      </c>
      <c r="H131" s="2" t="s">
        <v>0</v>
      </c>
      <c r="I131" s="2" t="s">
        <v>1</v>
      </c>
      <c r="J131" s="2" t="s">
        <v>2</v>
      </c>
      <c r="K131" s="2">
        <v>288.89999999999998</v>
      </c>
      <c r="L131" s="2">
        <v>0</v>
      </c>
      <c r="M131" s="6" t="s">
        <v>0</v>
      </c>
      <c r="N131" s="23"/>
      <c r="O131" s="21" t="str">
        <f>Comodines[[#This Row],[Lat_trunc]]&amp;Comodines[[#This Row],[Lon_trunc]]</f>
        <v>19.392-92.044</v>
      </c>
      <c r="P131" s="21">
        <f>MROUND(Datos[[#This Row],[Latitude]],IF(Datos[[#This Row],[Latitude]]&lt;0,-Precisión,Precisión))</f>
        <v>19.391999999999999</v>
      </c>
      <c r="Q131" s="21">
        <f>MROUND(Datos[[#This Row],[Longitude]],IF(Datos[[#This Row],[Longitude]]&lt;0,-Precisión,Precisión))</f>
        <v>-92.043999999999997</v>
      </c>
      <c r="R131" s="1">
        <v>130</v>
      </c>
      <c r="S131" s="5" t="b">
        <f>AND(Datos[[#This Row],[Latitude]]&gt;=Latitud_,Datos[[#This Row],[Latitude]]&lt;=_Latitud)</f>
        <v>1</v>
      </c>
      <c r="T131" s="2" t="b">
        <f>AND(Datos[[#This Row],[Longitude]]&gt;=Longitud_,Datos[[#This Row],[Longitude]]&lt;=_Longitud)</f>
        <v>0</v>
      </c>
      <c r="U131" s="2" t="b">
        <f>AND(Comodines[[#This Row],[Latitud]],Comodines[[#This Row],[Longitud]])</f>
        <v>0</v>
      </c>
      <c r="V131" s="2" t="b">
        <f>IF(COUNTIFS($O$2:O131,Comodines[[#This Row],[LatT&amp;LonT]],$F$2:F131,Datos[[#This Row],[Acq_date]]-1)=0,TRUE,FALSE)</f>
        <v>1</v>
      </c>
      <c r="W131" s="2" t="b">
        <f>AND(Comodines[[#This Row],[L&amp;L]],Comodines[[#This Row],[Nuevo_Fuego]])</f>
        <v>0</v>
      </c>
      <c r="X131" s="2" t="str">
        <f>IF(Comodines[[#This Row],[L&amp;L]],Comodines[[#This Row],[Contador]],"")</f>
        <v/>
      </c>
      <c r="Y131" s="2" t="str">
        <f>IFERROR(SMALL(Comodines[L&amp;LC1],COUNTA($U$2:U131)),"")</f>
        <v/>
      </c>
      <c r="Z131" s="2" t="str">
        <f>IF(AND(Comodines[[#This Row],[Nuevo_Fuego]],Comodines[[#This Row],[L&amp;L]]),Comodines[[#This Row],[Contador]],"")</f>
        <v/>
      </c>
      <c r="AA131" s="2" t="str">
        <f>IFERROR(SMALL(Comodines[FuegoC1],COUNTA($W$2:W131)),"")</f>
        <v/>
      </c>
      <c r="AB131" s="3"/>
      <c r="AD131" s="3"/>
      <c r="AE131" s="3"/>
    </row>
    <row r="132" spans="1:31" ht="15" x14ac:dyDescent="0.25">
      <c r="A132" s="25">
        <v>19.382739999999998</v>
      </c>
      <c r="B132" s="18">
        <v>-92.054810000000003</v>
      </c>
      <c r="C132" s="2">
        <v>314.10000000000002</v>
      </c>
      <c r="D132" s="2">
        <v>0.3</v>
      </c>
      <c r="E132" s="2">
        <v>0.6</v>
      </c>
      <c r="F132" s="4">
        <v>42643</v>
      </c>
      <c r="G132" s="2">
        <v>710</v>
      </c>
      <c r="H132" s="2" t="s">
        <v>0</v>
      </c>
      <c r="I132" s="2" t="s">
        <v>1</v>
      </c>
      <c r="J132" s="2" t="s">
        <v>2</v>
      </c>
      <c r="K132" s="2">
        <v>289</v>
      </c>
      <c r="L132" s="2">
        <v>0</v>
      </c>
      <c r="M132" s="6" t="s">
        <v>0</v>
      </c>
      <c r="N132" s="23"/>
      <c r="O132" s="21" t="str">
        <f>Comodines[[#This Row],[Lat_trunc]]&amp;Comodines[[#This Row],[Lon_trunc]]</f>
        <v>19.3825-92.055</v>
      </c>
      <c r="P132" s="21">
        <f>MROUND(Datos[[#This Row],[Latitude]],IF(Datos[[#This Row],[Latitude]]&lt;0,-Precisión,Precisión))</f>
        <v>19.3825</v>
      </c>
      <c r="Q132" s="21">
        <f>MROUND(Datos[[#This Row],[Longitude]],IF(Datos[[#This Row],[Longitude]]&lt;0,-Precisión,Precisión))</f>
        <v>-92.055000000000007</v>
      </c>
      <c r="R132" s="1">
        <v>131</v>
      </c>
      <c r="S132" s="5" t="b">
        <f>AND(Datos[[#This Row],[Latitude]]&gt;=Latitud_,Datos[[#This Row],[Latitude]]&lt;=_Latitud)</f>
        <v>1</v>
      </c>
      <c r="T132" s="2" t="b">
        <f>AND(Datos[[#This Row],[Longitude]]&gt;=Longitud_,Datos[[#This Row],[Longitude]]&lt;=_Longitud)</f>
        <v>0</v>
      </c>
      <c r="U132" s="2" t="b">
        <f>AND(Comodines[[#This Row],[Latitud]],Comodines[[#This Row],[Longitud]])</f>
        <v>0</v>
      </c>
      <c r="V132" s="2" t="b">
        <f>IF(COUNTIFS($O$2:O132,Comodines[[#This Row],[LatT&amp;LonT]],$F$2:F132,Datos[[#This Row],[Acq_date]]-1)=0,TRUE,FALSE)</f>
        <v>1</v>
      </c>
      <c r="W132" s="2" t="b">
        <f>AND(Comodines[[#This Row],[L&amp;L]],Comodines[[#This Row],[Nuevo_Fuego]])</f>
        <v>0</v>
      </c>
      <c r="X132" s="2" t="str">
        <f>IF(Comodines[[#This Row],[L&amp;L]],Comodines[[#This Row],[Contador]],"")</f>
        <v/>
      </c>
      <c r="Y132" s="2" t="str">
        <f>IFERROR(SMALL(Comodines[L&amp;LC1],COUNTA($U$2:U132)),"")</f>
        <v/>
      </c>
      <c r="Z132" s="2" t="str">
        <f>IF(AND(Comodines[[#This Row],[Nuevo_Fuego]],Comodines[[#This Row],[L&amp;L]]),Comodines[[#This Row],[Contador]],"")</f>
        <v/>
      </c>
      <c r="AA132" s="2" t="str">
        <f>IFERROR(SMALL(Comodines[FuegoC1],COUNTA($W$2:W132)),"")</f>
        <v/>
      </c>
      <c r="AB132" s="3"/>
      <c r="AD132" s="3"/>
      <c r="AE132" s="3"/>
    </row>
    <row r="133" spans="1:31" ht="15" x14ac:dyDescent="0.25">
      <c r="A133" s="25">
        <v>19.367329999999999</v>
      </c>
      <c r="B133" s="18">
        <v>-92.008089999999996</v>
      </c>
      <c r="C133" s="2">
        <v>329.6</v>
      </c>
      <c r="D133" s="2">
        <v>0.3</v>
      </c>
      <c r="E133" s="2">
        <v>0.6</v>
      </c>
      <c r="F133" s="4">
        <v>42643</v>
      </c>
      <c r="G133" s="2">
        <v>710</v>
      </c>
      <c r="H133" s="2" t="s">
        <v>0</v>
      </c>
      <c r="I133" s="2" t="s">
        <v>1</v>
      </c>
      <c r="J133" s="2" t="s">
        <v>2</v>
      </c>
      <c r="K133" s="2">
        <v>289.2</v>
      </c>
      <c r="L133" s="2">
        <v>0</v>
      </c>
      <c r="M133" s="6" t="s">
        <v>0</v>
      </c>
      <c r="N133" s="23"/>
      <c r="O133" s="21" t="str">
        <f>Comodines[[#This Row],[Lat_trunc]]&amp;Comodines[[#This Row],[Lon_trunc]]</f>
        <v>19.3675-92.008</v>
      </c>
      <c r="P133" s="21">
        <f>MROUND(Datos[[#This Row],[Latitude]],IF(Datos[[#This Row],[Latitude]]&lt;0,-Precisión,Precisión))</f>
        <v>19.3675</v>
      </c>
      <c r="Q133" s="21">
        <f>MROUND(Datos[[#This Row],[Longitude]],IF(Datos[[#This Row],[Longitude]]&lt;0,-Precisión,Precisión))</f>
        <v>-92.007999999999996</v>
      </c>
      <c r="R133" s="1">
        <v>132</v>
      </c>
      <c r="S133" s="5" t="b">
        <f>AND(Datos[[#This Row],[Latitude]]&gt;=Latitud_,Datos[[#This Row],[Latitude]]&lt;=_Latitud)</f>
        <v>1</v>
      </c>
      <c r="T133" s="2" t="b">
        <f>AND(Datos[[#This Row],[Longitude]]&gt;=Longitud_,Datos[[#This Row],[Longitude]]&lt;=_Longitud)</f>
        <v>0</v>
      </c>
      <c r="U133" s="2" t="b">
        <f>AND(Comodines[[#This Row],[Latitud]],Comodines[[#This Row],[Longitud]])</f>
        <v>0</v>
      </c>
      <c r="V133" s="2" t="b">
        <f>IF(COUNTIFS($O$2:O133,Comodines[[#This Row],[LatT&amp;LonT]],$F$2:F133,Datos[[#This Row],[Acq_date]]-1)=0,TRUE,FALSE)</f>
        <v>1</v>
      </c>
      <c r="W133" s="2" t="b">
        <f>AND(Comodines[[#This Row],[L&amp;L]],Comodines[[#This Row],[Nuevo_Fuego]])</f>
        <v>0</v>
      </c>
      <c r="X133" s="2" t="str">
        <f>IF(Comodines[[#This Row],[L&amp;L]],Comodines[[#This Row],[Contador]],"")</f>
        <v/>
      </c>
      <c r="Y133" s="2" t="str">
        <f>IFERROR(SMALL(Comodines[L&amp;LC1],COUNTA($U$2:U133)),"")</f>
        <v/>
      </c>
      <c r="Z133" s="2" t="str">
        <f>IF(AND(Comodines[[#This Row],[Nuevo_Fuego]],Comodines[[#This Row],[L&amp;L]]),Comodines[[#This Row],[Contador]],"")</f>
        <v/>
      </c>
      <c r="AA133" s="2" t="str">
        <f>IFERROR(SMALL(Comodines[FuegoC1],COUNTA($W$2:W133)),"")</f>
        <v/>
      </c>
      <c r="AB133" s="3"/>
      <c r="AD133" s="3"/>
      <c r="AE133" s="3"/>
    </row>
    <row r="134" spans="1:31" ht="15" x14ac:dyDescent="0.25">
      <c r="A134" s="25">
        <v>19.302610000000001</v>
      </c>
      <c r="B134" s="18">
        <v>-92.201160000000002</v>
      </c>
      <c r="C134" s="2">
        <v>324.8</v>
      </c>
      <c r="D134" s="2">
        <v>0.3</v>
      </c>
      <c r="E134" s="2">
        <v>0.6</v>
      </c>
      <c r="F134" s="4">
        <v>42643</v>
      </c>
      <c r="G134" s="2">
        <v>710</v>
      </c>
      <c r="H134" s="2" t="s">
        <v>0</v>
      </c>
      <c r="I134" s="2" t="s">
        <v>1</v>
      </c>
      <c r="J134" s="2" t="s">
        <v>2</v>
      </c>
      <c r="K134" s="2">
        <v>288.5</v>
      </c>
      <c r="L134" s="2">
        <v>0</v>
      </c>
      <c r="M134" s="6" t="s">
        <v>0</v>
      </c>
      <c r="N134" s="23"/>
      <c r="O134" s="21" t="str">
        <f>Comodines[[#This Row],[Lat_trunc]]&amp;Comodines[[#This Row],[Lon_trunc]]</f>
        <v>19.3025-92.201</v>
      </c>
      <c r="P134" s="21">
        <f>MROUND(Datos[[#This Row],[Latitude]],IF(Datos[[#This Row],[Latitude]]&lt;0,-Precisión,Precisión))</f>
        <v>19.302500000000002</v>
      </c>
      <c r="Q134" s="21">
        <f>MROUND(Datos[[#This Row],[Longitude]],IF(Datos[[#This Row],[Longitude]]&lt;0,-Precisión,Precisión))</f>
        <v>-92.201000000000008</v>
      </c>
      <c r="R134" s="1">
        <v>133</v>
      </c>
      <c r="S134" s="5" t="b">
        <f>AND(Datos[[#This Row],[Latitude]]&gt;=Latitud_,Datos[[#This Row],[Latitude]]&lt;=_Latitud)</f>
        <v>1</v>
      </c>
      <c r="T134" s="2" t="b">
        <f>AND(Datos[[#This Row],[Longitude]]&gt;=Longitud_,Datos[[#This Row],[Longitude]]&lt;=_Longitud)</f>
        <v>0</v>
      </c>
      <c r="U134" s="2" t="b">
        <f>AND(Comodines[[#This Row],[Latitud]],Comodines[[#This Row],[Longitud]])</f>
        <v>0</v>
      </c>
      <c r="V134" s="2" t="b">
        <f>IF(COUNTIFS($O$2:O134,Comodines[[#This Row],[LatT&amp;LonT]],$F$2:F134,Datos[[#This Row],[Acq_date]]-1)=0,TRUE,FALSE)</f>
        <v>1</v>
      </c>
      <c r="W134" s="2" t="b">
        <f>AND(Comodines[[#This Row],[L&amp;L]],Comodines[[#This Row],[Nuevo_Fuego]])</f>
        <v>0</v>
      </c>
      <c r="X134" s="2" t="str">
        <f>IF(Comodines[[#This Row],[L&amp;L]],Comodines[[#This Row],[Contador]],"")</f>
        <v/>
      </c>
      <c r="Y134" s="2" t="str">
        <f>IFERROR(SMALL(Comodines[L&amp;LC1],COUNTA($U$2:U134)),"")</f>
        <v/>
      </c>
      <c r="Z134" s="2" t="str">
        <f>IF(AND(Comodines[[#This Row],[Nuevo_Fuego]],Comodines[[#This Row],[L&amp;L]]),Comodines[[#This Row],[Contador]],"")</f>
        <v/>
      </c>
      <c r="AA134" s="2" t="str">
        <f>IFERROR(SMALL(Comodines[FuegoC1],COUNTA($W$2:W134)),"")</f>
        <v/>
      </c>
      <c r="AB134" s="3"/>
      <c r="AD134" s="3"/>
      <c r="AE134" s="3"/>
    </row>
    <row r="135" spans="1:31" ht="15" x14ac:dyDescent="0.25">
      <c r="A135" s="25">
        <v>19.302969999999998</v>
      </c>
      <c r="B135" s="18">
        <v>-92.204440000000005</v>
      </c>
      <c r="C135" s="2">
        <v>313.10000000000002</v>
      </c>
      <c r="D135" s="2">
        <v>0.3</v>
      </c>
      <c r="E135" s="2">
        <v>0.6</v>
      </c>
      <c r="F135" s="4">
        <v>42643</v>
      </c>
      <c r="G135" s="2">
        <v>710</v>
      </c>
      <c r="H135" s="2" t="s">
        <v>0</v>
      </c>
      <c r="I135" s="2" t="s">
        <v>1</v>
      </c>
      <c r="J135" s="2" t="s">
        <v>2</v>
      </c>
      <c r="K135" s="2">
        <v>288.2</v>
      </c>
      <c r="L135" s="2">
        <v>0</v>
      </c>
      <c r="M135" s="6" t="s">
        <v>0</v>
      </c>
      <c r="N135" s="23"/>
      <c r="O135" s="21" t="str">
        <f>Comodines[[#This Row],[Lat_trunc]]&amp;Comodines[[#This Row],[Lon_trunc]]</f>
        <v>19.303-92.2045</v>
      </c>
      <c r="P135" s="21">
        <f>MROUND(Datos[[#This Row],[Latitude]],IF(Datos[[#This Row],[Latitude]]&lt;0,-Precisión,Precisión))</f>
        <v>19.303000000000001</v>
      </c>
      <c r="Q135" s="21">
        <f>MROUND(Datos[[#This Row],[Longitude]],IF(Datos[[#This Row],[Longitude]]&lt;0,-Precisión,Precisión))</f>
        <v>-92.204499999999996</v>
      </c>
      <c r="R135" s="1">
        <v>134</v>
      </c>
      <c r="S135" s="5" t="b">
        <f>AND(Datos[[#This Row],[Latitude]]&gt;=Latitud_,Datos[[#This Row],[Latitude]]&lt;=_Latitud)</f>
        <v>1</v>
      </c>
      <c r="T135" s="2" t="b">
        <f>AND(Datos[[#This Row],[Longitude]]&gt;=Longitud_,Datos[[#This Row],[Longitude]]&lt;=_Longitud)</f>
        <v>0</v>
      </c>
      <c r="U135" s="2" t="b">
        <f>AND(Comodines[[#This Row],[Latitud]],Comodines[[#This Row],[Longitud]])</f>
        <v>0</v>
      </c>
      <c r="V135" s="2" t="b">
        <f>IF(COUNTIFS($O$2:O135,Comodines[[#This Row],[LatT&amp;LonT]],$F$2:F135,Datos[[#This Row],[Acq_date]]-1)=0,TRUE,FALSE)</f>
        <v>1</v>
      </c>
      <c r="W135" s="2" t="b">
        <f>AND(Comodines[[#This Row],[L&amp;L]],Comodines[[#This Row],[Nuevo_Fuego]])</f>
        <v>0</v>
      </c>
      <c r="X135" s="2" t="str">
        <f>IF(Comodines[[#This Row],[L&amp;L]],Comodines[[#This Row],[Contador]],"")</f>
        <v/>
      </c>
      <c r="Y135" s="2" t="str">
        <f>IFERROR(SMALL(Comodines[L&amp;LC1],COUNTA($U$2:U135)),"")</f>
        <v/>
      </c>
      <c r="Z135" s="2" t="str">
        <f>IF(AND(Comodines[[#This Row],[Nuevo_Fuego]],Comodines[[#This Row],[L&amp;L]]),Comodines[[#This Row],[Contador]],"")</f>
        <v/>
      </c>
      <c r="AA135" s="2" t="str">
        <f>IFERROR(SMALL(Comodines[FuegoC1],COUNTA($W$2:W135)),"")</f>
        <v/>
      </c>
      <c r="AB135" s="3"/>
      <c r="AD135" s="3"/>
      <c r="AE135" s="3"/>
    </row>
    <row r="136" spans="1:31" ht="15" x14ac:dyDescent="0.25">
      <c r="A136" s="25">
        <v>19.294619999999998</v>
      </c>
      <c r="B136" s="18">
        <v>-92.175659999999993</v>
      </c>
      <c r="C136" s="2">
        <v>367</v>
      </c>
      <c r="D136" s="2">
        <v>0.3</v>
      </c>
      <c r="E136" s="2">
        <v>0.6</v>
      </c>
      <c r="F136" s="4">
        <v>42643</v>
      </c>
      <c r="G136" s="2">
        <v>710</v>
      </c>
      <c r="H136" s="2" t="s">
        <v>0</v>
      </c>
      <c r="I136" s="2" t="s">
        <v>1</v>
      </c>
      <c r="J136" s="2" t="s">
        <v>2</v>
      </c>
      <c r="K136" s="2">
        <v>288.7</v>
      </c>
      <c r="L136" s="2">
        <v>0</v>
      </c>
      <c r="M136" s="6" t="s">
        <v>0</v>
      </c>
      <c r="N136" s="23"/>
      <c r="O136" s="21" t="str">
        <f>Comodines[[#This Row],[Lat_trunc]]&amp;Comodines[[#This Row],[Lon_trunc]]</f>
        <v>19.2945-92.1755</v>
      </c>
      <c r="P136" s="21">
        <f>MROUND(Datos[[#This Row],[Latitude]],IF(Datos[[#This Row],[Latitude]]&lt;0,-Precisión,Precisión))</f>
        <v>19.294499999999999</v>
      </c>
      <c r="Q136" s="21">
        <f>MROUND(Datos[[#This Row],[Longitude]],IF(Datos[[#This Row],[Longitude]]&lt;0,-Precisión,Precisión))</f>
        <v>-92.1755</v>
      </c>
      <c r="R136" s="1">
        <v>135</v>
      </c>
      <c r="S136" s="5" t="b">
        <f>AND(Datos[[#This Row],[Latitude]]&gt;=Latitud_,Datos[[#This Row],[Latitude]]&lt;=_Latitud)</f>
        <v>1</v>
      </c>
      <c r="T136" s="2" t="b">
        <f>AND(Datos[[#This Row],[Longitude]]&gt;=Longitud_,Datos[[#This Row],[Longitude]]&lt;=_Longitud)</f>
        <v>0</v>
      </c>
      <c r="U136" s="2" t="b">
        <f>AND(Comodines[[#This Row],[Latitud]],Comodines[[#This Row],[Longitud]])</f>
        <v>0</v>
      </c>
      <c r="V136" s="2" t="b">
        <f>IF(COUNTIFS($O$2:O136,Comodines[[#This Row],[LatT&amp;LonT]],$F$2:F136,Datos[[#This Row],[Acq_date]]-1)=0,TRUE,FALSE)</f>
        <v>1</v>
      </c>
      <c r="W136" s="2" t="b">
        <f>AND(Comodines[[#This Row],[L&amp;L]],Comodines[[#This Row],[Nuevo_Fuego]])</f>
        <v>0</v>
      </c>
      <c r="X136" s="2" t="str">
        <f>IF(Comodines[[#This Row],[L&amp;L]],Comodines[[#This Row],[Contador]],"")</f>
        <v/>
      </c>
      <c r="Y136" s="2" t="str">
        <f>IFERROR(SMALL(Comodines[L&amp;LC1],COUNTA($U$2:U136)),"")</f>
        <v/>
      </c>
      <c r="Z136" s="2" t="str">
        <f>IF(AND(Comodines[[#This Row],[Nuevo_Fuego]],Comodines[[#This Row],[L&amp;L]]),Comodines[[#This Row],[Contador]],"")</f>
        <v/>
      </c>
      <c r="AA136" s="2" t="str">
        <f>IFERROR(SMALL(Comodines[FuegoC1],COUNTA($W$2:W136)),"")</f>
        <v/>
      </c>
      <c r="AB136" s="3"/>
      <c r="AD136" s="3"/>
      <c r="AE136" s="3"/>
    </row>
    <row r="137" spans="1:31" ht="15" x14ac:dyDescent="0.25">
      <c r="A137" s="25">
        <v>19.294270000000001</v>
      </c>
      <c r="B137" s="18">
        <v>-92.172389999999993</v>
      </c>
      <c r="C137" s="2">
        <v>340.2</v>
      </c>
      <c r="D137" s="2">
        <v>0.3</v>
      </c>
      <c r="E137" s="2">
        <v>0.6</v>
      </c>
      <c r="F137" s="4">
        <v>42643</v>
      </c>
      <c r="G137" s="2">
        <v>710</v>
      </c>
      <c r="H137" s="2" t="s">
        <v>0</v>
      </c>
      <c r="I137" s="2" t="s">
        <v>1</v>
      </c>
      <c r="J137" s="2" t="s">
        <v>2</v>
      </c>
      <c r="K137" s="2">
        <v>289.39999999999998</v>
      </c>
      <c r="L137" s="2">
        <v>0</v>
      </c>
      <c r="M137" s="6" t="s">
        <v>0</v>
      </c>
      <c r="N137" s="23"/>
      <c r="O137" s="21" t="str">
        <f>Comodines[[#This Row],[Lat_trunc]]&amp;Comodines[[#This Row],[Lon_trunc]]</f>
        <v>19.2945-92.1725</v>
      </c>
      <c r="P137" s="21">
        <f>MROUND(Datos[[#This Row],[Latitude]],IF(Datos[[#This Row],[Latitude]]&lt;0,-Precisión,Precisión))</f>
        <v>19.294499999999999</v>
      </c>
      <c r="Q137" s="21">
        <f>MROUND(Datos[[#This Row],[Longitude]],IF(Datos[[#This Row],[Longitude]]&lt;0,-Precisión,Precisión))</f>
        <v>-92.172499999999999</v>
      </c>
      <c r="R137" s="1">
        <v>136</v>
      </c>
      <c r="S137" s="5" t="b">
        <f>AND(Datos[[#This Row],[Latitude]]&gt;=Latitud_,Datos[[#This Row],[Latitude]]&lt;=_Latitud)</f>
        <v>1</v>
      </c>
      <c r="T137" s="2" t="b">
        <f>AND(Datos[[#This Row],[Longitude]]&gt;=Longitud_,Datos[[#This Row],[Longitude]]&lt;=_Longitud)</f>
        <v>0</v>
      </c>
      <c r="U137" s="2" t="b">
        <f>AND(Comodines[[#This Row],[Latitud]],Comodines[[#This Row],[Longitud]])</f>
        <v>0</v>
      </c>
      <c r="V137" s="2" t="b">
        <f>IF(COUNTIFS($O$2:O137,Comodines[[#This Row],[LatT&amp;LonT]],$F$2:F137,Datos[[#This Row],[Acq_date]]-1)=0,TRUE,FALSE)</f>
        <v>1</v>
      </c>
      <c r="W137" s="2" t="b">
        <f>AND(Comodines[[#This Row],[L&amp;L]],Comodines[[#This Row],[Nuevo_Fuego]])</f>
        <v>0</v>
      </c>
      <c r="X137" s="2" t="str">
        <f>IF(Comodines[[#This Row],[L&amp;L]],Comodines[[#This Row],[Contador]],"")</f>
        <v/>
      </c>
      <c r="Y137" s="2" t="str">
        <f>IFERROR(SMALL(Comodines[L&amp;LC1],COUNTA($U$2:U137)),"")</f>
        <v/>
      </c>
      <c r="Z137" s="2" t="str">
        <f>IF(AND(Comodines[[#This Row],[Nuevo_Fuego]],Comodines[[#This Row],[L&amp;L]]),Comodines[[#This Row],[Contador]],"")</f>
        <v/>
      </c>
      <c r="AA137" s="2" t="str">
        <f>IFERROR(SMALL(Comodines[FuegoC1],COUNTA($W$2:W137)),"")</f>
        <v/>
      </c>
      <c r="AB137" s="3"/>
      <c r="AD137" s="3"/>
      <c r="AE137" s="3"/>
    </row>
    <row r="138" spans="1:31" ht="15" x14ac:dyDescent="0.25">
      <c r="A138" s="25">
        <v>19.29392</v>
      </c>
      <c r="B138" s="18">
        <v>-92.169139999999999</v>
      </c>
      <c r="C138" s="2">
        <v>319</v>
      </c>
      <c r="D138" s="2">
        <v>0.3</v>
      </c>
      <c r="E138" s="2">
        <v>0.6</v>
      </c>
      <c r="F138" s="4">
        <v>42643</v>
      </c>
      <c r="G138" s="2">
        <v>710</v>
      </c>
      <c r="H138" s="2" t="s">
        <v>0</v>
      </c>
      <c r="I138" s="2" t="s">
        <v>1</v>
      </c>
      <c r="J138" s="2" t="s">
        <v>2</v>
      </c>
      <c r="K138" s="2">
        <v>288.2</v>
      </c>
      <c r="L138" s="2">
        <v>0</v>
      </c>
      <c r="M138" s="6" t="s">
        <v>0</v>
      </c>
      <c r="N138" s="23"/>
      <c r="O138" s="21" t="str">
        <f>Comodines[[#This Row],[Lat_trunc]]&amp;Comodines[[#This Row],[Lon_trunc]]</f>
        <v>19.294-92.169</v>
      </c>
      <c r="P138" s="21">
        <f>MROUND(Datos[[#This Row],[Latitude]],IF(Datos[[#This Row],[Latitude]]&lt;0,-Precisión,Precisión))</f>
        <v>19.294</v>
      </c>
      <c r="Q138" s="21">
        <f>MROUND(Datos[[#This Row],[Longitude]],IF(Datos[[#This Row],[Longitude]]&lt;0,-Precisión,Precisión))</f>
        <v>-92.168999999999997</v>
      </c>
      <c r="R138" s="1">
        <v>137</v>
      </c>
      <c r="S138" s="5" t="b">
        <f>AND(Datos[[#This Row],[Latitude]]&gt;=Latitud_,Datos[[#This Row],[Latitude]]&lt;=_Latitud)</f>
        <v>1</v>
      </c>
      <c r="T138" s="2" t="b">
        <f>AND(Datos[[#This Row],[Longitude]]&gt;=Longitud_,Datos[[#This Row],[Longitude]]&lt;=_Longitud)</f>
        <v>0</v>
      </c>
      <c r="U138" s="2" t="b">
        <f>AND(Comodines[[#This Row],[Latitud]],Comodines[[#This Row],[Longitud]])</f>
        <v>0</v>
      </c>
      <c r="V138" s="2" t="b">
        <f>IF(COUNTIFS($O$2:O138,Comodines[[#This Row],[LatT&amp;LonT]],$F$2:F138,Datos[[#This Row],[Acq_date]]-1)=0,TRUE,FALSE)</f>
        <v>1</v>
      </c>
      <c r="W138" s="2" t="b">
        <f>AND(Comodines[[#This Row],[L&amp;L]],Comodines[[#This Row],[Nuevo_Fuego]])</f>
        <v>0</v>
      </c>
      <c r="X138" s="2" t="str">
        <f>IF(Comodines[[#This Row],[L&amp;L]],Comodines[[#This Row],[Contador]],"")</f>
        <v/>
      </c>
      <c r="Y138" s="2" t="str">
        <f>IFERROR(SMALL(Comodines[L&amp;LC1],COUNTA($U$2:U138)),"")</f>
        <v/>
      </c>
      <c r="Z138" s="2" t="str">
        <f>IF(AND(Comodines[[#This Row],[Nuevo_Fuego]],Comodines[[#This Row],[L&amp;L]]),Comodines[[#This Row],[Contador]],"")</f>
        <v/>
      </c>
      <c r="AA138" s="2" t="str">
        <f>IFERROR(SMALL(Comodines[FuegoC1],COUNTA($W$2:W138)),"")</f>
        <v/>
      </c>
      <c r="AB138" s="3"/>
      <c r="AD138" s="3"/>
      <c r="AE138" s="3"/>
    </row>
    <row r="139" spans="1:31" ht="15" x14ac:dyDescent="0.25">
      <c r="A139" s="25">
        <v>19.245180000000001</v>
      </c>
      <c r="B139" s="18">
        <v>-92.254890000000003</v>
      </c>
      <c r="C139" s="2">
        <v>309.8</v>
      </c>
      <c r="D139" s="2">
        <v>0.3</v>
      </c>
      <c r="E139" s="2">
        <v>0.6</v>
      </c>
      <c r="F139" s="4">
        <v>42643</v>
      </c>
      <c r="G139" s="2">
        <v>710</v>
      </c>
      <c r="H139" s="2" t="s">
        <v>0</v>
      </c>
      <c r="I139" s="2" t="s">
        <v>1</v>
      </c>
      <c r="J139" s="2" t="s">
        <v>2</v>
      </c>
      <c r="K139" s="2">
        <v>288.60000000000002</v>
      </c>
      <c r="L139" s="2">
        <v>0</v>
      </c>
      <c r="M139" s="6" t="s">
        <v>0</v>
      </c>
      <c r="N139" s="23"/>
      <c r="O139" s="21" t="str">
        <f>Comodines[[#This Row],[Lat_trunc]]&amp;Comodines[[#This Row],[Lon_trunc]]</f>
        <v>19.245-92.255</v>
      </c>
      <c r="P139" s="21">
        <f>MROUND(Datos[[#This Row],[Latitude]],IF(Datos[[#This Row],[Latitude]]&lt;0,-Precisión,Precisión))</f>
        <v>19.245000000000001</v>
      </c>
      <c r="Q139" s="21">
        <f>MROUND(Datos[[#This Row],[Longitude]],IF(Datos[[#This Row],[Longitude]]&lt;0,-Precisión,Precisión))</f>
        <v>-92.254999999999995</v>
      </c>
      <c r="R139" s="1">
        <v>138</v>
      </c>
      <c r="S139" s="5" t="b">
        <f>AND(Datos[[#This Row],[Latitude]]&gt;=Latitud_,Datos[[#This Row],[Latitude]]&lt;=_Latitud)</f>
        <v>1</v>
      </c>
      <c r="T139" s="2" t="b">
        <f>AND(Datos[[#This Row],[Longitude]]&gt;=Longitud_,Datos[[#This Row],[Longitude]]&lt;=_Longitud)</f>
        <v>0</v>
      </c>
      <c r="U139" s="2" t="b">
        <f>AND(Comodines[[#This Row],[Latitud]],Comodines[[#This Row],[Longitud]])</f>
        <v>0</v>
      </c>
      <c r="V139" s="2" t="b">
        <f>IF(COUNTIFS($O$2:O139,Comodines[[#This Row],[LatT&amp;LonT]],$F$2:F139,Datos[[#This Row],[Acq_date]]-1)=0,TRUE,FALSE)</f>
        <v>1</v>
      </c>
      <c r="W139" s="2" t="b">
        <f>AND(Comodines[[#This Row],[L&amp;L]],Comodines[[#This Row],[Nuevo_Fuego]])</f>
        <v>0</v>
      </c>
      <c r="X139" s="2" t="str">
        <f>IF(Comodines[[#This Row],[L&amp;L]],Comodines[[#This Row],[Contador]],"")</f>
        <v/>
      </c>
      <c r="Y139" s="2" t="str">
        <f>IFERROR(SMALL(Comodines[L&amp;LC1],COUNTA($U$2:U139)),"")</f>
        <v/>
      </c>
      <c r="Z139" s="2" t="str">
        <f>IF(AND(Comodines[[#This Row],[Nuevo_Fuego]],Comodines[[#This Row],[L&amp;L]]),Comodines[[#This Row],[Contador]],"")</f>
        <v/>
      </c>
      <c r="AA139" s="2" t="str">
        <f>IFERROR(SMALL(Comodines[FuegoC1],COUNTA($W$2:W139)),"")</f>
        <v/>
      </c>
      <c r="AB139" s="3"/>
      <c r="AD139" s="3"/>
      <c r="AE139" s="3"/>
    </row>
    <row r="140" spans="1:31" ht="15" x14ac:dyDescent="0.25">
      <c r="A140" s="25">
        <v>19.239979999999999</v>
      </c>
      <c r="B140" s="18">
        <v>-92.255539999999996</v>
      </c>
      <c r="C140" s="2">
        <v>313.89999999999998</v>
      </c>
      <c r="D140" s="2">
        <v>0.3</v>
      </c>
      <c r="E140" s="2">
        <v>0.6</v>
      </c>
      <c r="F140" s="4">
        <v>42643</v>
      </c>
      <c r="G140" s="2">
        <v>710</v>
      </c>
      <c r="H140" s="2" t="s">
        <v>0</v>
      </c>
      <c r="I140" s="2" t="s">
        <v>1</v>
      </c>
      <c r="J140" s="2" t="s">
        <v>2</v>
      </c>
      <c r="K140" s="2">
        <v>288</v>
      </c>
      <c r="L140" s="2">
        <v>0</v>
      </c>
      <c r="M140" s="6" t="s">
        <v>0</v>
      </c>
      <c r="N140" s="23"/>
      <c r="O140" s="21" t="str">
        <f>Comodines[[#This Row],[Lat_trunc]]&amp;Comodines[[#This Row],[Lon_trunc]]</f>
        <v>19.24-92.2555</v>
      </c>
      <c r="P140" s="21">
        <f>MROUND(Datos[[#This Row],[Latitude]],IF(Datos[[#This Row],[Latitude]]&lt;0,-Precisión,Precisión))</f>
        <v>19.240000000000002</v>
      </c>
      <c r="Q140" s="21">
        <f>MROUND(Datos[[#This Row],[Longitude]],IF(Datos[[#This Row],[Longitude]]&lt;0,-Precisión,Precisión))</f>
        <v>-92.255499999999998</v>
      </c>
      <c r="R140" s="1">
        <v>139</v>
      </c>
      <c r="S140" s="5" t="b">
        <f>AND(Datos[[#This Row],[Latitude]]&gt;=Latitud_,Datos[[#This Row],[Latitude]]&lt;=_Latitud)</f>
        <v>1</v>
      </c>
      <c r="T140" s="2" t="b">
        <f>AND(Datos[[#This Row],[Longitude]]&gt;=Longitud_,Datos[[#This Row],[Longitude]]&lt;=_Longitud)</f>
        <v>0</v>
      </c>
      <c r="U140" s="2" t="b">
        <f>AND(Comodines[[#This Row],[Latitud]],Comodines[[#This Row],[Longitud]])</f>
        <v>0</v>
      </c>
      <c r="V140" s="2" t="b">
        <f>IF(COUNTIFS($O$2:O140,Comodines[[#This Row],[LatT&amp;LonT]],$F$2:F140,Datos[[#This Row],[Acq_date]]-1)=0,TRUE,FALSE)</f>
        <v>1</v>
      </c>
      <c r="W140" s="2" t="b">
        <f>AND(Comodines[[#This Row],[L&amp;L]],Comodines[[#This Row],[Nuevo_Fuego]])</f>
        <v>0</v>
      </c>
      <c r="X140" s="2" t="str">
        <f>IF(Comodines[[#This Row],[L&amp;L]],Comodines[[#This Row],[Contador]],"")</f>
        <v/>
      </c>
      <c r="Y140" s="2" t="str">
        <f>IFERROR(SMALL(Comodines[L&amp;LC1],COUNTA($U$2:U140)),"")</f>
        <v/>
      </c>
      <c r="Z140" s="2" t="str">
        <f>IF(AND(Comodines[[#This Row],[Nuevo_Fuego]],Comodines[[#This Row],[L&amp;L]]),Comodines[[#This Row],[Contador]],"")</f>
        <v/>
      </c>
      <c r="AA140" s="2" t="str">
        <f>IFERROR(SMALL(Comodines[FuegoC1],COUNTA($W$2:W140)),"")</f>
        <v/>
      </c>
      <c r="AB140" s="3"/>
      <c r="AD140" s="3"/>
      <c r="AE140" s="3"/>
    </row>
    <row r="141" spans="1:31" ht="15" x14ac:dyDescent="0.25">
      <c r="A141" s="25">
        <v>19.244589999999999</v>
      </c>
      <c r="B141" s="18">
        <v>-92.254140000000007</v>
      </c>
      <c r="C141" s="2">
        <v>316.7</v>
      </c>
      <c r="D141" s="2">
        <v>0.3</v>
      </c>
      <c r="E141" s="2">
        <v>0.6</v>
      </c>
      <c r="F141" s="4">
        <v>42643</v>
      </c>
      <c r="G141" s="2">
        <v>710</v>
      </c>
      <c r="H141" s="2" t="s">
        <v>0</v>
      </c>
      <c r="I141" s="2" t="s">
        <v>1</v>
      </c>
      <c r="J141" s="2" t="s">
        <v>2</v>
      </c>
      <c r="K141" s="2">
        <v>288.60000000000002</v>
      </c>
      <c r="L141" s="2">
        <v>0</v>
      </c>
      <c r="M141" s="6" t="s">
        <v>0</v>
      </c>
      <c r="N141" s="23"/>
      <c r="O141" s="21" t="str">
        <f>Comodines[[#This Row],[Lat_trunc]]&amp;Comodines[[#This Row],[Lon_trunc]]</f>
        <v>19.2445-92.254</v>
      </c>
      <c r="P141" s="21">
        <f>MROUND(Datos[[#This Row],[Latitude]],IF(Datos[[#This Row],[Latitude]]&lt;0,-Precisión,Precisión))</f>
        <v>19.244500000000002</v>
      </c>
      <c r="Q141" s="21">
        <f>MROUND(Datos[[#This Row],[Longitude]],IF(Datos[[#This Row],[Longitude]]&lt;0,-Precisión,Precisión))</f>
        <v>-92.254000000000005</v>
      </c>
      <c r="R141" s="1">
        <v>140</v>
      </c>
      <c r="S141" s="5" t="b">
        <f>AND(Datos[[#This Row],[Latitude]]&gt;=Latitud_,Datos[[#This Row],[Latitude]]&lt;=_Latitud)</f>
        <v>1</v>
      </c>
      <c r="T141" s="2" t="b">
        <f>AND(Datos[[#This Row],[Longitude]]&gt;=Longitud_,Datos[[#This Row],[Longitude]]&lt;=_Longitud)</f>
        <v>0</v>
      </c>
      <c r="U141" s="2" t="b">
        <f>AND(Comodines[[#This Row],[Latitud]],Comodines[[#This Row],[Longitud]])</f>
        <v>0</v>
      </c>
      <c r="V141" s="2" t="b">
        <f>IF(COUNTIFS($O$2:O141,Comodines[[#This Row],[LatT&amp;LonT]],$F$2:F141,Datos[[#This Row],[Acq_date]]-1)=0,TRUE,FALSE)</f>
        <v>1</v>
      </c>
      <c r="W141" s="2" t="b">
        <f>AND(Comodines[[#This Row],[L&amp;L]],Comodines[[#This Row],[Nuevo_Fuego]])</f>
        <v>0</v>
      </c>
      <c r="X141" s="2" t="str">
        <f>IF(Comodines[[#This Row],[L&amp;L]],Comodines[[#This Row],[Contador]],"")</f>
        <v/>
      </c>
      <c r="Y141" s="2" t="str">
        <f>IFERROR(SMALL(Comodines[L&amp;LC1],COUNTA($U$2:U141)),"")</f>
        <v/>
      </c>
      <c r="Z141" s="2" t="str">
        <f>IF(AND(Comodines[[#This Row],[Nuevo_Fuego]],Comodines[[#This Row],[L&amp;L]]),Comodines[[#This Row],[Contador]],"")</f>
        <v/>
      </c>
      <c r="AA141" s="2" t="str">
        <f>IFERROR(SMALL(Comodines[FuegoC1],COUNTA($W$2:W141)),"")</f>
        <v/>
      </c>
      <c r="AB141" s="3"/>
      <c r="AD141" s="3"/>
      <c r="AE141" s="3"/>
    </row>
    <row r="142" spans="1:31" ht="15" x14ac:dyDescent="0.25">
      <c r="A142" s="25">
        <v>19.2394</v>
      </c>
      <c r="B142" s="18">
        <v>-92.254769999999994</v>
      </c>
      <c r="C142" s="2">
        <v>310.8</v>
      </c>
      <c r="D142" s="2">
        <v>0.3</v>
      </c>
      <c r="E142" s="2">
        <v>0.6</v>
      </c>
      <c r="F142" s="4">
        <v>42643</v>
      </c>
      <c r="G142" s="2">
        <v>710</v>
      </c>
      <c r="H142" s="2" t="s">
        <v>0</v>
      </c>
      <c r="I142" s="2" t="s">
        <v>1</v>
      </c>
      <c r="J142" s="2" t="s">
        <v>2</v>
      </c>
      <c r="K142" s="2">
        <v>288.39999999999998</v>
      </c>
      <c r="L142" s="2">
        <v>0</v>
      </c>
      <c r="M142" s="6" t="s">
        <v>0</v>
      </c>
      <c r="N142" s="23"/>
      <c r="O142" s="21" t="str">
        <f>Comodines[[#This Row],[Lat_trunc]]&amp;Comodines[[#This Row],[Lon_trunc]]</f>
        <v>19.2395-92.255</v>
      </c>
      <c r="P142" s="21">
        <f>MROUND(Datos[[#This Row],[Latitude]],IF(Datos[[#This Row],[Latitude]]&lt;0,-Precisión,Precisión))</f>
        <v>19.2395</v>
      </c>
      <c r="Q142" s="21">
        <f>MROUND(Datos[[#This Row],[Longitude]],IF(Datos[[#This Row],[Longitude]]&lt;0,-Precisión,Precisión))</f>
        <v>-92.254999999999995</v>
      </c>
      <c r="R142" s="1">
        <v>141</v>
      </c>
      <c r="S142" s="5" t="b">
        <f>AND(Datos[[#This Row],[Latitude]]&gt;=Latitud_,Datos[[#This Row],[Latitude]]&lt;=_Latitud)</f>
        <v>1</v>
      </c>
      <c r="T142" s="2" t="b">
        <f>AND(Datos[[#This Row],[Longitude]]&gt;=Longitud_,Datos[[#This Row],[Longitude]]&lt;=_Longitud)</f>
        <v>0</v>
      </c>
      <c r="U142" s="2" t="b">
        <f>AND(Comodines[[#This Row],[Latitud]],Comodines[[#This Row],[Longitud]])</f>
        <v>0</v>
      </c>
      <c r="V142" s="2" t="b">
        <f>IF(COUNTIFS($O$2:O142,Comodines[[#This Row],[LatT&amp;LonT]],$F$2:F142,Datos[[#This Row],[Acq_date]]-1)=0,TRUE,FALSE)</f>
        <v>1</v>
      </c>
      <c r="W142" s="2" t="b">
        <f>AND(Comodines[[#This Row],[L&amp;L]],Comodines[[#This Row],[Nuevo_Fuego]])</f>
        <v>0</v>
      </c>
      <c r="X142" s="2" t="str">
        <f>IF(Comodines[[#This Row],[L&amp;L]],Comodines[[#This Row],[Contador]],"")</f>
        <v/>
      </c>
      <c r="Y142" s="2" t="str">
        <f>IFERROR(SMALL(Comodines[L&amp;LC1],COUNTA($U$2:U142)),"")</f>
        <v/>
      </c>
      <c r="Z142" s="2" t="str">
        <f>IF(AND(Comodines[[#This Row],[Nuevo_Fuego]],Comodines[[#This Row],[L&amp;L]]),Comodines[[#This Row],[Contador]],"")</f>
        <v/>
      </c>
      <c r="AA142" s="2" t="str">
        <f>IFERROR(SMALL(Comodines[FuegoC1],COUNTA($W$2:W142)),"")</f>
        <v/>
      </c>
      <c r="AB142" s="3"/>
      <c r="AD142" s="3"/>
      <c r="AE142" s="3"/>
    </row>
    <row r="143" spans="1:31" ht="15" x14ac:dyDescent="0.25">
      <c r="A143" s="25">
        <v>18.64686</v>
      </c>
      <c r="B143" s="18">
        <v>-92.171660000000003</v>
      </c>
      <c r="C143" s="2">
        <v>320.5</v>
      </c>
      <c r="D143" s="2">
        <v>0.3</v>
      </c>
      <c r="E143" s="2">
        <v>0.6</v>
      </c>
      <c r="F143" s="4">
        <v>42643</v>
      </c>
      <c r="G143" s="2">
        <v>710</v>
      </c>
      <c r="H143" s="2" t="s">
        <v>0</v>
      </c>
      <c r="I143" s="2" t="s">
        <v>1</v>
      </c>
      <c r="J143" s="2" t="s">
        <v>2</v>
      </c>
      <c r="K143" s="2">
        <v>284.60000000000002</v>
      </c>
      <c r="L143" s="2">
        <v>0</v>
      </c>
      <c r="M143" s="6" t="s">
        <v>0</v>
      </c>
      <c r="N143" s="23"/>
      <c r="O143" s="21" t="str">
        <f>Comodines[[#This Row],[Lat_trunc]]&amp;Comodines[[#This Row],[Lon_trunc]]</f>
        <v>18.647-92.1715</v>
      </c>
      <c r="P143" s="21">
        <f>MROUND(Datos[[#This Row],[Latitude]],IF(Datos[[#This Row],[Latitude]]&lt;0,-Precisión,Precisión))</f>
        <v>18.647000000000002</v>
      </c>
      <c r="Q143" s="21">
        <f>MROUND(Datos[[#This Row],[Longitude]],IF(Datos[[#This Row],[Longitude]]&lt;0,-Precisión,Precisión))</f>
        <v>-92.171500000000009</v>
      </c>
      <c r="R143" s="1">
        <v>142</v>
      </c>
      <c r="S143" s="5" t="b">
        <f>AND(Datos[[#This Row],[Latitude]]&gt;=Latitud_,Datos[[#This Row],[Latitude]]&lt;=_Latitud)</f>
        <v>1</v>
      </c>
      <c r="T143" s="2" t="b">
        <f>AND(Datos[[#This Row],[Longitude]]&gt;=Longitud_,Datos[[#This Row],[Longitude]]&lt;=_Longitud)</f>
        <v>0</v>
      </c>
      <c r="U143" s="2" t="b">
        <f>AND(Comodines[[#This Row],[Latitud]],Comodines[[#This Row],[Longitud]])</f>
        <v>0</v>
      </c>
      <c r="V143" s="2" t="b">
        <f>IF(COUNTIFS($O$2:O143,Comodines[[#This Row],[LatT&amp;LonT]],$F$2:F143,Datos[[#This Row],[Acq_date]]-1)=0,TRUE,FALSE)</f>
        <v>1</v>
      </c>
      <c r="W143" s="2" t="b">
        <f>AND(Comodines[[#This Row],[L&amp;L]],Comodines[[#This Row],[Nuevo_Fuego]])</f>
        <v>0</v>
      </c>
      <c r="X143" s="2" t="str">
        <f>IF(Comodines[[#This Row],[L&amp;L]],Comodines[[#This Row],[Contador]],"")</f>
        <v/>
      </c>
      <c r="Y143" s="2" t="str">
        <f>IFERROR(SMALL(Comodines[L&amp;LC1],COUNTA($U$2:U143)),"")</f>
        <v/>
      </c>
      <c r="Z143" s="2" t="str">
        <f>IF(AND(Comodines[[#This Row],[Nuevo_Fuego]],Comodines[[#This Row],[L&amp;L]]),Comodines[[#This Row],[Contador]],"")</f>
        <v/>
      </c>
      <c r="AA143" s="2" t="str">
        <f>IFERROR(SMALL(Comodines[FuegoC1],COUNTA($W$2:W143)),"")</f>
        <v/>
      </c>
      <c r="AB143" s="3"/>
      <c r="AD143" s="3"/>
      <c r="AE143" s="3"/>
    </row>
    <row r="144" spans="1:31" ht="15" x14ac:dyDescent="0.25">
      <c r="A144" s="25">
        <v>18.641729999999999</v>
      </c>
      <c r="B144" s="18">
        <v>-92.172300000000007</v>
      </c>
      <c r="C144" s="2">
        <v>326.10000000000002</v>
      </c>
      <c r="D144" s="2">
        <v>0.3</v>
      </c>
      <c r="E144" s="2">
        <v>0.6</v>
      </c>
      <c r="F144" s="4">
        <v>42643</v>
      </c>
      <c r="G144" s="2">
        <v>710</v>
      </c>
      <c r="H144" s="2" t="s">
        <v>0</v>
      </c>
      <c r="I144" s="2" t="s">
        <v>1</v>
      </c>
      <c r="J144" s="2" t="s">
        <v>2</v>
      </c>
      <c r="K144" s="2">
        <v>284.5</v>
      </c>
      <c r="L144" s="2">
        <v>0</v>
      </c>
      <c r="M144" s="6" t="s">
        <v>0</v>
      </c>
      <c r="N144" s="23"/>
      <c r="O144" s="21" t="str">
        <f>Comodines[[#This Row],[Lat_trunc]]&amp;Comodines[[#This Row],[Lon_trunc]]</f>
        <v>18.6415-92.1725</v>
      </c>
      <c r="P144" s="21">
        <f>MROUND(Datos[[#This Row],[Latitude]],IF(Datos[[#This Row],[Latitude]]&lt;0,-Precisión,Precisión))</f>
        <v>18.641500000000001</v>
      </c>
      <c r="Q144" s="21">
        <f>MROUND(Datos[[#This Row],[Longitude]],IF(Datos[[#This Row],[Longitude]]&lt;0,-Precisión,Precisión))</f>
        <v>-92.172499999999999</v>
      </c>
      <c r="R144" s="1">
        <v>143</v>
      </c>
      <c r="S144" s="5" t="b">
        <f>AND(Datos[[#This Row],[Latitude]]&gt;=Latitud_,Datos[[#This Row],[Latitude]]&lt;=_Latitud)</f>
        <v>1</v>
      </c>
      <c r="T144" s="2" t="b">
        <f>AND(Datos[[#This Row],[Longitude]]&gt;=Longitud_,Datos[[#This Row],[Longitude]]&lt;=_Longitud)</f>
        <v>0</v>
      </c>
      <c r="U144" s="2" t="b">
        <f>AND(Comodines[[#This Row],[Latitud]],Comodines[[#This Row],[Longitud]])</f>
        <v>0</v>
      </c>
      <c r="V144" s="2" t="b">
        <f>IF(COUNTIFS($O$2:O144,Comodines[[#This Row],[LatT&amp;LonT]],$F$2:F144,Datos[[#This Row],[Acq_date]]-1)=0,TRUE,FALSE)</f>
        <v>1</v>
      </c>
      <c r="W144" s="2" t="b">
        <f>AND(Comodines[[#This Row],[L&amp;L]],Comodines[[#This Row],[Nuevo_Fuego]])</f>
        <v>0</v>
      </c>
      <c r="X144" s="2" t="str">
        <f>IF(Comodines[[#This Row],[L&amp;L]],Comodines[[#This Row],[Contador]],"")</f>
        <v/>
      </c>
      <c r="Y144" s="2" t="str">
        <f>IFERROR(SMALL(Comodines[L&amp;LC1],COUNTA($U$2:U144)),"")</f>
        <v/>
      </c>
      <c r="Z144" s="2" t="str">
        <f>IF(AND(Comodines[[#This Row],[Nuevo_Fuego]],Comodines[[#This Row],[L&amp;L]]),Comodines[[#This Row],[Contador]],"")</f>
        <v/>
      </c>
      <c r="AA144" s="2" t="str">
        <f>IFERROR(SMALL(Comodines[FuegoC1],COUNTA($W$2:W144)),"")</f>
        <v/>
      </c>
      <c r="AB144" s="3"/>
      <c r="AD144" s="3"/>
      <c r="AE144" s="3"/>
    </row>
    <row r="145" spans="1:31" ht="15" x14ac:dyDescent="0.25">
      <c r="A145" s="25">
        <v>18.333570000000002</v>
      </c>
      <c r="B145" s="18">
        <v>-93.423259999999999</v>
      </c>
      <c r="C145" s="2">
        <v>313.60000000000002</v>
      </c>
      <c r="D145" s="2">
        <v>0.4</v>
      </c>
      <c r="E145" s="2">
        <v>0.6</v>
      </c>
      <c r="F145" s="4">
        <v>42643</v>
      </c>
      <c r="G145" s="2">
        <v>710</v>
      </c>
      <c r="H145" s="2" t="s">
        <v>0</v>
      </c>
      <c r="I145" s="2" t="s">
        <v>1</v>
      </c>
      <c r="J145" s="2" t="s">
        <v>2</v>
      </c>
      <c r="K145" s="2">
        <v>284.10000000000002</v>
      </c>
      <c r="L145" s="2">
        <v>0</v>
      </c>
      <c r="M145" s="6" t="s">
        <v>0</v>
      </c>
      <c r="N145" s="23"/>
      <c r="O145" s="21" t="str">
        <f>Comodines[[#This Row],[Lat_trunc]]&amp;Comodines[[#This Row],[Lon_trunc]]</f>
        <v>18.3335-93.4235</v>
      </c>
      <c r="P145" s="21">
        <f>MROUND(Datos[[#This Row],[Latitude]],IF(Datos[[#This Row],[Latitude]]&lt;0,-Precisión,Precisión))</f>
        <v>18.333500000000001</v>
      </c>
      <c r="Q145" s="21">
        <f>MROUND(Datos[[#This Row],[Longitude]],IF(Datos[[#This Row],[Longitude]]&lt;0,-Precisión,Precisión))</f>
        <v>-93.423500000000004</v>
      </c>
      <c r="R145" s="1">
        <v>144</v>
      </c>
      <c r="S145" s="5" t="b">
        <f>AND(Datos[[#This Row],[Latitude]]&gt;=Latitud_,Datos[[#This Row],[Latitude]]&lt;=_Latitud)</f>
        <v>1</v>
      </c>
      <c r="T145" s="2" t="b">
        <f>AND(Datos[[#This Row],[Longitude]]&gt;=Longitud_,Datos[[#This Row],[Longitude]]&lt;=_Longitud)</f>
        <v>0</v>
      </c>
      <c r="U145" s="2" t="b">
        <f>AND(Comodines[[#This Row],[Latitud]],Comodines[[#This Row],[Longitud]])</f>
        <v>0</v>
      </c>
      <c r="V145" s="2" t="b">
        <f>IF(COUNTIFS($O$2:O145,Comodines[[#This Row],[LatT&amp;LonT]],$F$2:F145,Datos[[#This Row],[Acq_date]]-1)=0,TRUE,FALSE)</f>
        <v>1</v>
      </c>
      <c r="W145" s="2" t="b">
        <f>AND(Comodines[[#This Row],[L&amp;L]],Comodines[[#This Row],[Nuevo_Fuego]])</f>
        <v>0</v>
      </c>
      <c r="X145" s="2" t="str">
        <f>IF(Comodines[[#This Row],[L&amp;L]],Comodines[[#This Row],[Contador]],"")</f>
        <v/>
      </c>
      <c r="Y145" s="2" t="str">
        <f>IFERROR(SMALL(Comodines[L&amp;LC1],COUNTA($U$2:U145)),"")</f>
        <v/>
      </c>
      <c r="Z145" s="2" t="str">
        <f>IF(AND(Comodines[[#This Row],[Nuevo_Fuego]],Comodines[[#This Row],[L&amp;L]]),Comodines[[#This Row],[Contador]],"")</f>
        <v/>
      </c>
      <c r="AA145" s="2" t="str">
        <f>IFERROR(SMALL(Comodines[FuegoC1],COUNTA($W$2:W145)),"")</f>
        <v/>
      </c>
      <c r="AB145" s="3"/>
      <c r="AD145" s="3"/>
      <c r="AE145" s="3"/>
    </row>
    <row r="146" spans="1:31" ht="15" x14ac:dyDescent="0.25">
      <c r="A146" s="25">
        <v>18.333179999999999</v>
      </c>
      <c r="B146" s="18">
        <v>-93.419430000000006</v>
      </c>
      <c r="C146" s="2">
        <v>303.7</v>
      </c>
      <c r="D146" s="2">
        <v>0.4</v>
      </c>
      <c r="E146" s="2">
        <v>0.6</v>
      </c>
      <c r="F146" s="4">
        <v>42643</v>
      </c>
      <c r="G146" s="2">
        <v>710</v>
      </c>
      <c r="H146" s="2" t="s">
        <v>0</v>
      </c>
      <c r="I146" s="2" t="s">
        <v>1</v>
      </c>
      <c r="J146" s="2" t="s">
        <v>2</v>
      </c>
      <c r="K146" s="2">
        <v>283.39999999999998</v>
      </c>
      <c r="L146" s="2">
        <v>0</v>
      </c>
      <c r="M146" s="6" t="s">
        <v>0</v>
      </c>
      <c r="N146" s="23"/>
      <c r="O146" s="21" t="str">
        <f>Comodines[[#This Row],[Lat_trunc]]&amp;Comodines[[#This Row],[Lon_trunc]]</f>
        <v>18.333-93.4195</v>
      </c>
      <c r="P146" s="21">
        <f>MROUND(Datos[[#This Row],[Latitude]],IF(Datos[[#This Row],[Latitude]]&lt;0,-Precisión,Precisión))</f>
        <v>18.333000000000002</v>
      </c>
      <c r="Q146" s="21">
        <f>MROUND(Datos[[#This Row],[Longitude]],IF(Datos[[#This Row],[Longitude]]&lt;0,-Precisión,Precisión))</f>
        <v>-93.419499999999999</v>
      </c>
      <c r="R146" s="1">
        <v>145</v>
      </c>
      <c r="S146" s="5" t="b">
        <f>AND(Datos[[#This Row],[Latitude]]&gt;=Latitud_,Datos[[#This Row],[Latitude]]&lt;=_Latitud)</f>
        <v>1</v>
      </c>
      <c r="T146" s="2" t="b">
        <f>AND(Datos[[#This Row],[Longitude]]&gt;=Longitud_,Datos[[#This Row],[Longitude]]&lt;=_Longitud)</f>
        <v>0</v>
      </c>
      <c r="U146" s="2" t="b">
        <f>AND(Comodines[[#This Row],[Latitud]],Comodines[[#This Row],[Longitud]])</f>
        <v>0</v>
      </c>
      <c r="V146" s="2" t="b">
        <f>IF(COUNTIFS($O$2:O146,Comodines[[#This Row],[LatT&amp;LonT]],$F$2:F146,Datos[[#This Row],[Acq_date]]-1)=0,TRUE,FALSE)</f>
        <v>1</v>
      </c>
      <c r="W146" s="2" t="b">
        <f>AND(Comodines[[#This Row],[L&amp;L]],Comodines[[#This Row],[Nuevo_Fuego]])</f>
        <v>0</v>
      </c>
      <c r="X146" s="2" t="str">
        <f>IF(Comodines[[#This Row],[L&amp;L]],Comodines[[#This Row],[Contador]],"")</f>
        <v/>
      </c>
      <c r="Y146" s="2" t="str">
        <f>IFERROR(SMALL(Comodines[L&amp;LC1],COUNTA($U$2:U146)),"")</f>
        <v/>
      </c>
      <c r="Z146" s="2" t="str">
        <f>IF(AND(Comodines[[#This Row],[Nuevo_Fuego]],Comodines[[#This Row],[L&amp;L]]),Comodines[[#This Row],[Contador]],"")</f>
        <v/>
      </c>
      <c r="AA146" s="2" t="str">
        <f>IFERROR(SMALL(Comodines[FuegoC1],COUNTA($W$2:W146)),"")</f>
        <v/>
      </c>
      <c r="AB146" s="3"/>
      <c r="AD146" s="3"/>
      <c r="AE146" s="3"/>
    </row>
    <row r="147" spans="1:31" ht="15" x14ac:dyDescent="0.25">
      <c r="A147" s="25">
        <v>18.065999999999999</v>
      </c>
      <c r="B147" s="18">
        <v>-93.311080000000004</v>
      </c>
      <c r="C147" s="2">
        <v>323.10000000000002</v>
      </c>
      <c r="D147" s="2">
        <v>0.4</v>
      </c>
      <c r="E147" s="2">
        <v>0.6</v>
      </c>
      <c r="F147" s="4">
        <v>42643</v>
      </c>
      <c r="G147" s="2">
        <v>710</v>
      </c>
      <c r="H147" s="2" t="s">
        <v>0</v>
      </c>
      <c r="I147" s="2" t="s">
        <v>1</v>
      </c>
      <c r="J147" s="2" t="s">
        <v>2</v>
      </c>
      <c r="K147" s="2">
        <v>275.39999999999998</v>
      </c>
      <c r="L147" s="2">
        <v>0</v>
      </c>
      <c r="M147" s="6" t="s">
        <v>0</v>
      </c>
      <c r="N147" s="23"/>
      <c r="O147" s="21" t="str">
        <f>Comodines[[#This Row],[Lat_trunc]]&amp;Comodines[[#This Row],[Lon_trunc]]</f>
        <v>18.066-93.311</v>
      </c>
      <c r="P147" s="21">
        <f>MROUND(Datos[[#This Row],[Latitude]],IF(Datos[[#This Row],[Latitude]]&lt;0,-Precisión,Precisión))</f>
        <v>18.065999999999999</v>
      </c>
      <c r="Q147" s="21">
        <f>MROUND(Datos[[#This Row],[Longitude]],IF(Datos[[#This Row],[Longitude]]&lt;0,-Precisión,Precisión))</f>
        <v>-93.311000000000007</v>
      </c>
      <c r="R147" s="1">
        <v>146</v>
      </c>
      <c r="S147" s="5" t="b">
        <f>AND(Datos[[#This Row],[Latitude]]&gt;=Latitud_,Datos[[#This Row],[Latitude]]&lt;=_Latitud)</f>
        <v>1</v>
      </c>
      <c r="T147" s="2" t="b">
        <f>AND(Datos[[#This Row],[Longitude]]&gt;=Longitud_,Datos[[#This Row],[Longitude]]&lt;=_Longitud)</f>
        <v>0</v>
      </c>
      <c r="U147" s="2" t="b">
        <f>AND(Comodines[[#This Row],[Latitud]],Comodines[[#This Row],[Longitud]])</f>
        <v>0</v>
      </c>
      <c r="V147" s="2" t="b">
        <f>IF(COUNTIFS($O$2:O147,Comodines[[#This Row],[LatT&amp;LonT]],$F$2:F147,Datos[[#This Row],[Acq_date]]-1)=0,TRUE,FALSE)</f>
        <v>1</v>
      </c>
      <c r="W147" s="2" t="b">
        <f>AND(Comodines[[#This Row],[L&amp;L]],Comodines[[#This Row],[Nuevo_Fuego]])</f>
        <v>0</v>
      </c>
      <c r="X147" s="2" t="str">
        <f>IF(Comodines[[#This Row],[L&amp;L]],Comodines[[#This Row],[Contador]],"")</f>
        <v/>
      </c>
      <c r="Y147" s="2" t="str">
        <f>IFERROR(SMALL(Comodines[L&amp;LC1],COUNTA($U$2:U147)),"")</f>
        <v/>
      </c>
      <c r="Z147" s="2" t="str">
        <f>IF(AND(Comodines[[#This Row],[Nuevo_Fuego]],Comodines[[#This Row],[L&amp;L]]),Comodines[[#This Row],[Contador]],"")</f>
        <v/>
      </c>
      <c r="AA147" s="2" t="str">
        <f>IFERROR(SMALL(Comodines[FuegoC1],COUNTA($W$2:W147)),"")</f>
        <v/>
      </c>
      <c r="AB147" s="3"/>
      <c r="AD147" s="3"/>
      <c r="AE147" s="3"/>
    </row>
    <row r="148" spans="1:31" ht="15" x14ac:dyDescent="0.25">
      <c r="A148" s="25">
        <v>18.066289999999999</v>
      </c>
      <c r="B148" s="18">
        <v>-93.313000000000002</v>
      </c>
      <c r="C148" s="2">
        <v>308.7</v>
      </c>
      <c r="D148" s="2">
        <v>0.4</v>
      </c>
      <c r="E148" s="2">
        <v>0.6</v>
      </c>
      <c r="F148" s="4">
        <v>42643</v>
      </c>
      <c r="G148" s="2">
        <v>710</v>
      </c>
      <c r="H148" s="2" t="s">
        <v>0</v>
      </c>
      <c r="I148" s="2" t="s">
        <v>1</v>
      </c>
      <c r="J148" s="2" t="s">
        <v>2</v>
      </c>
      <c r="K148" s="2">
        <v>275.39999999999998</v>
      </c>
      <c r="L148" s="2">
        <v>0</v>
      </c>
      <c r="M148" s="6" t="s">
        <v>0</v>
      </c>
      <c r="N148" s="23"/>
      <c r="O148" s="21" t="str">
        <f>Comodines[[#This Row],[Lat_trunc]]&amp;Comodines[[#This Row],[Lon_trunc]]</f>
        <v>18.0665-93.313</v>
      </c>
      <c r="P148" s="21">
        <f>MROUND(Datos[[#This Row],[Latitude]],IF(Datos[[#This Row],[Latitude]]&lt;0,-Precisión,Precisión))</f>
        <v>18.066500000000001</v>
      </c>
      <c r="Q148" s="21">
        <f>MROUND(Datos[[#This Row],[Longitude]],IF(Datos[[#This Row],[Longitude]]&lt;0,-Precisión,Precisión))</f>
        <v>-93.313000000000002</v>
      </c>
      <c r="R148" s="1">
        <v>147</v>
      </c>
      <c r="S148" s="5" t="b">
        <f>AND(Datos[[#This Row],[Latitude]]&gt;=Latitud_,Datos[[#This Row],[Latitude]]&lt;=_Latitud)</f>
        <v>1</v>
      </c>
      <c r="T148" s="2" t="b">
        <f>AND(Datos[[#This Row],[Longitude]]&gt;=Longitud_,Datos[[#This Row],[Longitude]]&lt;=_Longitud)</f>
        <v>0</v>
      </c>
      <c r="U148" s="2" t="b">
        <f>AND(Comodines[[#This Row],[Latitud]],Comodines[[#This Row],[Longitud]])</f>
        <v>0</v>
      </c>
      <c r="V148" s="2" t="b">
        <f>IF(COUNTIFS($O$2:O148,Comodines[[#This Row],[LatT&amp;LonT]],$F$2:F148,Datos[[#This Row],[Acq_date]]-1)=0,TRUE,FALSE)</f>
        <v>1</v>
      </c>
      <c r="W148" s="2" t="b">
        <f>AND(Comodines[[#This Row],[L&amp;L]],Comodines[[#This Row],[Nuevo_Fuego]])</f>
        <v>0</v>
      </c>
      <c r="X148" s="2" t="str">
        <f>IF(Comodines[[#This Row],[L&amp;L]],Comodines[[#This Row],[Contador]],"")</f>
        <v/>
      </c>
      <c r="Y148" s="2" t="str">
        <f>IFERROR(SMALL(Comodines[L&amp;LC1],COUNTA($U$2:U148)),"")</f>
        <v/>
      </c>
      <c r="Z148" s="2" t="str">
        <f>IF(AND(Comodines[[#This Row],[Nuevo_Fuego]],Comodines[[#This Row],[L&amp;L]]),Comodines[[#This Row],[Contador]],"")</f>
        <v/>
      </c>
      <c r="AA148" s="2" t="str">
        <f>IFERROR(SMALL(Comodines[FuegoC1],COUNTA($W$2:W148)),"")</f>
        <v/>
      </c>
      <c r="AB148" s="3"/>
      <c r="AD148" s="3"/>
      <c r="AE148" s="3"/>
    </row>
    <row r="149" spans="1:31" ht="15" x14ac:dyDescent="0.25">
      <c r="A149" s="25">
        <v>18.06589</v>
      </c>
      <c r="B149" s="18">
        <v>-93.309269999999998</v>
      </c>
      <c r="C149" s="2">
        <v>307</v>
      </c>
      <c r="D149" s="2">
        <v>0.4</v>
      </c>
      <c r="E149" s="2">
        <v>0.6</v>
      </c>
      <c r="F149" s="4">
        <v>42643</v>
      </c>
      <c r="G149" s="2">
        <v>710</v>
      </c>
      <c r="H149" s="2" t="s">
        <v>0</v>
      </c>
      <c r="I149" s="2" t="s">
        <v>1</v>
      </c>
      <c r="J149" s="2" t="s">
        <v>2</v>
      </c>
      <c r="K149" s="2">
        <v>275.39999999999998</v>
      </c>
      <c r="L149" s="2">
        <v>0</v>
      </c>
      <c r="M149" s="6" t="s">
        <v>0</v>
      </c>
      <c r="N149" s="23"/>
      <c r="O149" s="21" t="str">
        <f>Comodines[[#This Row],[Lat_trunc]]&amp;Comodines[[#This Row],[Lon_trunc]]</f>
        <v>18.066-93.3095</v>
      </c>
      <c r="P149" s="21">
        <f>MROUND(Datos[[#This Row],[Latitude]],IF(Datos[[#This Row],[Latitude]]&lt;0,-Precisión,Precisión))</f>
        <v>18.065999999999999</v>
      </c>
      <c r="Q149" s="21">
        <f>MROUND(Datos[[#This Row],[Longitude]],IF(Datos[[#This Row],[Longitude]]&lt;0,-Precisión,Precisión))</f>
        <v>-93.3095</v>
      </c>
      <c r="R149" s="1">
        <v>148</v>
      </c>
      <c r="S149" s="5" t="b">
        <f>AND(Datos[[#This Row],[Latitude]]&gt;=Latitud_,Datos[[#This Row],[Latitude]]&lt;=_Latitud)</f>
        <v>1</v>
      </c>
      <c r="T149" s="2" t="b">
        <f>AND(Datos[[#This Row],[Longitude]]&gt;=Longitud_,Datos[[#This Row],[Longitude]]&lt;=_Longitud)</f>
        <v>0</v>
      </c>
      <c r="U149" s="2" t="b">
        <f>AND(Comodines[[#This Row],[Latitud]],Comodines[[#This Row],[Longitud]])</f>
        <v>0</v>
      </c>
      <c r="V149" s="2" t="b">
        <f>IF(COUNTIFS($O$2:O149,Comodines[[#This Row],[LatT&amp;LonT]],$F$2:F149,Datos[[#This Row],[Acq_date]]-1)=0,TRUE,FALSE)</f>
        <v>1</v>
      </c>
      <c r="W149" s="2" t="b">
        <f>AND(Comodines[[#This Row],[L&amp;L]],Comodines[[#This Row],[Nuevo_Fuego]])</f>
        <v>0</v>
      </c>
      <c r="X149" s="2" t="str">
        <f>IF(Comodines[[#This Row],[L&amp;L]],Comodines[[#This Row],[Contador]],"")</f>
        <v/>
      </c>
      <c r="Y149" s="2" t="str">
        <f>IFERROR(SMALL(Comodines[L&amp;LC1],COUNTA($U$2:U149)),"")</f>
        <v/>
      </c>
      <c r="Z149" s="2" t="str">
        <f>IF(AND(Comodines[[#This Row],[Nuevo_Fuego]],Comodines[[#This Row],[L&amp;L]]),Comodines[[#This Row],[Contador]],"")</f>
        <v/>
      </c>
      <c r="AA149" s="2" t="str">
        <f>IFERROR(SMALL(Comodines[FuegoC1],COUNTA($W$2:W149)),"")</f>
        <v/>
      </c>
      <c r="AB149" s="3"/>
      <c r="AD149" s="3"/>
      <c r="AE149" s="3"/>
    </row>
    <row r="150" spans="1:31" ht="15" x14ac:dyDescent="0.25">
      <c r="A150" s="25">
        <v>18.10407</v>
      </c>
      <c r="B150" s="18">
        <v>-94.34948</v>
      </c>
      <c r="C150" s="2">
        <v>299.2</v>
      </c>
      <c r="D150" s="2">
        <v>0.5</v>
      </c>
      <c r="E150" s="2">
        <v>0.6</v>
      </c>
      <c r="F150" s="4">
        <v>42643</v>
      </c>
      <c r="G150" s="2">
        <v>710</v>
      </c>
      <c r="H150" s="2" t="s">
        <v>0</v>
      </c>
      <c r="I150" s="2" t="s">
        <v>1</v>
      </c>
      <c r="J150" s="2" t="s">
        <v>2</v>
      </c>
      <c r="K150" s="2">
        <v>277.5</v>
      </c>
      <c r="L150" s="2">
        <v>0</v>
      </c>
      <c r="M150" s="6" t="s">
        <v>0</v>
      </c>
      <c r="N150" s="23"/>
      <c r="O150" s="21" t="str">
        <f>Comodines[[#This Row],[Lat_trunc]]&amp;Comodines[[#This Row],[Lon_trunc]]</f>
        <v>18.104-94.3495</v>
      </c>
      <c r="P150" s="21">
        <f>MROUND(Datos[[#This Row],[Latitude]],IF(Datos[[#This Row],[Latitude]]&lt;0,-Precisión,Precisión))</f>
        <v>18.103999999999999</v>
      </c>
      <c r="Q150" s="21">
        <f>MROUND(Datos[[#This Row],[Longitude]],IF(Datos[[#This Row],[Longitude]]&lt;0,-Precisión,Precisión))</f>
        <v>-94.349500000000006</v>
      </c>
      <c r="R150" s="1">
        <v>149</v>
      </c>
      <c r="S150" s="5" t="b">
        <f>AND(Datos[[#This Row],[Latitude]]&gt;=Latitud_,Datos[[#This Row],[Latitude]]&lt;=_Latitud)</f>
        <v>1</v>
      </c>
      <c r="T150" s="2" t="b">
        <f>AND(Datos[[#This Row],[Longitude]]&gt;=Longitud_,Datos[[#This Row],[Longitude]]&lt;=_Longitud)</f>
        <v>0</v>
      </c>
      <c r="U150" s="2" t="b">
        <f>AND(Comodines[[#This Row],[Latitud]],Comodines[[#This Row],[Longitud]])</f>
        <v>0</v>
      </c>
      <c r="V150" s="2" t="b">
        <f>IF(COUNTIFS($O$2:O150,Comodines[[#This Row],[LatT&amp;LonT]],$F$2:F150,Datos[[#This Row],[Acq_date]]-1)=0,TRUE,FALSE)</f>
        <v>1</v>
      </c>
      <c r="W150" s="2" t="b">
        <f>AND(Comodines[[#This Row],[L&amp;L]],Comodines[[#This Row],[Nuevo_Fuego]])</f>
        <v>0</v>
      </c>
      <c r="X150" s="2" t="str">
        <f>IF(Comodines[[#This Row],[L&amp;L]],Comodines[[#This Row],[Contador]],"")</f>
        <v/>
      </c>
      <c r="Y150" s="2" t="str">
        <f>IFERROR(SMALL(Comodines[L&amp;LC1],COUNTA($U$2:U150)),"")</f>
        <v/>
      </c>
      <c r="Z150" s="2" t="str">
        <f>IF(AND(Comodines[[#This Row],[Nuevo_Fuego]],Comodines[[#This Row],[L&amp;L]]),Comodines[[#This Row],[Contador]],"")</f>
        <v/>
      </c>
      <c r="AA150" s="2" t="str">
        <f>IFERROR(SMALL(Comodines[FuegoC1],COUNTA($W$2:W150)),"")</f>
        <v/>
      </c>
      <c r="AB150" s="3"/>
      <c r="AD150" s="3"/>
      <c r="AE150" s="3"/>
    </row>
    <row r="151" spans="1:31" ht="15" x14ac:dyDescent="0.25">
      <c r="A151" s="25">
        <v>18.103639999999999</v>
      </c>
      <c r="B151" s="18">
        <v>-94.345070000000007</v>
      </c>
      <c r="C151" s="2">
        <v>304.39999999999998</v>
      </c>
      <c r="D151" s="2">
        <v>0.5</v>
      </c>
      <c r="E151" s="2">
        <v>0.6</v>
      </c>
      <c r="F151" s="4">
        <v>42643</v>
      </c>
      <c r="G151" s="2">
        <v>710</v>
      </c>
      <c r="H151" s="2" t="s">
        <v>0</v>
      </c>
      <c r="I151" s="2" t="s">
        <v>1</v>
      </c>
      <c r="J151" s="2" t="s">
        <v>2</v>
      </c>
      <c r="K151" s="2">
        <v>278.8</v>
      </c>
      <c r="L151" s="2">
        <v>0</v>
      </c>
      <c r="M151" s="6" t="s">
        <v>0</v>
      </c>
      <c r="N151" s="23"/>
      <c r="O151" s="21" t="str">
        <f>Comodines[[#This Row],[Lat_trunc]]&amp;Comodines[[#This Row],[Lon_trunc]]</f>
        <v>18.1035-94.345</v>
      </c>
      <c r="P151" s="21">
        <f>MROUND(Datos[[#This Row],[Latitude]],IF(Datos[[#This Row],[Latitude]]&lt;0,-Precisión,Precisión))</f>
        <v>18.1035</v>
      </c>
      <c r="Q151" s="21">
        <f>MROUND(Datos[[#This Row],[Longitude]],IF(Datos[[#This Row],[Longitude]]&lt;0,-Precisión,Precisión))</f>
        <v>-94.344999999999999</v>
      </c>
      <c r="R151" s="1">
        <v>150</v>
      </c>
      <c r="S151" s="5" t="b">
        <f>AND(Datos[[#This Row],[Latitude]]&gt;=Latitud_,Datos[[#This Row],[Latitude]]&lt;=_Latitud)</f>
        <v>1</v>
      </c>
      <c r="T151" s="2" t="b">
        <f>AND(Datos[[#This Row],[Longitude]]&gt;=Longitud_,Datos[[#This Row],[Longitude]]&lt;=_Longitud)</f>
        <v>0</v>
      </c>
      <c r="U151" s="2" t="b">
        <f>AND(Comodines[[#This Row],[Latitud]],Comodines[[#This Row],[Longitud]])</f>
        <v>0</v>
      </c>
      <c r="V151" s="2" t="b">
        <f>IF(COUNTIFS($O$2:O151,Comodines[[#This Row],[LatT&amp;LonT]],$F$2:F151,Datos[[#This Row],[Acq_date]]-1)=0,TRUE,FALSE)</f>
        <v>1</v>
      </c>
      <c r="W151" s="2" t="b">
        <f>AND(Comodines[[#This Row],[L&amp;L]],Comodines[[#This Row],[Nuevo_Fuego]])</f>
        <v>0</v>
      </c>
      <c r="X151" s="2" t="str">
        <f>IF(Comodines[[#This Row],[L&amp;L]],Comodines[[#This Row],[Contador]],"")</f>
        <v/>
      </c>
      <c r="Y151" s="2" t="str">
        <f>IFERROR(SMALL(Comodines[L&amp;LC1],COUNTA($U$2:U151)),"")</f>
        <v/>
      </c>
      <c r="Z151" s="2" t="str">
        <f>IF(AND(Comodines[[#This Row],[Nuevo_Fuego]],Comodines[[#This Row],[L&amp;L]]),Comodines[[#This Row],[Contador]],"")</f>
        <v/>
      </c>
      <c r="AA151" s="2" t="str">
        <f>IFERROR(SMALL(Comodines[FuegoC1],COUNTA($W$2:W151)),"")</f>
        <v/>
      </c>
      <c r="AB151" s="3"/>
      <c r="AD151" s="3"/>
      <c r="AE151" s="3"/>
    </row>
    <row r="152" spans="1:31" ht="15" x14ac:dyDescent="0.25">
      <c r="A152" s="25">
        <v>17.89676</v>
      </c>
      <c r="B152" s="18">
        <v>-92.490750000000006</v>
      </c>
      <c r="C152" s="2">
        <v>330.9</v>
      </c>
      <c r="D152" s="2">
        <v>0.3</v>
      </c>
      <c r="E152" s="2">
        <v>0.6</v>
      </c>
      <c r="F152" s="4">
        <v>42643</v>
      </c>
      <c r="G152" s="2">
        <v>710</v>
      </c>
      <c r="H152" s="2" t="s">
        <v>0</v>
      </c>
      <c r="I152" s="2" t="s">
        <v>1</v>
      </c>
      <c r="J152" s="2" t="s">
        <v>2</v>
      </c>
      <c r="K152" s="2">
        <v>277</v>
      </c>
      <c r="L152" s="2">
        <v>0</v>
      </c>
      <c r="M152" s="6" t="s">
        <v>0</v>
      </c>
      <c r="N152" s="23"/>
      <c r="O152" s="21" t="str">
        <f>Comodines[[#This Row],[Lat_trunc]]&amp;Comodines[[#This Row],[Lon_trunc]]</f>
        <v>17.897-92.491</v>
      </c>
      <c r="P152" s="21">
        <f>MROUND(Datos[[#This Row],[Latitude]],IF(Datos[[#This Row],[Latitude]]&lt;0,-Precisión,Precisión))</f>
        <v>17.897000000000002</v>
      </c>
      <c r="Q152" s="21">
        <f>MROUND(Datos[[#This Row],[Longitude]],IF(Datos[[#This Row],[Longitude]]&lt;0,-Precisión,Precisión))</f>
        <v>-92.491</v>
      </c>
      <c r="R152" s="1">
        <v>151</v>
      </c>
      <c r="S152" s="5" t="b">
        <f>AND(Datos[[#This Row],[Latitude]]&gt;=Latitud_,Datos[[#This Row],[Latitude]]&lt;=_Latitud)</f>
        <v>1</v>
      </c>
      <c r="T152" s="2" t="b">
        <f>AND(Datos[[#This Row],[Longitude]]&gt;=Longitud_,Datos[[#This Row],[Longitude]]&lt;=_Longitud)</f>
        <v>0</v>
      </c>
      <c r="U152" s="2" t="b">
        <f>AND(Comodines[[#This Row],[Latitud]],Comodines[[#This Row],[Longitud]])</f>
        <v>0</v>
      </c>
      <c r="V152" s="2" t="b">
        <f>IF(COUNTIFS($O$2:O152,Comodines[[#This Row],[LatT&amp;LonT]],$F$2:F152,Datos[[#This Row],[Acq_date]]-1)=0,TRUE,FALSE)</f>
        <v>1</v>
      </c>
      <c r="W152" s="2" t="b">
        <f>AND(Comodines[[#This Row],[L&amp;L]],Comodines[[#This Row],[Nuevo_Fuego]])</f>
        <v>0</v>
      </c>
      <c r="X152" s="2" t="str">
        <f>IF(Comodines[[#This Row],[L&amp;L]],Comodines[[#This Row],[Contador]],"")</f>
        <v/>
      </c>
      <c r="Y152" s="2" t="str">
        <f>IFERROR(SMALL(Comodines[L&amp;LC1],COUNTA($U$2:U152)),"")</f>
        <v/>
      </c>
      <c r="Z152" s="2" t="str">
        <f>IF(AND(Comodines[[#This Row],[Nuevo_Fuego]],Comodines[[#This Row],[L&amp;L]]),Comodines[[#This Row],[Contador]],"")</f>
        <v/>
      </c>
      <c r="AA152" s="2" t="str">
        <f>IFERROR(SMALL(Comodines[FuegoC1],COUNTA($W$2:W152)),"")</f>
        <v/>
      </c>
      <c r="AB152" s="3"/>
      <c r="AD152" s="3"/>
      <c r="AE152" s="3"/>
    </row>
    <row r="153" spans="1:31" ht="15" x14ac:dyDescent="0.25">
      <c r="A153" s="25">
        <v>17.880839999999999</v>
      </c>
      <c r="B153" s="18">
        <v>-92.489369999999994</v>
      </c>
      <c r="C153" s="2">
        <v>296.10000000000002</v>
      </c>
      <c r="D153" s="2">
        <v>0.3</v>
      </c>
      <c r="E153" s="2">
        <v>0.6</v>
      </c>
      <c r="F153" s="4">
        <v>42643</v>
      </c>
      <c r="G153" s="2">
        <v>710</v>
      </c>
      <c r="H153" s="2" t="s">
        <v>0</v>
      </c>
      <c r="I153" s="2" t="s">
        <v>1</v>
      </c>
      <c r="J153" s="2" t="s">
        <v>2</v>
      </c>
      <c r="K153" s="2">
        <v>272.2</v>
      </c>
      <c r="L153" s="2">
        <v>0</v>
      </c>
      <c r="M153" s="6" t="s">
        <v>0</v>
      </c>
      <c r="N153" s="23"/>
      <c r="O153" s="21" t="str">
        <f>Comodines[[#This Row],[Lat_trunc]]&amp;Comodines[[#This Row],[Lon_trunc]]</f>
        <v>17.881-92.4895</v>
      </c>
      <c r="P153" s="21">
        <f>MROUND(Datos[[#This Row],[Latitude]],IF(Datos[[#This Row],[Latitude]]&lt;0,-Precisión,Precisión))</f>
        <v>17.881</v>
      </c>
      <c r="Q153" s="21">
        <f>MROUND(Datos[[#This Row],[Longitude]],IF(Datos[[#This Row],[Longitude]]&lt;0,-Precisión,Precisión))</f>
        <v>-92.489500000000007</v>
      </c>
      <c r="R153" s="1">
        <v>152</v>
      </c>
      <c r="S153" s="5" t="b">
        <f>AND(Datos[[#This Row],[Latitude]]&gt;=Latitud_,Datos[[#This Row],[Latitude]]&lt;=_Latitud)</f>
        <v>1</v>
      </c>
      <c r="T153" s="2" t="b">
        <f>AND(Datos[[#This Row],[Longitude]]&gt;=Longitud_,Datos[[#This Row],[Longitude]]&lt;=_Longitud)</f>
        <v>0</v>
      </c>
      <c r="U153" s="2" t="b">
        <f>AND(Comodines[[#This Row],[Latitud]],Comodines[[#This Row],[Longitud]])</f>
        <v>0</v>
      </c>
      <c r="V153" s="2" t="b">
        <f>IF(COUNTIFS($O$2:O153,Comodines[[#This Row],[LatT&amp;LonT]],$F$2:F153,Datos[[#This Row],[Acq_date]]-1)=0,TRUE,FALSE)</f>
        <v>1</v>
      </c>
      <c r="W153" s="2" t="b">
        <f>AND(Comodines[[#This Row],[L&amp;L]],Comodines[[#This Row],[Nuevo_Fuego]])</f>
        <v>0</v>
      </c>
      <c r="X153" s="2" t="str">
        <f>IF(Comodines[[#This Row],[L&amp;L]],Comodines[[#This Row],[Contador]],"")</f>
        <v/>
      </c>
      <c r="Y153" s="2" t="str">
        <f>IFERROR(SMALL(Comodines[L&amp;LC1],COUNTA($U$2:U153)),"")</f>
        <v/>
      </c>
      <c r="Z153" s="2" t="str">
        <f>IF(AND(Comodines[[#This Row],[Nuevo_Fuego]],Comodines[[#This Row],[L&amp;L]]),Comodines[[#This Row],[Contador]],"")</f>
        <v/>
      </c>
      <c r="AA153" s="2" t="str">
        <f>IFERROR(SMALL(Comodines[FuegoC1],COUNTA($W$2:W153)),"")</f>
        <v/>
      </c>
      <c r="AB153" s="3"/>
      <c r="AD153" s="3"/>
      <c r="AE153" s="3"/>
    </row>
    <row r="154" spans="1:31" ht="15" x14ac:dyDescent="0.25">
      <c r="A154" s="25">
        <v>17.902229999999999</v>
      </c>
      <c r="B154" s="18">
        <v>-93.184970000000007</v>
      </c>
      <c r="C154" s="2">
        <v>336.9</v>
      </c>
      <c r="D154" s="2">
        <v>0.4</v>
      </c>
      <c r="E154" s="2">
        <v>0.6</v>
      </c>
      <c r="F154" s="4">
        <v>42643</v>
      </c>
      <c r="G154" s="2">
        <v>710</v>
      </c>
      <c r="H154" s="2" t="s">
        <v>0</v>
      </c>
      <c r="I154" s="2" t="s">
        <v>1</v>
      </c>
      <c r="J154" s="2" t="s">
        <v>2</v>
      </c>
      <c r="K154" s="2">
        <v>267.8</v>
      </c>
      <c r="L154" s="2">
        <v>0</v>
      </c>
      <c r="M154" s="6" t="s">
        <v>0</v>
      </c>
      <c r="N154" s="23"/>
      <c r="O154" s="21" t="str">
        <f>Comodines[[#This Row],[Lat_trunc]]&amp;Comodines[[#This Row],[Lon_trunc]]</f>
        <v>17.902-93.185</v>
      </c>
      <c r="P154" s="21">
        <f>MROUND(Datos[[#This Row],[Latitude]],IF(Datos[[#This Row],[Latitude]]&lt;0,-Precisión,Precisión))</f>
        <v>17.902000000000001</v>
      </c>
      <c r="Q154" s="21">
        <f>MROUND(Datos[[#This Row],[Longitude]],IF(Datos[[#This Row],[Longitude]]&lt;0,-Precisión,Precisión))</f>
        <v>-93.185000000000002</v>
      </c>
      <c r="R154" s="1">
        <v>153</v>
      </c>
      <c r="S154" s="5" t="b">
        <f>AND(Datos[[#This Row],[Latitude]]&gt;=Latitud_,Datos[[#This Row],[Latitude]]&lt;=_Latitud)</f>
        <v>1</v>
      </c>
      <c r="T154" s="2" t="b">
        <f>AND(Datos[[#This Row],[Longitude]]&gt;=Longitud_,Datos[[#This Row],[Longitude]]&lt;=_Longitud)</f>
        <v>0</v>
      </c>
      <c r="U154" s="2" t="b">
        <f>AND(Comodines[[#This Row],[Latitud]],Comodines[[#This Row],[Longitud]])</f>
        <v>0</v>
      </c>
      <c r="V154" s="2" t="b">
        <f>IF(COUNTIFS($O$2:O154,Comodines[[#This Row],[LatT&amp;LonT]],$F$2:F154,Datos[[#This Row],[Acq_date]]-1)=0,TRUE,FALSE)</f>
        <v>1</v>
      </c>
      <c r="W154" s="2" t="b">
        <f>AND(Comodines[[#This Row],[L&amp;L]],Comodines[[#This Row],[Nuevo_Fuego]])</f>
        <v>0</v>
      </c>
      <c r="X154" s="2" t="str">
        <f>IF(Comodines[[#This Row],[L&amp;L]],Comodines[[#This Row],[Contador]],"")</f>
        <v/>
      </c>
      <c r="Y154" s="2" t="str">
        <f>IFERROR(SMALL(Comodines[L&amp;LC1],COUNTA($U$2:U154)),"")</f>
        <v/>
      </c>
      <c r="Z154" s="2" t="str">
        <f>IF(AND(Comodines[[#This Row],[Nuevo_Fuego]],Comodines[[#This Row],[L&amp;L]]),Comodines[[#This Row],[Contador]],"")</f>
        <v/>
      </c>
      <c r="AA154" s="2" t="str">
        <f>IFERROR(SMALL(Comodines[FuegoC1],COUNTA($W$2:W154)),"")</f>
        <v/>
      </c>
      <c r="AB154" s="3"/>
      <c r="AD154" s="3"/>
      <c r="AE154" s="3"/>
    </row>
    <row r="155" spans="1:31" ht="15" x14ac:dyDescent="0.25">
      <c r="A155" s="25">
        <v>17.90184</v>
      </c>
      <c r="B155" s="18">
        <v>-93.181380000000004</v>
      </c>
      <c r="C155" s="2">
        <v>300.7</v>
      </c>
      <c r="D155" s="2">
        <v>0.4</v>
      </c>
      <c r="E155" s="2">
        <v>0.6</v>
      </c>
      <c r="F155" s="4">
        <v>42643</v>
      </c>
      <c r="G155" s="2">
        <v>710</v>
      </c>
      <c r="H155" s="2" t="s">
        <v>0</v>
      </c>
      <c r="I155" s="2" t="s">
        <v>1</v>
      </c>
      <c r="J155" s="2" t="s">
        <v>2</v>
      </c>
      <c r="K155" s="2">
        <v>266.7</v>
      </c>
      <c r="L155" s="2">
        <v>0</v>
      </c>
      <c r="M155" s="6" t="s">
        <v>0</v>
      </c>
      <c r="N155" s="23"/>
      <c r="O155" s="21" t="str">
        <f>Comodines[[#This Row],[Lat_trunc]]&amp;Comodines[[#This Row],[Lon_trunc]]</f>
        <v>17.902-93.1815</v>
      </c>
      <c r="P155" s="21">
        <f>MROUND(Datos[[#This Row],[Latitude]],IF(Datos[[#This Row],[Latitude]]&lt;0,-Precisión,Precisión))</f>
        <v>17.902000000000001</v>
      </c>
      <c r="Q155" s="21">
        <f>MROUND(Datos[[#This Row],[Longitude]],IF(Datos[[#This Row],[Longitude]]&lt;0,-Precisión,Precisión))</f>
        <v>-93.1815</v>
      </c>
      <c r="R155" s="1">
        <v>154</v>
      </c>
      <c r="S155" s="5" t="b">
        <f>AND(Datos[[#This Row],[Latitude]]&gt;=Latitud_,Datos[[#This Row],[Latitude]]&lt;=_Latitud)</f>
        <v>1</v>
      </c>
      <c r="T155" s="2" t="b">
        <f>AND(Datos[[#This Row],[Longitude]]&gt;=Longitud_,Datos[[#This Row],[Longitude]]&lt;=_Longitud)</f>
        <v>0</v>
      </c>
      <c r="U155" s="2" t="b">
        <f>AND(Comodines[[#This Row],[Latitud]],Comodines[[#This Row],[Longitud]])</f>
        <v>0</v>
      </c>
      <c r="V155" s="2" t="b">
        <f>IF(COUNTIFS($O$2:O155,Comodines[[#This Row],[LatT&amp;LonT]],$F$2:F155,Datos[[#This Row],[Acq_date]]-1)=0,TRUE,FALSE)</f>
        <v>1</v>
      </c>
      <c r="W155" s="2" t="b">
        <f>AND(Comodines[[#This Row],[L&amp;L]],Comodines[[#This Row],[Nuevo_Fuego]])</f>
        <v>0</v>
      </c>
      <c r="X155" s="2" t="str">
        <f>IF(Comodines[[#This Row],[L&amp;L]],Comodines[[#This Row],[Contador]],"")</f>
        <v/>
      </c>
      <c r="Y155" s="2" t="str">
        <f>IFERROR(SMALL(Comodines[L&amp;LC1],COUNTA($U$2:U155)),"")</f>
        <v/>
      </c>
      <c r="Z155" s="2" t="str">
        <f>IF(AND(Comodines[[#This Row],[Nuevo_Fuego]],Comodines[[#This Row],[L&amp;L]]),Comodines[[#This Row],[Contador]],"")</f>
        <v/>
      </c>
      <c r="AA155" s="2" t="str">
        <f>IFERROR(SMALL(Comodines[FuegoC1],COUNTA($W$2:W155)),"")</f>
        <v/>
      </c>
      <c r="AB155" s="3"/>
      <c r="AD155" s="3"/>
      <c r="AE155" s="3"/>
    </row>
    <row r="156" spans="1:31" ht="15" x14ac:dyDescent="0.25">
      <c r="A156" s="25">
        <v>17.897169999999999</v>
      </c>
      <c r="B156" s="18">
        <v>-93.189239999999998</v>
      </c>
      <c r="C156" s="2">
        <v>297.5</v>
      </c>
      <c r="D156" s="2">
        <v>0.4</v>
      </c>
      <c r="E156" s="2">
        <v>0.6</v>
      </c>
      <c r="F156" s="4">
        <v>42643</v>
      </c>
      <c r="G156" s="2">
        <v>710</v>
      </c>
      <c r="H156" s="2" t="s">
        <v>0</v>
      </c>
      <c r="I156" s="2" t="s">
        <v>1</v>
      </c>
      <c r="J156" s="2" t="s">
        <v>2</v>
      </c>
      <c r="K156" s="2">
        <v>269.60000000000002</v>
      </c>
      <c r="L156" s="2">
        <v>0</v>
      </c>
      <c r="M156" s="6" t="s">
        <v>0</v>
      </c>
      <c r="N156" s="23"/>
      <c r="O156" s="21" t="str">
        <f>Comodines[[#This Row],[Lat_trunc]]&amp;Comodines[[#This Row],[Lon_trunc]]</f>
        <v>17.897-93.189</v>
      </c>
      <c r="P156" s="21">
        <f>MROUND(Datos[[#This Row],[Latitude]],IF(Datos[[#This Row],[Latitude]]&lt;0,-Precisión,Precisión))</f>
        <v>17.897000000000002</v>
      </c>
      <c r="Q156" s="21">
        <f>MROUND(Datos[[#This Row],[Longitude]],IF(Datos[[#This Row],[Longitude]]&lt;0,-Precisión,Precisión))</f>
        <v>-93.189000000000007</v>
      </c>
      <c r="R156" s="1">
        <v>155</v>
      </c>
      <c r="S156" s="5" t="b">
        <f>AND(Datos[[#This Row],[Latitude]]&gt;=Latitud_,Datos[[#This Row],[Latitude]]&lt;=_Latitud)</f>
        <v>1</v>
      </c>
      <c r="T156" s="2" t="b">
        <f>AND(Datos[[#This Row],[Longitude]]&gt;=Longitud_,Datos[[#This Row],[Longitude]]&lt;=_Longitud)</f>
        <v>0</v>
      </c>
      <c r="U156" s="2" t="b">
        <f>AND(Comodines[[#This Row],[Latitud]],Comodines[[#This Row],[Longitud]])</f>
        <v>0</v>
      </c>
      <c r="V156" s="2" t="b">
        <f>IF(COUNTIFS($O$2:O156,Comodines[[#This Row],[LatT&amp;LonT]],$F$2:F156,Datos[[#This Row],[Acq_date]]-1)=0,TRUE,FALSE)</f>
        <v>1</v>
      </c>
      <c r="W156" s="2" t="b">
        <f>AND(Comodines[[#This Row],[L&amp;L]],Comodines[[#This Row],[Nuevo_Fuego]])</f>
        <v>0</v>
      </c>
      <c r="X156" s="2" t="str">
        <f>IF(Comodines[[#This Row],[L&amp;L]],Comodines[[#This Row],[Contador]],"")</f>
        <v/>
      </c>
      <c r="Y156" s="2" t="str">
        <f>IFERROR(SMALL(Comodines[L&amp;LC1],COUNTA($U$2:U156)),"")</f>
        <v/>
      </c>
      <c r="Z156" s="2" t="str">
        <f>IF(AND(Comodines[[#This Row],[Nuevo_Fuego]],Comodines[[#This Row],[L&amp;L]]),Comodines[[#This Row],[Contador]],"")</f>
        <v/>
      </c>
      <c r="AA156" s="2" t="str">
        <f>IFERROR(SMALL(Comodines[FuegoC1],COUNTA($W$2:W156)),"")</f>
        <v/>
      </c>
      <c r="AB156" s="3"/>
      <c r="AD156" s="3"/>
      <c r="AE156" s="3"/>
    </row>
    <row r="157" spans="1:31" ht="15" x14ac:dyDescent="0.25">
      <c r="A157" s="25">
        <v>17.896789999999999</v>
      </c>
      <c r="B157" s="18">
        <v>-93.185630000000003</v>
      </c>
      <c r="C157" s="2">
        <v>309.8</v>
      </c>
      <c r="D157" s="2">
        <v>0.4</v>
      </c>
      <c r="E157" s="2">
        <v>0.6</v>
      </c>
      <c r="F157" s="4">
        <v>42643</v>
      </c>
      <c r="G157" s="2">
        <v>710</v>
      </c>
      <c r="H157" s="2" t="s">
        <v>0</v>
      </c>
      <c r="I157" s="2" t="s">
        <v>1</v>
      </c>
      <c r="J157" s="2" t="s">
        <v>2</v>
      </c>
      <c r="K157" s="2">
        <v>269</v>
      </c>
      <c r="L157" s="2">
        <v>0</v>
      </c>
      <c r="M157" s="6" t="s">
        <v>0</v>
      </c>
      <c r="N157" s="23"/>
      <c r="O157" s="21" t="str">
        <f>Comodines[[#This Row],[Lat_trunc]]&amp;Comodines[[#This Row],[Lon_trunc]]</f>
        <v>17.897-93.1855</v>
      </c>
      <c r="P157" s="21">
        <f>MROUND(Datos[[#This Row],[Latitude]],IF(Datos[[#This Row],[Latitude]]&lt;0,-Precisión,Precisión))</f>
        <v>17.897000000000002</v>
      </c>
      <c r="Q157" s="21">
        <f>MROUND(Datos[[#This Row],[Longitude]],IF(Datos[[#This Row],[Longitude]]&lt;0,-Precisión,Precisión))</f>
        <v>-93.185500000000005</v>
      </c>
      <c r="R157" s="1">
        <v>156</v>
      </c>
      <c r="S157" s="5" t="b">
        <f>AND(Datos[[#This Row],[Latitude]]&gt;=Latitud_,Datos[[#This Row],[Latitude]]&lt;=_Latitud)</f>
        <v>1</v>
      </c>
      <c r="T157" s="2" t="b">
        <f>AND(Datos[[#This Row],[Longitude]]&gt;=Longitud_,Datos[[#This Row],[Longitude]]&lt;=_Longitud)</f>
        <v>0</v>
      </c>
      <c r="U157" s="2" t="b">
        <f>AND(Comodines[[#This Row],[Latitud]],Comodines[[#This Row],[Longitud]])</f>
        <v>0</v>
      </c>
      <c r="V157" s="2" t="b">
        <f>IF(COUNTIFS($O$2:O157,Comodines[[#This Row],[LatT&amp;LonT]],$F$2:F157,Datos[[#This Row],[Acq_date]]-1)=0,TRUE,FALSE)</f>
        <v>1</v>
      </c>
      <c r="W157" s="2" t="b">
        <f>AND(Comodines[[#This Row],[L&amp;L]],Comodines[[#This Row],[Nuevo_Fuego]])</f>
        <v>0</v>
      </c>
      <c r="X157" s="2" t="str">
        <f>IF(Comodines[[#This Row],[L&amp;L]],Comodines[[#This Row],[Contador]],"")</f>
        <v/>
      </c>
      <c r="Y157" s="2" t="str">
        <f>IFERROR(SMALL(Comodines[L&amp;LC1],COUNTA($U$2:U157)),"")</f>
        <v/>
      </c>
      <c r="Z157" s="2" t="str">
        <f>IF(AND(Comodines[[#This Row],[Nuevo_Fuego]],Comodines[[#This Row],[L&amp;L]]),Comodines[[#This Row],[Contador]],"")</f>
        <v/>
      </c>
      <c r="AA157" s="2" t="str">
        <f>IFERROR(SMALL(Comodines[FuegoC1],COUNTA($W$2:W157)),"")</f>
        <v/>
      </c>
      <c r="AB157" s="3"/>
      <c r="AD157" s="3"/>
      <c r="AE157" s="3"/>
    </row>
    <row r="158" spans="1:31" ht="15" x14ac:dyDescent="0.25">
      <c r="A158" s="25">
        <v>17.891739999999999</v>
      </c>
      <c r="B158" s="18">
        <v>-93.189869999999999</v>
      </c>
      <c r="C158" s="2">
        <v>304.3</v>
      </c>
      <c r="D158" s="2">
        <v>0.4</v>
      </c>
      <c r="E158" s="2">
        <v>0.6</v>
      </c>
      <c r="F158" s="4">
        <v>42643</v>
      </c>
      <c r="G158" s="2">
        <v>710</v>
      </c>
      <c r="H158" s="2" t="s">
        <v>0</v>
      </c>
      <c r="I158" s="2" t="s">
        <v>1</v>
      </c>
      <c r="J158" s="2" t="s">
        <v>2</v>
      </c>
      <c r="K158" s="2">
        <v>269.5</v>
      </c>
      <c r="L158" s="2">
        <v>0</v>
      </c>
      <c r="M158" s="6" t="s">
        <v>0</v>
      </c>
      <c r="N158" s="23"/>
      <c r="O158" s="21" t="str">
        <f>Comodines[[#This Row],[Lat_trunc]]&amp;Comodines[[#This Row],[Lon_trunc]]</f>
        <v>17.8915-93.19</v>
      </c>
      <c r="P158" s="21">
        <f>MROUND(Datos[[#This Row],[Latitude]],IF(Datos[[#This Row],[Latitude]]&lt;0,-Precisión,Precisión))</f>
        <v>17.891500000000001</v>
      </c>
      <c r="Q158" s="21">
        <f>MROUND(Datos[[#This Row],[Longitude]],IF(Datos[[#This Row],[Longitude]]&lt;0,-Precisión,Precisión))</f>
        <v>-93.19</v>
      </c>
      <c r="R158" s="1">
        <v>157</v>
      </c>
      <c r="S158" s="5" t="b">
        <f>AND(Datos[[#This Row],[Latitude]]&gt;=Latitud_,Datos[[#This Row],[Latitude]]&lt;=_Latitud)</f>
        <v>1</v>
      </c>
      <c r="T158" s="2" t="b">
        <f>AND(Datos[[#This Row],[Longitude]]&gt;=Longitud_,Datos[[#This Row],[Longitude]]&lt;=_Longitud)</f>
        <v>0</v>
      </c>
      <c r="U158" s="2" t="b">
        <f>AND(Comodines[[#This Row],[Latitud]],Comodines[[#This Row],[Longitud]])</f>
        <v>0</v>
      </c>
      <c r="V158" s="2" t="b">
        <f>IF(COUNTIFS($O$2:O158,Comodines[[#This Row],[LatT&amp;LonT]],$F$2:F158,Datos[[#This Row],[Acq_date]]-1)=0,TRUE,FALSE)</f>
        <v>1</v>
      </c>
      <c r="W158" s="2" t="b">
        <f>AND(Comodines[[#This Row],[L&amp;L]],Comodines[[#This Row],[Nuevo_Fuego]])</f>
        <v>0</v>
      </c>
      <c r="X158" s="2" t="str">
        <f>IF(Comodines[[#This Row],[L&amp;L]],Comodines[[#This Row],[Contador]],"")</f>
        <v/>
      </c>
      <c r="Y158" s="2" t="str">
        <f>IFERROR(SMALL(Comodines[L&amp;LC1],COUNTA($U$2:U158)),"")</f>
        <v/>
      </c>
      <c r="Z158" s="2" t="str">
        <f>IF(AND(Comodines[[#This Row],[Nuevo_Fuego]],Comodines[[#This Row],[L&amp;L]]),Comodines[[#This Row],[Contador]],"")</f>
        <v/>
      </c>
      <c r="AA158" s="2" t="str">
        <f>IFERROR(SMALL(Comodines[FuegoC1],COUNTA($W$2:W158)),"")</f>
        <v/>
      </c>
      <c r="AB158" s="3"/>
      <c r="AD158" s="3"/>
      <c r="AE158" s="3"/>
    </row>
    <row r="159" spans="1:31" ht="15" x14ac:dyDescent="0.25">
      <c r="A159" s="25">
        <v>17.891359999999999</v>
      </c>
      <c r="B159" s="18">
        <v>-93.186279999999996</v>
      </c>
      <c r="C159" s="2">
        <v>310.60000000000002</v>
      </c>
      <c r="D159" s="2">
        <v>0.4</v>
      </c>
      <c r="E159" s="2">
        <v>0.6</v>
      </c>
      <c r="F159" s="4">
        <v>42643</v>
      </c>
      <c r="G159" s="2">
        <v>710</v>
      </c>
      <c r="H159" s="2" t="s">
        <v>0</v>
      </c>
      <c r="I159" s="2" t="s">
        <v>1</v>
      </c>
      <c r="J159" s="2" t="s">
        <v>2</v>
      </c>
      <c r="K159" s="2">
        <v>268.89999999999998</v>
      </c>
      <c r="L159" s="2">
        <v>0</v>
      </c>
      <c r="M159" s="6" t="s">
        <v>0</v>
      </c>
      <c r="N159" s="23"/>
      <c r="O159" s="21" t="str">
        <f>Comodines[[#This Row],[Lat_trunc]]&amp;Comodines[[#This Row],[Lon_trunc]]</f>
        <v>17.8915-93.1865</v>
      </c>
      <c r="P159" s="21">
        <f>MROUND(Datos[[#This Row],[Latitude]],IF(Datos[[#This Row],[Latitude]]&lt;0,-Precisión,Precisión))</f>
        <v>17.891500000000001</v>
      </c>
      <c r="Q159" s="21">
        <f>MROUND(Datos[[#This Row],[Longitude]],IF(Datos[[#This Row],[Longitude]]&lt;0,-Precisión,Precisión))</f>
        <v>-93.186499999999995</v>
      </c>
      <c r="R159" s="1">
        <v>158</v>
      </c>
      <c r="S159" s="5" t="b">
        <f>AND(Datos[[#This Row],[Latitude]]&gt;=Latitud_,Datos[[#This Row],[Latitude]]&lt;=_Latitud)</f>
        <v>1</v>
      </c>
      <c r="T159" s="2" t="b">
        <f>AND(Datos[[#This Row],[Longitude]]&gt;=Longitud_,Datos[[#This Row],[Longitude]]&lt;=_Longitud)</f>
        <v>0</v>
      </c>
      <c r="U159" s="2" t="b">
        <f>AND(Comodines[[#This Row],[Latitud]],Comodines[[#This Row],[Longitud]])</f>
        <v>0</v>
      </c>
      <c r="V159" s="2" t="b">
        <f>IF(COUNTIFS($O$2:O159,Comodines[[#This Row],[LatT&amp;LonT]],$F$2:F159,Datos[[#This Row],[Acq_date]]-1)=0,TRUE,FALSE)</f>
        <v>1</v>
      </c>
      <c r="W159" s="2" t="b">
        <f>AND(Comodines[[#This Row],[L&amp;L]],Comodines[[#This Row],[Nuevo_Fuego]])</f>
        <v>0</v>
      </c>
      <c r="X159" s="2" t="str">
        <f>IF(Comodines[[#This Row],[L&amp;L]],Comodines[[#This Row],[Contador]],"")</f>
        <v/>
      </c>
      <c r="Y159" s="2" t="str">
        <f>IFERROR(SMALL(Comodines[L&amp;LC1],COUNTA($U$2:U159)),"")</f>
        <v/>
      </c>
      <c r="Z159" s="2" t="str">
        <f>IF(AND(Comodines[[#This Row],[Nuevo_Fuego]],Comodines[[#This Row],[L&amp;L]]),Comodines[[#This Row],[Contador]],"")</f>
        <v/>
      </c>
      <c r="AA159" s="2" t="str">
        <f>IFERROR(SMALL(Comodines[FuegoC1],COUNTA($W$2:W159)),"")</f>
        <v/>
      </c>
      <c r="AB159" s="3"/>
      <c r="AD159" s="3"/>
      <c r="AE159" s="3"/>
    </row>
    <row r="160" spans="1:31" ht="15" x14ac:dyDescent="0.25">
      <c r="A160" s="25">
        <v>17.846240000000002</v>
      </c>
      <c r="B160" s="18">
        <v>-93.122150000000005</v>
      </c>
      <c r="C160" s="2">
        <v>309.89999999999998</v>
      </c>
      <c r="D160" s="2">
        <v>0.4</v>
      </c>
      <c r="E160" s="2">
        <v>0.6</v>
      </c>
      <c r="F160" s="4">
        <v>42643</v>
      </c>
      <c r="G160" s="2">
        <v>710</v>
      </c>
      <c r="H160" s="2" t="s">
        <v>0</v>
      </c>
      <c r="I160" s="2" t="s">
        <v>1</v>
      </c>
      <c r="J160" s="2" t="s">
        <v>2</v>
      </c>
      <c r="K160" s="2">
        <v>264.7</v>
      </c>
      <c r="L160" s="2">
        <v>0</v>
      </c>
      <c r="M160" s="6" t="s">
        <v>0</v>
      </c>
      <c r="N160" s="23"/>
      <c r="O160" s="21" t="str">
        <f>Comodines[[#This Row],[Lat_trunc]]&amp;Comodines[[#This Row],[Lon_trunc]]</f>
        <v>17.846-93.122</v>
      </c>
      <c r="P160" s="21">
        <f>MROUND(Datos[[#This Row],[Latitude]],IF(Datos[[#This Row],[Latitude]]&lt;0,-Precisión,Precisión))</f>
        <v>17.846</v>
      </c>
      <c r="Q160" s="21">
        <f>MROUND(Datos[[#This Row],[Longitude]],IF(Datos[[#This Row],[Longitude]]&lt;0,-Precisión,Precisión))</f>
        <v>-93.122</v>
      </c>
      <c r="R160" s="1">
        <v>159</v>
      </c>
      <c r="S160" s="5" t="b">
        <f>AND(Datos[[#This Row],[Latitude]]&gt;=Latitud_,Datos[[#This Row],[Latitude]]&lt;=_Latitud)</f>
        <v>1</v>
      </c>
      <c r="T160" s="2" t="b">
        <f>AND(Datos[[#This Row],[Longitude]]&gt;=Longitud_,Datos[[#This Row],[Longitude]]&lt;=_Longitud)</f>
        <v>0</v>
      </c>
      <c r="U160" s="2" t="b">
        <f>AND(Comodines[[#This Row],[Latitud]],Comodines[[#This Row],[Longitud]])</f>
        <v>0</v>
      </c>
      <c r="V160" s="2" t="b">
        <f>IF(COUNTIFS($O$2:O160,Comodines[[#This Row],[LatT&amp;LonT]],$F$2:F160,Datos[[#This Row],[Acq_date]]-1)=0,TRUE,FALSE)</f>
        <v>1</v>
      </c>
      <c r="W160" s="2" t="b">
        <f>AND(Comodines[[#This Row],[L&amp;L]],Comodines[[#This Row],[Nuevo_Fuego]])</f>
        <v>0</v>
      </c>
      <c r="X160" s="2" t="str">
        <f>IF(Comodines[[#This Row],[L&amp;L]],Comodines[[#This Row],[Contador]],"")</f>
        <v/>
      </c>
      <c r="Y160" s="2" t="str">
        <f>IFERROR(SMALL(Comodines[L&amp;LC1],COUNTA($U$2:U160)),"")</f>
        <v/>
      </c>
      <c r="Z160" s="2" t="str">
        <f>IF(AND(Comodines[[#This Row],[Nuevo_Fuego]],Comodines[[#This Row],[L&amp;L]]),Comodines[[#This Row],[Contador]],"")</f>
        <v/>
      </c>
      <c r="AA160" s="2" t="str">
        <f>IFERROR(SMALL(Comodines[FuegoC1],COUNTA($W$2:W160)),"")</f>
        <v/>
      </c>
      <c r="AB160" s="3"/>
      <c r="AD160" s="3"/>
      <c r="AE160" s="3"/>
    </row>
    <row r="161" spans="1:31" ht="15" x14ac:dyDescent="0.25">
      <c r="A161" s="25">
        <v>17.84083</v>
      </c>
      <c r="B161" s="18">
        <v>-93.12276</v>
      </c>
      <c r="C161" s="2">
        <v>340.6</v>
      </c>
      <c r="D161" s="2">
        <v>0.4</v>
      </c>
      <c r="E161" s="2">
        <v>0.6</v>
      </c>
      <c r="F161" s="4">
        <v>42643</v>
      </c>
      <c r="G161" s="2">
        <v>710</v>
      </c>
      <c r="H161" s="2" t="s">
        <v>0</v>
      </c>
      <c r="I161" s="2" t="s">
        <v>1</v>
      </c>
      <c r="J161" s="2" t="s">
        <v>2</v>
      </c>
      <c r="K161" s="2">
        <v>264.7</v>
      </c>
      <c r="L161" s="2">
        <v>0</v>
      </c>
      <c r="M161" s="6" t="s">
        <v>0</v>
      </c>
      <c r="N161" s="23"/>
      <c r="O161" s="21" t="str">
        <f>Comodines[[#This Row],[Lat_trunc]]&amp;Comodines[[#This Row],[Lon_trunc]]</f>
        <v>17.841-93.123</v>
      </c>
      <c r="P161" s="21">
        <f>MROUND(Datos[[#This Row],[Latitude]],IF(Datos[[#This Row],[Latitude]]&lt;0,-Precisión,Precisión))</f>
        <v>17.841000000000001</v>
      </c>
      <c r="Q161" s="21">
        <f>MROUND(Datos[[#This Row],[Longitude]],IF(Datos[[#This Row],[Longitude]]&lt;0,-Precisión,Precisión))</f>
        <v>-93.123000000000005</v>
      </c>
      <c r="R161" s="1">
        <v>160</v>
      </c>
      <c r="S161" s="5" t="b">
        <f>AND(Datos[[#This Row],[Latitude]]&gt;=Latitud_,Datos[[#This Row],[Latitude]]&lt;=_Latitud)</f>
        <v>1</v>
      </c>
      <c r="T161" s="2" t="b">
        <f>AND(Datos[[#This Row],[Longitude]]&gt;=Longitud_,Datos[[#This Row],[Longitude]]&lt;=_Longitud)</f>
        <v>0</v>
      </c>
      <c r="U161" s="2" t="b">
        <f>AND(Comodines[[#This Row],[Latitud]],Comodines[[#This Row],[Longitud]])</f>
        <v>0</v>
      </c>
      <c r="V161" s="2" t="b">
        <f>IF(COUNTIFS($O$2:O161,Comodines[[#This Row],[LatT&amp;LonT]],$F$2:F161,Datos[[#This Row],[Acq_date]]-1)=0,TRUE,FALSE)</f>
        <v>1</v>
      </c>
      <c r="W161" s="2" t="b">
        <f>AND(Comodines[[#This Row],[L&amp;L]],Comodines[[#This Row],[Nuevo_Fuego]])</f>
        <v>0</v>
      </c>
      <c r="X161" s="2" t="str">
        <f>IF(Comodines[[#This Row],[L&amp;L]],Comodines[[#This Row],[Contador]],"")</f>
        <v/>
      </c>
      <c r="Y161" s="2" t="str">
        <f>IFERROR(SMALL(Comodines[L&amp;LC1],COUNTA($U$2:U161)),"")</f>
        <v/>
      </c>
      <c r="Z161" s="2" t="str">
        <f>IF(AND(Comodines[[#This Row],[Nuevo_Fuego]],Comodines[[#This Row],[L&amp;L]]),Comodines[[#This Row],[Contador]],"")</f>
        <v/>
      </c>
      <c r="AA161" s="2" t="str">
        <f>IFERROR(SMALL(Comodines[FuegoC1],COUNTA($W$2:W161)),"")</f>
        <v/>
      </c>
      <c r="AB161" s="3"/>
      <c r="AD161" s="3"/>
      <c r="AE161" s="3"/>
    </row>
    <row r="162" spans="1:31" ht="15" x14ac:dyDescent="0.25">
      <c r="A162" s="25">
        <v>17.84046</v>
      </c>
      <c r="B162" s="18">
        <v>-93.11918</v>
      </c>
      <c r="C162" s="2">
        <v>348.4</v>
      </c>
      <c r="D162" s="2">
        <v>0.4</v>
      </c>
      <c r="E162" s="2">
        <v>0.6</v>
      </c>
      <c r="F162" s="4">
        <v>42643</v>
      </c>
      <c r="G162" s="2">
        <v>710</v>
      </c>
      <c r="H162" s="2" t="s">
        <v>0</v>
      </c>
      <c r="I162" s="2" t="s">
        <v>1</v>
      </c>
      <c r="J162" s="2" t="s">
        <v>2</v>
      </c>
      <c r="K162" s="2">
        <v>263.89999999999998</v>
      </c>
      <c r="L162" s="2">
        <v>0</v>
      </c>
      <c r="M162" s="6" t="s">
        <v>0</v>
      </c>
      <c r="N162" s="23"/>
      <c r="O162" s="21" t="str">
        <f>Comodines[[#This Row],[Lat_trunc]]&amp;Comodines[[#This Row],[Lon_trunc]]</f>
        <v>17.8405-93.119</v>
      </c>
      <c r="P162" s="21">
        <f>MROUND(Datos[[#This Row],[Latitude]],IF(Datos[[#This Row],[Latitude]]&lt;0,-Precisión,Precisión))</f>
        <v>17.840499999999999</v>
      </c>
      <c r="Q162" s="21">
        <f>MROUND(Datos[[#This Row],[Longitude]],IF(Datos[[#This Row],[Longitude]]&lt;0,-Precisión,Precisión))</f>
        <v>-93.119</v>
      </c>
      <c r="R162" s="1">
        <v>161</v>
      </c>
      <c r="S162" s="5" t="b">
        <f>AND(Datos[[#This Row],[Latitude]]&gt;=Latitud_,Datos[[#This Row],[Latitude]]&lt;=_Latitud)</f>
        <v>1</v>
      </c>
      <c r="T162" s="2" t="b">
        <f>AND(Datos[[#This Row],[Longitude]]&gt;=Longitud_,Datos[[#This Row],[Longitude]]&lt;=_Longitud)</f>
        <v>0</v>
      </c>
      <c r="U162" s="2" t="b">
        <f>AND(Comodines[[#This Row],[Latitud]],Comodines[[#This Row],[Longitud]])</f>
        <v>0</v>
      </c>
      <c r="V162" s="2" t="b">
        <f>IF(COUNTIFS($O$2:O162,Comodines[[#This Row],[LatT&amp;LonT]],$F$2:F162,Datos[[#This Row],[Acq_date]]-1)=0,TRUE,FALSE)</f>
        <v>1</v>
      </c>
      <c r="W162" s="2" t="b">
        <f>AND(Comodines[[#This Row],[L&amp;L]],Comodines[[#This Row],[Nuevo_Fuego]])</f>
        <v>0</v>
      </c>
      <c r="X162" s="2" t="str">
        <f>IF(Comodines[[#This Row],[L&amp;L]],Comodines[[#This Row],[Contador]],"")</f>
        <v/>
      </c>
      <c r="Y162" s="2" t="str">
        <f>IFERROR(SMALL(Comodines[L&amp;LC1],COUNTA($U$2:U162)),"")</f>
        <v/>
      </c>
      <c r="Z162" s="2" t="str">
        <f>IF(AND(Comodines[[#This Row],[Nuevo_Fuego]],Comodines[[#This Row],[L&amp;L]]),Comodines[[#This Row],[Contador]],"")</f>
        <v/>
      </c>
      <c r="AA162" s="2" t="str">
        <f>IFERROR(SMALL(Comodines[FuegoC1],COUNTA($W$2:W162)),"")</f>
        <v/>
      </c>
      <c r="AB162" s="3"/>
      <c r="AD162" s="3"/>
      <c r="AE162" s="3"/>
    </row>
    <row r="163" spans="1:31" ht="15" x14ac:dyDescent="0.25">
      <c r="A163" s="25">
        <v>17.980139999999999</v>
      </c>
      <c r="B163" s="18">
        <v>-94.529979999999995</v>
      </c>
      <c r="C163" s="2">
        <v>308.60000000000002</v>
      </c>
      <c r="D163" s="2">
        <v>0.5</v>
      </c>
      <c r="E163" s="2">
        <v>0.7</v>
      </c>
      <c r="F163" s="4">
        <v>42643</v>
      </c>
      <c r="G163" s="2">
        <v>710</v>
      </c>
      <c r="H163" s="2" t="s">
        <v>0</v>
      </c>
      <c r="I163" s="2" t="s">
        <v>1</v>
      </c>
      <c r="J163" s="2" t="s">
        <v>2</v>
      </c>
      <c r="K163" s="2">
        <v>278.8</v>
      </c>
      <c r="L163" s="2">
        <v>0</v>
      </c>
      <c r="M163" s="6" t="s">
        <v>0</v>
      </c>
      <c r="N163" s="23"/>
      <c r="O163" s="21" t="str">
        <f>Comodines[[#This Row],[Lat_trunc]]&amp;Comodines[[#This Row],[Lon_trunc]]</f>
        <v>17.98-94.53</v>
      </c>
      <c r="P163" s="21">
        <f>MROUND(Datos[[#This Row],[Latitude]],IF(Datos[[#This Row],[Latitude]]&lt;0,-Precisión,Precisión))</f>
        <v>17.98</v>
      </c>
      <c r="Q163" s="21">
        <f>MROUND(Datos[[#This Row],[Longitude]],IF(Datos[[#This Row],[Longitude]]&lt;0,-Precisión,Precisión))</f>
        <v>-94.53</v>
      </c>
      <c r="R163" s="1">
        <v>162</v>
      </c>
      <c r="S163" s="5" t="b">
        <f>AND(Datos[[#This Row],[Latitude]]&gt;=Latitud_,Datos[[#This Row],[Latitude]]&lt;=_Latitud)</f>
        <v>1</v>
      </c>
      <c r="T163" s="2" t="b">
        <f>AND(Datos[[#This Row],[Longitude]]&gt;=Longitud_,Datos[[#This Row],[Longitude]]&lt;=_Longitud)</f>
        <v>0</v>
      </c>
      <c r="U163" s="2" t="b">
        <f>AND(Comodines[[#This Row],[Latitud]],Comodines[[#This Row],[Longitud]])</f>
        <v>0</v>
      </c>
      <c r="V163" s="2" t="b">
        <f>IF(COUNTIFS($O$2:O163,Comodines[[#This Row],[LatT&amp;LonT]],$F$2:F163,Datos[[#This Row],[Acq_date]]-1)=0,TRUE,FALSE)</f>
        <v>1</v>
      </c>
      <c r="W163" s="2" t="b">
        <f>AND(Comodines[[#This Row],[L&amp;L]],Comodines[[#This Row],[Nuevo_Fuego]])</f>
        <v>0</v>
      </c>
      <c r="X163" s="2" t="str">
        <f>IF(Comodines[[#This Row],[L&amp;L]],Comodines[[#This Row],[Contador]],"")</f>
        <v/>
      </c>
      <c r="Y163" s="2" t="str">
        <f>IFERROR(SMALL(Comodines[L&amp;LC1],COUNTA($U$2:U163)),"")</f>
        <v/>
      </c>
      <c r="Z163" s="2" t="str">
        <f>IF(AND(Comodines[[#This Row],[Nuevo_Fuego]],Comodines[[#This Row],[L&amp;L]]),Comodines[[#This Row],[Contador]],"")</f>
        <v/>
      </c>
      <c r="AA163" s="2" t="str">
        <f>IFERROR(SMALL(Comodines[FuegoC1],COUNTA($W$2:W163)),"")</f>
        <v/>
      </c>
      <c r="AB163" s="3"/>
      <c r="AD163" s="3"/>
      <c r="AE163" s="3"/>
    </row>
    <row r="164" spans="1:31" ht="15" x14ac:dyDescent="0.25">
      <c r="A164" s="25">
        <v>17.841200000000001</v>
      </c>
      <c r="B164" s="18">
        <v>-93.126379999999997</v>
      </c>
      <c r="C164" s="2">
        <v>295.8</v>
      </c>
      <c r="D164" s="2">
        <v>0.4</v>
      </c>
      <c r="E164" s="2">
        <v>0.6</v>
      </c>
      <c r="F164" s="4">
        <v>42643</v>
      </c>
      <c r="G164" s="2">
        <v>710</v>
      </c>
      <c r="H164" s="2" t="s">
        <v>0</v>
      </c>
      <c r="I164" s="2" t="s">
        <v>1</v>
      </c>
      <c r="J164" s="2" t="s">
        <v>2</v>
      </c>
      <c r="K164" s="2">
        <v>264.89999999999998</v>
      </c>
      <c r="L164" s="2">
        <v>0</v>
      </c>
      <c r="M164" s="6" t="s">
        <v>0</v>
      </c>
      <c r="N164" s="23"/>
      <c r="O164" s="21" t="str">
        <f>Comodines[[#This Row],[Lat_trunc]]&amp;Comodines[[#This Row],[Lon_trunc]]</f>
        <v>17.841-93.1265</v>
      </c>
      <c r="P164" s="21">
        <f>MROUND(Datos[[#This Row],[Latitude]],IF(Datos[[#This Row],[Latitude]]&lt;0,-Precisión,Precisión))</f>
        <v>17.841000000000001</v>
      </c>
      <c r="Q164" s="21">
        <f>MROUND(Datos[[#This Row],[Longitude]],IF(Datos[[#This Row],[Longitude]]&lt;0,-Precisión,Precisión))</f>
        <v>-93.126500000000007</v>
      </c>
      <c r="R164" s="1">
        <v>163</v>
      </c>
      <c r="S164" s="5" t="b">
        <f>AND(Datos[[#This Row],[Latitude]]&gt;=Latitud_,Datos[[#This Row],[Latitude]]&lt;=_Latitud)</f>
        <v>1</v>
      </c>
      <c r="T164" s="2" t="b">
        <f>AND(Datos[[#This Row],[Longitude]]&gt;=Longitud_,Datos[[#This Row],[Longitude]]&lt;=_Longitud)</f>
        <v>0</v>
      </c>
      <c r="U164" s="2" t="b">
        <f>AND(Comodines[[#This Row],[Latitud]],Comodines[[#This Row],[Longitud]])</f>
        <v>0</v>
      </c>
      <c r="V164" s="2" t="b">
        <f>IF(COUNTIFS($O$2:O164,Comodines[[#This Row],[LatT&amp;LonT]],$F$2:F164,Datos[[#This Row],[Acq_date]]-1)=0,TRUE,FALSE)</f>
        <v>1</v>
      </c>
      <c r="W164" s="2" t="b">
        <f>AND(Comodines[[#This Row],[L&amp;L]],Comodines[[#This Row],[Nuevo_Fuego]])</f>
        <v>0</v>
      </c>
      <c r="X164" s="2" t="str">
        <f>IF(Comodines[[#This Row],[L&amp;L]],Comodines[[#This Row],[Contador]],"")</f>
        <v/>
      </c>
      <c r="Y164" s="2" t="str">
        <f>IFERROR(SMALL(Comodines[L&amp;LC1],COUNTA($U$2:U164)),"")</f>
        <v/>
      </c>
      <c r="Z164" s="2" t="str">
        <f>IF(AND(Comodines[[#This Row],[Nuevo_Fuego]],Comodines[[#This Row],[L&amp;L]]),Comodines[[#This Row],[Contador]],"")</f>
        <v/>
      </c>
      <c r="AA164" s="2" t="str">
        <f>IFERROR(SMALL(Comodines[FuegoC1],COUNTA($W$2:W164)),"")</f>
        <v/>
      </c>
      <c r="AB164" s="3"/>
      <c r="AD164" s="3"/>
      <c r="AE164" s="3"/>
    </row>
    <row r="165" spans="1:31" ht="15" x14ac:dyDescent="0.25">
      <c r="A165" s="25">
        <v>17.974219999999999</v>
      </c>
      <c r="B165" s="18">
        <v>-94.530749999999998</v>
      </c>
      <c r="C165" s="2">
        <v>353.7</v>
      </c>
      <c r="D165" s="2">
        <v>0.5</v>
      </c>
      <c r="E165" s="2">
        <v>0.7</v>
      </c>
      <c r="F165" s="4">
        <v>42643</v>
      </c>
      <c r="G165" s="2">
        <v>710</v>
      </c>
      <c r="H165" s="2" t="s">
        <v>0</v>
      </c>
      <c r="I165" s="2" t="s">
        <v>1</v>
      </c>
      <c r="J165" s="2" t="s">
        <v>2</v>
      </c>
      <c r="K165" s="2">
        <v>278.8</v>
      </c>
      <c r="L165" s="2">
        <v>0</v>
      </c>
      <c r="M165" s="6" t="s">
        <v>0</v>
      </c>
      <c r="N165" s="23"/>
      <c r="O165" s="21" t="str">
        <f>Comodines[[#This Row],[Lat_trunc]]&amp;Comodines[[#This Row],[Lon_trunc]]</f>
        <v>17.974-94.531</v>
      </c>
      <c r="P165" s="21">
        <f>MROUND(Datos[[#This Row],[Latitude]],IF(Datos[[#This Row],[Latitude]]&lt;0,-Precisión,Precisión))</f>
        <v>17.974</v>
      </c>
      <c r="Q165" s="21">
        <f>MROUND(Datos[[#This Row],[Longitude]],IF(Datos[[#This Row],[Longitude]]&lt;0,-Precisión,Precisión))</f>
        <v>-94.531000000000006</v>
      </c>
      <c r="R165" s="1">
        <v>164</v>
      </c>
      <c r="S165" s="5" t="b">
        <f>AND(Datos[[#This Row],[Latitude]]&gt;=Latitud_,Datos[[#This Row],[Latitude]]&lt;=_Latitud)</f>
        <v>1</v>
      </c>
      <c r="T165" s="2" t="b">
        <f>AND(Datos[[#This Row],[Longitude]]&gt;=Longitud_,Datos[[#This Row],[Longitude]]&lt;=_Longitud)</f>
        <v>0</v>
      </c>
      <c r="U165" s="2" t="b">
        <f>AND(Comodines[[#This Row],[Latitud]],Comodines[[#This Row],[Longitud]])</f>
        <v>0</v>
      </c>
      <c r="V165" s="2" t="b">
        <f>IF(COUNTIFS($O$2:O165,Comodines[[#This Row],[LatT&amp;LonT]],$F$2:F165,Datos[[#This Row],[Acq_date]]-1)=0,TRUE,FALSE)</f>
        <v>1</v>
      </c>
      <c r="W165" s="2" t="b">
        <f>AND(Comodines[[#This Row],[L&amp;L]],Comodines[[#This Row],[Nuevo_Fuego]])</f>
        <v>0</v>
      </c>
      <c r="X165" s="2" t="str">
        <f>IF(Comodines[[#This Row],[L&amp;L]],Comodines[[#This Row],[Contador]],"")</f>
        <v/>
      </c>
      <c r="Y165" s="2" t="str">
        <f>IFERROR(SMALL(Comodines[L&amp;LC1],COUNTA($U$2:U165)),"")</f>
        <v/>
      </c>
      <c r="Z165" s="2" t="str">
        <f>IF(AND(Comodines[[#This Row],[Nuevo_Fuego]],Comodines[[#This Row],[L&amp;L]]),Comodines[[#This Row],[Contador]],"")</f>
        <v/>
      </c>
      <c r="AA165" s="2" t="str">
        <f>IFERROR(SMALL(Comodines[FuegoC1],COUNTA($W$2:W165)),"")</f>
        <v/>
      </c>
      <c r="AB165" s="3"/>
      <c r="AD165" s="3"/>
      <c r="AE165" s="3"/>
    </row>
    <row r="166" spans="1:31" ht="15" x14ac:dyDescent="0.25">
      <c r="A166" s="25">
        <v>17.973800000000001</v>
      </c>
      <c r="B166" s="18">
        <v>-94.52628</v>
      </c>
      <c r="C166" s="2">
        <v>302.10000000000002</v>
      </c>
      <c r="D166" s="2">
        <v>0.5</v>
      </c>
      <c r="E166" s="2">
        <v>0.7</v>
      </c>
      <c r="F166" s="4">
        <v>42643</v>
      </c>
      <c r="G166" s="2">
        <v>710</v>
      </c>
      <c r="H166" s="2" t="s">
        <v>0</v>
      </c>
      <c r="I166" s="2" t="s">
        <v>1</v>
      </c>
      <c r="J166" s="2" t="s">
        <v>2</v>
      </c>
      <c r="K166" s="2">
        <v>278.10000000000002</v>
      </c>
      <c r="L166" s="2">
        <v>0</v>
      </c>
      <c r="M166" s="6" t="s">
        <v>0</v>
      </c>
      <c r="N166" s="23"/>
      <c r="O166" s="21" t="str">
        <f>Comodines[[#This Row],[Lat_trunc]]&amp;Comodines[[#This Row],[Lon_trunc]]</f>
        <v>17.974-94.5265</v>
      </c>
      <c r="P166" s="21">
        <f>MROUND(Datos[[#This Row],[Latitude]],IF(Datos[[#This Row],[Latitude]]&lt;0,-Precisión,Precisión))</f>
        <v>17.974</v>
      </c>
      <c r="Q166" s="21">
        <f>MROUND(Datos[[#This Row],[Longitude]],IF(Datos[[#This Row],[Longitude]]&lt;0,-Precisión,Precisión))</f>
        <v>-94.526499999999999</v>
      </c>
      <c r="R166" s="1">
        <v>165</v>
      </c>
      <c r="S166" s="5" t="b">
        <f>AND(Datos[[#This Row],[Latitude]]&gt;=Latitud_,Datos[[#This Row],[Latitude]]&lt;=_Latitud)</f>
        <v>1</v>
      </c>
      <c r="T166" s="2" t="b">
        <f>AND(Datos[[#This Row],[Longitude]]&gt;=Longitud_,Datos[[#This Row],[Longitude]]&lt;=_Longitud)</f>
        <v>0</v>
      </c>
      <c r="U166" s="2" t="b">
        <f>AND(Comodines[[#This Row],[Latitud]],Comodines[[#This Row],[Longitud]])</f>
        <v>0</v>
      </c>
      <c r="V166" s="2" t="b">
        <f>IF(COUNTIFS($O$2:O166,Comodines[[#This Row],[LatT&amp;LonT]],$F$2:F166,Datos[[#This Row],[Acq_date]]-1)=0,TRUE,FALSE)</f>
        <v>1</v>
      </c>
      <c r="W166" s="2" t="b">
        <f>AND(Comodines[[#This Row],[L&amp;L]],Comodines[[#This Row],[Nuevo_Fuego]])</f>
        <v>0</v>
      </c>
      <c r="X166" s="2" t="str">
        <f>IF(Comodines[[#This Row],[L&amp;L]],Comodines[[#This Row],[Contador]],"")</f>
        <v/>
      </c>
      <c r="Y166" s="2" t="str">
        <f>IFERROR(SMALL(Comodines[L&amp;LC1],COUNTA($U$2:U166)),"")</f>
        <v/>
      </c>
      <c r="Z166" s="2" t="str">
        <f>IF(AND(Comodines[[#This Row],[Nuevo_Fuego]],Comodines[[#This Row],[L&amp;L]]),Comodines[[#This Row],[Contador]],"")</f>
        <v/>
      </c>
      <c r="AA166" s="2" t="str">
        <f>IFERROR(SMALL(Comodines[FuegoC1],COUNTA($W$2:W166)),"")</f>
        <v/>
      </c>
      <c r="AB166" s="3"/>
      <c r="AD166" s="3"/>
      <c r="AE166" s="3"/>
    </row>
    <row r="167" spans="1:31" ht="15" x14ac:dyDescent="0.25">
      <c r="A167" s="25">
        <v>17.8445</v>
      </c>
      <c r="B167" s="18">
        <v>-93.120900000000006</v>
      </c>
      <c r="C167" s="2">
        <v>335.3</v>
      </c>
      <c r="D167" s="2">
        <v>0.4</v>
      </c>
      <c r="E167" s="2">
        <v>0.6</v>
      </c>
      <c r="F167" s="4">
        <v>42643</v>
      </c>
      <c r="G167" s="2">
        <v>710</v>
      </c>
      <c r="H167" s="2" t="s">
        <v>0</v>
      </c>
      <c r="I167" s="2" t="s">
        <v>1</v>
      </c>
      <c r="J167" s="2" t="s">
        <v>2</v>
      </c>
      <c r="K167" s="2">
        <v>264.5</v>
      </c>
      <c r="L167" s="2">
        <v>0</v>
      </c>
      <c r="M167" s="6" t="s">
        <v>0</v>
      </c>
      <c r="N167" s="23"/>
      <c r="O167" s="21" t="str">
        <f>Comodines[[#This Row],[Lat_trunc]]&amp;Comodines[[#This Row],[Lon_trunc]]</f>
        <v>17.8445-93.121</v>
      </c>
      <c r="P167" s="21">
        <f>MROUND(Datos[[#This Row],[Latitude]],IF(Datos[[#This Row],[Latitude]]&lt;0,-Precisión,Precisión))</f>
        <v>17.8445</v>
      </c>
      <c r="Q167" s="21">
        <f>MROUND(Datos[[#This Row],[Longitude]],IF(Datos[[#This Row],[Longitude]]&lt;0,-Precisión,Precisión))</f>
        <v>-93.120999999999995</v>
      </c>
      <c r="R167" s="1">
        <v>166</v>
      </c>
      <c r="S167" s="5" t="b">
        <f>AND(Datos[[#This Row],[Latitude]]&gt;=Latitud_,Datos[[#This Row],[Latitude]]&lt;=_Latitud)</f>
        <v>1</v>
      </c>
      <c r="T167" s="2" t="b">
        <f>AND(Datos[[#This Row],[Longitude]]&gt;=Longitud_,Datos[[#This Row],[Longitude]]&lt;=_Longitud)</f>
        <v>0</v>
      </c>
      <c r="U167" s="2" t="b">
        <f>AND(Comodines[[#This Row],[Latitud]],Comodines[[#This Row],[Longitud]])</f>
        <v>0</v>
      </c>
      <c r="V167" s="2" t="b">
        <f>IF(COUNTIFS($O$2:O167,Comodines[[#This Row],[LatT&amp;LonT]],$F$2:F167,Datos[[#This Row],[Acq_date]]-1)=0,TRUE,FALSE)</f>
        <v>1</v>
      </c>
      <c r="W167" s="2" t="b">
        <f>AND(Comodines[[#This Row],[L&amp;L]],Comodines[[#This Row],[Nuevo_Fuego]])</f>
        <v>0</v>
      </c>
      <c r="X167" s="2" t="str">
        <f>IF(Comodines[[#This Row],[L&amp;L]],Comodines[[#This Row],[Contador]],"")</f>
        <v/>
      </c>
      <c r="Y167" s="2" t="str">
        <f>IFERROR(SMALL(Comodines[L&amp;LC1],COUNTA($U$2:U167)),"")</f>
        <v/>
      </c>
      <c r="Z167" s="2" t="str">
        <f>IF(AND(Comodines[[#This Row],[Nuevo_Fuego]],Comodines[[#This Row],[L&amp;L]]),Comodines[[#This Row],[Contador]],"")</f>
        <v/>
      </c>
      <c r="AA167" s="2" t="str">
        <f>IFERROR(SMALL(Comodines[FuegoC1],COUNTA($W$2:W167)),"")</f>
        <v/>
      </c>
      <c r="AB167" s="3"/>
      <c r="AD167" s="3"/>
      <c r="AE167" s="3"/>
    </row>
    <row r="168" spans="1:31" ht="15" x14ac:dyDescent="0.25">
      <c r="A168" s="25">
        <v>17.839079999999999</v>
      </c>
      <c r="B168" s="18">
        <v>-93.121499999999997</v>
      </c>
      <c r="C168" s="2">
        <v>325.7</v>
      </c>
      <c r="D168" s="2">
        <v>0.4</v>
      </c>
      <c r="E168" s="2">
        <v>0.6</v>
      </c>
      <c r="F168" s="4">
        <v>42643</v>
      </c>
      <c r="G168" s="2">
        <v>710</v>
      </c>
      <c r="H168" s="2" t="s">
        <v>0</v>
      </c>
      <c r="I168" s="2" t="s">
        <v>1</v>
      </c>
      <c r="J168" s="2" t="s">
        <v>2</v>
      </c>
      <c r="K168" s="2">
        <v>264</v>
      </c>
      <c r="L168" s="2">
        <v>0</v>
      </c>
      <c r="M168" s="6" t="s">
        <v>0</v>
      </c>
      <c r="N168" s="23"/>
      <c r="O168" s="21" t="str">
        <f>Comodines[[#This Row],[Lat_trunc]]&amp;Comodines[[#This Row],[Lon_trunc]]</f>
        <v>17.839-93.1215</v>
      </c>
      <c r="P168" s="21">
        <f>MROUND(Datos[[#This Row],[Latitude]],IF(Datos[[#This Row],[Latitude]]&lt;0,-Precisión,Precisión))</f>
        <v>17.838999999999999</v>
      </c>
      <c r="Q168" s="21">
        <f>MROUND(Datos[[#This Row],[Longitude]],IF(Datos[[#This Row],[Longitude]]&lt;0,-Precisión,Precisión))</f>
        <v>-93.121499999999997</v>
      </c>
      <c r="R168" s="1">
        <v>167</v>
      </c>
      <c r="S168" s="5" t="b">
        <f>AND(Datos[[#This Row],[Latitude]]&gt;=Latitud_,Datos[[#This Row],[Latitude]]&lt;=_Latitud)</f>
        <v>1</v>
      </c>
      <c r="T168" s="2" t="b">
        <f>AND(Datos[[#This Row],[Longitude]]&gt;=Longitud_,Datos[[#This Row],[Longitude]]&lt;=_Longitud)</f>
        <v>0</v>
      </c>
      <c r="U168" s="2" t="b">
        <f>AND(Comodines[[#This Row],[Latitud]],Comodines[[#This Row],[Longitud]])</f>
        <v>0</v>
      </c>
      <c r="V168" s="2" t="b">
        <f>IF(COUNTIFS($O$2:O168,Comodines[[#This Row],[LatT&amp;LonT]],$F$2:F168,Datos[[#This Row],[Acq_date]]-1)=0,TRUE,FALSE)</f>
        <v>1</v>
      </c>
      <c r="W168" s="2" t="b">
        <f>AND(Comodines[[#This Row],[L&amp;L]],Comodines[[#This Row],[Nuevo_Fuego]])</f>
        <v>0</v>
      </c>
      <c r="X168" s="2" t="str">
        <f>IF(Comodines[[#This Row],[L&amp;L]],Comodines[[#This Row],[Contador]],"")</f>
        <v/>
      </c>
      <c r="Y168" s="2" t="str">
        <f>IFERROR(SMALL(Comodines[L&amp;LC1],COUNTA($U$2:U168)),"")</f>
        <v/>
      </c>
      <c r="Z168" s="2" t="str">
        <f>IF(AND(Comodines[[#This Row],[Nuevo_Fuego]],Comodines[[#This Row],[L&amp;L]]),Comodines[[#This Row],[Contador]],"")</f>
        <v/>
      </c>
      <c r="AA168" s="2" t="str">
        <f>IFERROR(SMALL(Comodines[FuegoC1],COUNTA($W$2:W168)),"")</f>
        <v/>
      </c>
      <c r="AB168" s="3"/>
      <c r="AD168" s="3"/>
      <c r="AE168" s="3"/>
    </row>
    <row r="169" spans="1:31" ht="15" x14ac:dyDescent="0.25">
      <c r="A169" s="25">
        <v>17.83869</v>
      </c>
      <c r="B169" s="18">
        <v>-93.117900000000006</v>
      </c>
      <c r="C169" s="2">
        <v>344.1</v>
      </c>
      <c r="D169" s="2">
        <v>0.4</v>
      </c>
      <c r="E169" s="2">
        <v>0.6</v>
      </c>
      <c r="F169" s="4">
        <v>42643</v>
      </c>
      <c r="G169" s="2">
        <v>710</v>
      </c>
      <c r="H169" s="2" t="s">
        <v>0</v>
      </c>
      <c r="I169" s="2" t="s">
        <v>1</v>
      </c>
      <c r="J169" s="2" t="s">
        <v>2</v>
      </c>
      <c r="K169" s="2">
        <v>263.7</v>
      </c>
      <c r="L169" s="2">
        <v>0</v>
      </c>
      <c r="M169" s="6" t="s">
        <v>0</v>
      </c>
      <c r="N169" s="23"/>
      <c r="O169" s="21" t="str">
        <f>Comodines[[#This Row],[Lat_trunc]]&amp;Comodines[[#This Row],[Lon_trunc]]</f>
        <v>17.8385-93.118</v>
      </c>
      <c r="P169" s="21">
        <f>MROUND(Datos[[#This Row],[Latitude]],IF(Datos[[#This Row],[Latitude]]&lt;0,-Precisión,Precisión))</f>
        <v>17.8385</v>
      </c>
      <c r="Q169" s="21">
        <f>MROUND(Datos[[#This Row],[Longitude]],IF(Datos[[#This Row],[Longitude]]&lt;0,-Precisión,Precisión))</f>
        <v>-93.117999999999995</v>
      </c>
      <c r="R169" s="1">
        <v>168</v>
      </c>
      <c r="S169" s="5" t="b">
        <f>AND(Datos[[#This Row],[Latitude]]&gt;=Latitud_,Datos[[#This Row],[Latitude]]&lt;=_Latitud)</f>
        <v>1</v>
      </c>
      <c r="T169" s="2" t="b">
        <f>AND(Datos[[#This Row],[Longitude]]&gt;=Longitud_,Datos[[#This Row],[Longitude]]&lt;=_Longitud)</f>
        <v>0</v>
      </c>
      <c r="U169" s="2" t="b">
        <f>AND(Comodines[[#This Row],[Latitud]],Comodines[[#This Row],[Longitud]])</f>
        <v>0</v>
      </c>
      <c r="V169" s="2" t="b">
        <f>IF(COUNTIFS($O$2:O169,Comodines[[#This Row],[LatT&amp;LonT]],$F$2:F169,Datos[[#This Row],[Acq_date]]-1)=0,TRUE,FALSE)</f>
        <v>1</v>
      </c>
      <c r="W169" s="2" t="b">
        <f>AND(Comodines[[#This Row],[L&amp;L]],Comodines[[#This Row],[Nuevo_Fuego]])</f>
        <v>0</v>
      </c>
      <c r="X169" s="2" t="str">
        <f>IF(Comodines[[#This Row],[L&amp;L]],Comodines[[#This Row],[Contador]],"")</f>
        <v/>
      </c>
      <c r="Y169" s="2" t="str">
        <f>IFERROR(SMALL(Comodines[L&amp;LC1],COUNTA($U$2:U169)),"")</f>
        <v/>
      </c>
      <c r="Z169" s="2" t="str">
        <f>IF(AND(Comodines[[#This Row],[Nuevo_Fuego]],Comodines[[#This Row],[L&amp;L]]),Comodines[[#This Row],[Contador]],"")</f>
        <v/>
      </c>
      <c r="AA169" s="2" t="str">
        <f>IFERROR(SMALL(Comodines[FuegoC1],COUNTA($W$2:W169)),"")</f>
        <v/>
      </c>
      <c r="AB169" s="3"/>
      <c r="AD169" s="3"/>
      <c r="AE169" s="3"/>
    </row>
    <row r="170" spans="1:31" ht="15" x14ac:dyDescent="0.25">
      <c r="A170" s="25">
        <v>17.9771</v>
      </c>
      <c r="B170" s="18">
        <v>-94.531390000000002</v>
      </c>
      <c r="C170" s="2">
        <v>348.2</v>
      </c>
      <c r="D170" s="2">
        <v>0.5</v>
      </c>
      <c r="E170" s="2">
        <v>0.7</v>
      </c>
      <c r="F170" s="4">
        <v>42643</v>
      </c>
      <c r="G170" s="2">
        <v>710</v>
      </c>
      <c r="H170" s="2" t="s">
        <v>0</v>
      </c>
      <c r="I170" s="2" t="s">
        <v>1</v>
      </c>
      <c r="J170" s="2" t="s">
        <v>2</v>
      </c>
      <c r="K170" s="2">
        <v>279.5</v>
      </c>
      <c r="L170" s="2">
        <v>0</v>
      </c>
      <c r="M170" s="6" t="s">
        <v>0</v>
      </c>
      <c r="N170" s="23"/>
      <c r="O170" s="21" t="str">
        <f>Comodines[[#This Row],[Lat_trunc]]&amp;Comodines[[#This Row],[Lon_trunc]]</f>
        <v>17.977-94.5315</v>
      </c>
      <c r="P170" s="21">
        <f>MROUND(Datos[[#This Row],[Latitude]],IF(Datos[[#This Row],[Latitude]]&lt;0,-Precisión,Precisión))</f>
        <v>17.977</v>
      </c>
      <c r="Q170" s="21">
        <f>MROUND(Datos[[#This Row],[Longitude]],IF(Datos[[#This Row],[Longitude]]&lt;0,-Precisión,Precisión))</f>
        <v>-94.531500000000008</v>
      </c>
      <c r="R170" s="1">
        <v>169</v>
      </c>
      <c r="S170" s="5" t="b">
        <f>AND(Datos[[#This Row],[Latitude]]&gt;=Latitud_,Datos[[#This Row],[Latitude]]&lt;=_Latitud)</f>
        <v>1</v>
      </c>
      <c r="T170" s="2" t="b">
        <f>AND(Datos[[#This Row],[Longitude]]&gt;=Longitud_,Datos[[#This Row],[Longitude]]&lt;=_Longitud)</f>
        <v>0</v>
      </c>
      <c r="U170" s="2" t="b">
        <f>AND(Comodines[[#This Row],[Latitud]],Comodines[[#This Row],[Longitud]])</f>
        <v>0</v>
      </c>
      <c r="V170" s="2" t="b">
        <f>IF(COUNTIFS($O$2:O170,Comodines[[#This Row],[LatT&amp;LonT]],$F$2:F170,Datos[[#This Row],[Acq_date]]-1)=0,TRUE,FALSE)</f>
        <v>1</v>
      </c>
      <c r="W170" s="2" t="b">
        <f>AND(Comodines[[#This Row],[L&amp;L]],Comodines[[#This Row],[Nuevo_Fuego]])</f>
        <v>0</v>
      </c>
      <c r="X170" s="2" t="str">
        <f>IF(Comodines[[#This Row],[L&amp;L]],Comodines[[#This Row],[Contador]],"")</f>
        <v/>
      </c>
      <c r="Y170" s="2" t="str">
        <f>IFERROR(SMALL(Comodines[L&amp;LC1],COUNTA($U$2:U170)),"")</f>
        <v/>
      </c>
      <c r="Z170" s="2" t="str">
        <f>IF(AND(Comodines[[#This Row],[Nuevo_Fuego]],Comodines[[#This Row],[L&amp;L]]),Comodines[[#This Row],[Contador]],"")</f>
        <v/>
      </c>
      <c r="AA170" s="2" t="str">
        <f>IFERROR(SMALL(Comodines[FuegoC1],COUNTA($W$2:W170)),"")</f>
        <v/>
      </c>
      <c r="AB170" s="3"/>
      <c r="AD170" s="3"/>
      <c r="AE170" s="3"/>
    </row>
    <row r="171" spans="1:31" ht="15" x14ac:dyDescent="0.25">
      <c r="A171" s="25">
        <v>17.976649999999999</v>
      </c>
      <c r="B171" s="18">
        <v>-94.526920000000004</v>
      </c>
      <c r="C171" s="2">
        <v>340.9</v>
      </c>
      <c r="D171" s="2">
        <v>0.5</v>
      </c>
      <c r="E171" s="2">
        <v>0.7</v>
      </c>
      <c r="F171" s="4">
        <v>42643</v>
      </c>
      <c r="G171" s="2">
        <v>710</v>
      </c>
      <c r="H171" s="2" t="s">
        <v>0</v>
      </c>
      <c r="I171" s="2" t="s">
        <v>1</v>
      </c>
      <c r="J171" s="2" t="s">
        <v>2</v>
      </c>
      <c r="K171" s="2">
        <v>278.7</v>
      </c>
      <c r="L171" s="2">
        <v>0</v>
      </c>
      <c r="M171" s="6" t="s">
        <v>0</v>
      </c>
      <c r="N171" s="23"/>
      <c r="O171" s="21" t="str">
        <f>Comodines[[#This Row],[Lat_trunc]]&amp;Comodines[[#This Row],[Lon_trunc]]</f>
        <v>17.9765-94.527</v>
      </c>
      <c r="P171" s="21">
        <f>MROUND(Datos[[#This Row],[Latitude]],IF(Datos[[#This Row],[Latitude]]&lt;0,-Precisión,Precisión))</f>
        <v>17.976500000000001</v>
      </c>
      <c r="Q171" s="21">
        <f>MROUND(Datos[[#This Row],[Longitude]],IF(Datos[[#This Row],[Longitude]]&lt;0,-Precisión,Precisión))</f>
        <v>-94.527000000000001</v>
      </c>
      <c r="R171" s="1">
        <v>170</v>
      </c>
      <c r="S171" s="5" t="b">
        <f>AND(Datos[[#This Row],[Latitude]]&gt;=Latitud_,Datos[[#This Row],[Latitude]]&lt;=_Latitud)</f>
        <v>1</v>
      </c>
      <c r="T171" s="2" t="b">
        <f>AND(Datos[[#This Row],[Longitude]]&gt;=Longitud_,Datos[[#This Row],[Longitude]]&lt;=_Longitud)</f>
        <v>0</v>
      </c>
      <c r="U171" s="2" t="b">
        <f>AND(Comodines[[#This Row],[Latitud]],Comodines[[#This Row],[Longitud]])</f>
        <v>0</v>
      </c>
      <c r="V171" s="2" t="b">
        <f>IF(COUNTIFS($O$2:O171,Comodines[[#This Row],[LatT&amp;LonT]],$F$2:F171,Datos[[#This Row],[Acq_date]]-1)=0,TRUE,FALSE)</f>
        <v>1</v>
      </c>
      <c r="W171" s="2" t="b">
        <f>AND(Comodines[[#This Row],[L&amp;L]],Comodines[[#This Row],[Nuevo_Fuego]])</f>
        <v>0</v>
      </c>
      <c r="X171" s="2" t="str">
        <f>IF(Comodines[[#This Row],[L&amp;L]],Comodines[[#This Row],[Contador]],"")</f>
        <v/>
      </c>
      <c r="Y171" s="2" t="str">
        <f>IFERROR(SMALL(Comodines[L&amp;LC1],COUNTA($U$2:U171)),"")</f>
        <v/>
      </c>
      <c r="Z171" s="2" t="str">
        <f>IF(AND(Comodines[[#This Row],[Nuevo_Fuego]],Comodines[[#This Row],[L&amp;L]]),Comodines[[#This Row],[Contador]],"")</f>
        <v/>
      </c>
      <c r="AA171" s="2" t="str">
        <f>IFERROR(SMALL(Comodines[FuegoC1],COUNTA($W$2:W171)),"")</f>
        <v/>
      </c>
      <c r="AB171" s="3"/>
      <c r="AD171" s="3"/>
      <c r="AE171" s="3"/>
    </row>
    <row r="172" spans="1:31" ht="15" x14ac:dyDescent="0.25">
      <c r="A172" s="25">
        <v>11.087149999999999</v>
      </c>
      <c r="B172" s="18">
        <v>-72.664559999999994</v>
      </c>
      <c r="C172" s="2">
        <v>295.7</v>
      </c>
      <c r="D172" s="2">
        <v>0.6</v>
      </c>
      <c r="E172" s="2">
        <v>0.7</v>
      </c>
      <c r="F172" s="4">
        <v>42643</v>
      </c>
      <c r="G172" s="2">
        <v>710</v>
      </c>
      <c r="H172" s="2" t="s">
        <v>0</v>
      </c>
      <c r="I172" s="2" t="s">
        <v>1</v>
      </c>
      <c r="J172" s="2" t="s">
        <v>2</v>
      </c>
      <c r="K172" s="2">
        <v>266.39999999999998</v>
      </c>
      <c r="L172" s="2">
        <v>0</v>
      </c>
      <c r="M172" s="6" t="s">
        <v>0</v>
      </c>
      <c r="N172" s="23"/>
      <c r="O172" s="21" t="str">
        <f>Comodines[[#This Row],[Lat_trunc]]&amp;Comodines[[#This Row],[Lon_trunc]]</f>
        <v>11.087-72.6645</v>
      </c>
      <c r="P172" s="21">
        <f>MROUND(Datos[[#This Row],[Latitude]],IF(Datos[[#This Row],[Latitude]]&lt;0,-Precisión,Precisión))</f>
        <v>11.087</v>
      </c>
      <c r="Q172" s="21">
        <f>MROUND(Datos[[#This Row],[Longitude]],IF(Datos[[#This Row],[Longitude]]&lt;0,-Precisión,Precisión))</f>
        <v>-72.664500000000004</v>
      </c>
      <c r="R172" s="1">
        <v>171</v>
      </c>
      <c r="S172" s="5" t="b">
        <f>AND(Datos[[#This Row],[Latitude]]&gt;=Latitud_,Datos[[#This Row],[Latitude]]&lt;=_Latitud)</f>
        <v>0</v>
      </c>
      <c r="T172" s="2" t="b">
        <f>AND(Datos[[#This Row],[Longitude]]&gt;=Longitud_,Datos[[#This Row],[Longitude]]&lt;=_Longitud)</f>
        <v>1</v>
      </c>
      <c r="U172" s="2" t="b">
        <f>AND(Comodines[[#This Row],[Latitud]],Comodines[[#This Row],[Longitud]])</f>
        <v>0</v>
      </c>
      <c r="V172" s="2" t="b">
        <f>IF(COUNTIFS($O$2:O172,Comodines[[#This Row],[LatT&amp;LonT]],$F$2:F172,Datos[[#This Row],[Acq_date]]-1)=0,TRUE,FALSE)</f>
        <v>1</v>
      </c>
      <c r="W172" s="2" t="b">
        <f>AND(Comodines[[#This Row],[L&amp;L]],Comodines[[#This Row],[Nuevo_Fuego]])</f>
        <v>0</v>
      </c>
      <c r="X172" s="2" t="str">
        <f>IF(Comodines[[#This Row],[L&amp;L]],Comodines[[#This Row],[Contador]],"")</f>
        <v/>
      </c>
      <c r="Y172" s="2" t="str">
        <f>IFERROR(SMALL(Comodines[L&amp;LC1],COUNTA($U$2:U172)),"")</f>
        <v/>
      </c>
      <c r="Z172" s="2" t="str">
        <f>IF(AND(Comodines[[#This Row],[Nuevo_Fuego]],Comodines[[#This Row],[L&amp;L]]),Comodines[[#This Row],[Contador]],"")</f>
        <v/>
      </c>
      <c r="AA172" s="2" t="str">
        <f>IFERROR(SMALL(Comodines[FuegoC1],COUNTA($W$2:W172)),"")</f>
        <v/>
      </c>
      <c r="AB172" s="3"/>
      <c r="AD172" s="3"/>
      <c r="AE172" s="3"/>
    </row>
    <row r="173" spans="1:31" ht="15" x14ac:dyDescent="0.25">
      <c r="A173" s="25">
        <v>11.08398</v>
      </c>
      <c r="B173" s="18">
        <v>-72.682169999999999</v>
      </c>
      <c r="C173" s="2">
        <v>296.39999999999998</v>
      </c>
      <c r="D173" s="2">
        <v>0.6</v>
      </c>
      <c r="E173" s="2">
        <v>0.7</v>
      </c>
      <c r="F173" s="4">
        <v>42643</v>
      </c>
      <c r="G173" s="2">
        <v>710</v>
      </c>
      <c r="H173" s="2" t="s">
        <v>0</v>
      </c>
      <c r="I173" s="2" t="s">
        <v>1</v>
      </c>
      <c r="J173" s="2" t="s">
        <v>2</v>
      </c>
      <c r="K173" s="2">
        <v>266.7</v>
      </c>
      <c r="L173" s="2">
        <v>0</v>
      </c>
      <c r="M173" s="6" t="s">
        <v>0</v>
      </c>
      <c r="N173" s="23"/>
      <c r="O173" s="21" t="str">
        <f>Comodines[[#This Row],[Lat_trunc]]&amp;Comodines[[#This Row],[Lon_trunc]]</f>
        <v>11.084-72.682</v>
      </c>
      <c r="P173" s="21">
        <f>MROUND(Datos[[#This Row],[Latitude]],IF(Datos[[#This Row],[Latitude]]&lt;0,-Precisión,Precisión))</f>
        <v>11.084</v>
      </c>
      <c r="Q173" s="21">
        <f>MROUND(Datos[[#This Row],[Longitude]],IF(Datos[[#This Row],[Longitude]]&lt;0,-Precisión,Precisión))</f>
        <v>-72.682000000000002</v>
      </c>
      <c r="R173" s="1">
        <v>172</v>
      </c>
      <c r="S173" s="5" t="b">
        <f>AND(Datos[[#This Row],[Latitude]]&gt;=Latitud_,Datos[[#This Row],[Latitude]]&lt;=_Latitud)</f>
        <v>0</v>
      </c>
      <c r="T173" s="2" t="b">
        <f>AND(Datos[[#This Row],[Longitude]]&gt;=Longitud_,Datos[[#This Row],[Longitude]]&lt;=_Longitud)</f>
        <v>1</v>
      </c>
      <c r="U173" s="2" t="b">
        <f>AND(Comodines[[#This Row],[Latitud]],Comodines[[#This Row],[Longitud]])</f>
        <v>0</v>
      </c>
      <c r="V173" s="2" t="b">
        <f>IF(COUNTIFS($O$2:O173,Comodines[[#This Row],[LatT&amp;LonT]],$F$2:F173,Datos[[#This Row],[Acq_date]]-1)=0,TRUE,FALSE)</f>
        <v>1</v>
      </c>
      <c r="W173" s="2" t="b">
        <f>AND(Comodines[[#This Row],[L&amp;L]],Comodines[[#This Row],[Nuevo_Fuego]])</f>
        <v>0</v>
      </c>
      <c r="X173" s="2" t="str">
        <f>IF(Comodines[[#This Row],[L&amp;L]],Comodines[[#This Row],[Contador]],"")</f>
        <v/>
      </c>
      <c r="Y173" s="2" t="str">
        <f>IFERROR(SMALL(Comodines[L&amp;LC1],COUNTA($U$2:U173)),"")</f>
        <v/>
      </c>
      <c r="Z173" s="2" t="str">
        <f>IF(AND(Comodines[[#This Row],[Nuevo_Fuego]],Comodines[[#This Row],[L&amp;L]]),Comodines[[#This Row],[Contador]],"")</f>
        <v/>
      </c>
      <c r="AA173" s="2" t="str">
        <f>IFERROR(SMALL(Comodines[FuegoC1],COUNTA($W$2:W173)),"")</f>
        <v/>
      </c>
      <c r="AB173" s="3"/>
      <c r="AD173" s="3"/>
      <c r="AE173" s="3"/>
    </row>
    <row r="174" spans="1:31" ht="15" x14ac:dyDescent="0.25">
      <c r="A174" s="25">
        <v>11.02969</v>
      </c>
      <c r="B174" s="18">
        <v>-72.67895</v>
      </c>
      <c r="C174" s="2">
        <v>301</v>
      </c>
      <c r="D174" s="2">
        <v>0.6</v>
      </c>
      <c r="E174" s="2">
        <v>0.7</v>
      </c>
      <c r="F174" s="4">
        <v>42643</v>
      </c>
      <c r="G174" s="2">
        <v>710</v>
      </c>
      <c r="H174" s="2" t="s">
        <v>0</v>
      </c>
      <c r="I174" s="2" t="s">
        <v>1</v>
      </c>
      <c r="J174" s="2" t="s">
        <v>2</v>
      </c>
      <c r="K174" s="2">
        <v>267.7</v>
      </c>
      <c r="L174" s="2">
        <v>0</v>
      </c>
      <c r="M174" s="6" t="s">
        <v>0</v>
      </c>
      <c r="N174" s="23"/>
      <c r="O174" s="21" t="str">
        <f>Comodines[[#This Row],[Lat_trunc]]&amp;Comodines[[#This Row],[Lon_trunc]]</f>
        <v>11.0295-72.679</v>
      </c>
      <c r="P174" s="21">
        <f>MROUND(Datos[[#This Row],[Latitude]],IF(Datos[[#This Row],[Latitude]]&lt;0,-Precisión,Precisión))</f>
        <v>11.029500000000001</v>
      </c>
      <c r="Q174" s="21">
        <f>MROUND(Datos[[#This Row],[Longitude]],IF(Datos[[#This Row],[Longitude]]&lt;0,-Precisión,Precisión))</f>
        <v>-72.679000000000002</v>
      </c>
      <c r="R174" s="1">
        <v>173</v>
      </c>
      <c r="S174" s="5" t="b">
        <f>AND(Datos[[#This Row],[Latitude]]&gt;=Latitud_,Datos[[#This Row],[Latitude]]&lt;=_Latitud)</f>
        <v>0</v>
      </c>
      <c r="T174" s="2" t="b">
        <f>AND(Datos[[#This Row],[Longitude]]&gt;=Longitud_,Datos[[#This Row],[Longitude]]&lt;=_Longitud)</f>
        <v>1</v>
      </c>
      <c r="U174" s="2" t="b">
        <f>AND(Comodines[[#This Row],[Latitud]],Comodines[[#This Row],[Longitud]])</f>
        <v>0</v>
      </c>
      <c r="V174" s="2" t="b">
        <f>IF(COUNTIFS($O$2:O174,Comodines[[#This Row],[LatT&amp;LonT]],$F$2:F174,Datos[[#This Row],[Acq_date]]-1)=0,TRUE,FALSE)</f>
        <v>1</v>
      </c>
      <c r="W174" s="2" t="b">
        <f>AND(Comodines[[#This Row],[L&amp;L]],Comodines[[#This Row],[Nuevo_Fuego]])</f>
        <v>0</v>
      </c>
      <c r="X174" s="2" t="str">
        <f>IF(Comodines[[#This Row],[L&amp;L]],Comodines[[#This Row],[Contador]],"")</f>
        <v/>
      </c>
      <c r="Y174" s="2" t="str">
        <f>IFERROR(SMALL(Comodines[L&amp;LC1],COUNTA($U$2:U174)),"")</f>
        <v/>
      </c>
      <c r="Z174" s="2" t="str">
        <f>IF(AND(Comodines[[#This Row],[Nuevo_Fuego]],Comodines[[#This Row],[L&amp;L]]),Comodines[[#This Row],[Contador]],"")</f>
        <v/>
      </c>
      <c r="AA174" s="2" t="str">
        <f>IFERROR(SMALL(Comodines[FuegoC1],COUNTA($W$2:W174)),"")</f>
        <v/>
      </c>
      <c r="AB174" s="3"/>
      <c r="AD174" s="3"/>
      <c r="AE174" s="3"/>
    </row>
    <row r="175" spans="1:31" ht="15" x14ac:dyDescent="0.25">
      <c r="A175" s="25">
        <v>11.02955</v>
      </c>
      <c r="B175" s="18">
        <v>-72.679720000000003</v>
      </c>
      <c r="C175" s="2">
        <v>300.60000000000002</v>
      </c>
      <c r="D175" s="2">
        <v>0.6</v>
      </c>
      <c r="E175" s="2">
        <v>0.7</v>
      </c>
      <c r="F175" s="4">
        <v>42643</v>
      </c>
      <c r="G175" s="2">
        <v>710</v>
      </c>
      <c r="H175" s="2" t="s">
        <v>0</v>
      </c>
      <c r="I175" s="2" t="s">
        <v>1</v>
      </c>
      <c r="J175" s="2" t="s">
        <v>2</v>
      </c>
      <c r="K175" s="2">
        <v>267.3</v>
      </c>
      <c r="L175" s="2">
        <v>0</v>
      </c>
      <c r="M175" s="6" t="s">
        <v>0</v>
      </c>
      <c r="N175" s="23"/>
      <c r="O175" s="21" t="str">
        <f>Comodines[[#This Row],[Lat_trunc]]&amp;Comodines[[#This Row],[Lon_trunc]]</f>
        <v>11.0295-72.6795</v>
      </c>
      <c r="P175" s="21">
        <f>MROUND(Datos[[#This Row],[Latitude]],IF(Datos[[#This Row],[Latitude]]&lt;0,-Precisión,Precisión))</f>
        <v>11.029500000000001</v>
      </c>
      <c r="Q175" s="21">
        <f>MROUND(Datos[[#This Row],[Longitude]],IF(Datos[[#This Row],[Longitude]]&lt;0,-Precisión,Precisión))</f>
        <v>-72.679500000000004</v>
      </c>
      <c r="R175" s="1">
        <v>174</v>
      </c>
      <c r="S175" s="5" t="b">
        <f>AND(Datos[[#This Row],[Latitude]]&gt;=Latitud_,Datos[[#This Row],[Latitude]]&lt;=_Latitud)</f>
        <v>0</v>
      </c>
      <c r="T175" s="2" t="b">
        <f>AND(Datos[[#This Row],[Longitude]]&gt;=Longitud_,Datos[[#This Row],[Longitude]]&lt;=_Longitud)</f>
        <v>1</v>
      </c>
      <c r="U175" s="2" t="b">
        <f>AND(Comodines[[#This Row],[Latitud]],Comodines[[#This Row],[Longitud]])</f>
        <v>0</v>
      </c>
      <c r="V175" s="2" t="b">
        <f>IF(COUNTIFS($O$2:O175,Comodines[[#This Row],[LatT&amp;LonT]],$F$2:F175,Datos[[#This Row],[Acq_date]]-1)=0,TRUE,FALSE)</f>
        <v>1</v>
      </c>
      <c r="W175" s="2" t="b">
        <f>AND(Comodines[[#This Row],[L&amp;L]],Comodines[[#This Row],[Nuevo_Fuego]])</f>
        <v>0</v>
      </c>
      <c r="X175" s="2" t="str">
        <f>IF(Comodines[[#This Row],[L&amp;L]],Comodines[[#This Row],[Contador]],"")</f>
        <v/>
      </c>
      <c r="Y175" s="2" t="str">
        <f>IFERROR(SMALL(Comodines[L&amp;LC1],COUNTA($U$2:U175)),"")</f>
        <v/>
      </c>
      <c r="Z175" s="2" t="str">
        <f>IF(AND(Comodines[[#This Row],[Nuevo_Fuego]],Comodines[[#This Row],[L&amp;L]]),Comodines[[#This Row],[Contador]],"")</f>
        <v/>
      </c>
      <c r="AA175" s="2" t="str">
        <f>IFERROR(SMALL(Comodines[FuegoC1],COUNTA($W$2:W175)),"")</f>
        <v/>
      </c>
      <c r="AB175" s="3"/>
      <c r="AD175" s="3"/>
      <c r="AE175" s="3"/>
    </row>
    <row r="176" spans="1:31" ht="15" x14ac:dyDescent="0.25">
      <c r="A176" s="25">
        <v>11.00179</v>
      </c>
      <c r="B176" s="18">
        <v>-72.708690000000004</v>
      </c>
      <c r="C176" s="2">
        <v>301.39999999999998</v>
      </c>
      <c r="D176" s="2">
        <v>0.6</v>
      </c>
      <c r="E176" s="2">
        <v>0.7</v>
      </c>
      <c r="F176" s="4">
        <v>42643</v>
      </c>
      <c r="G176" s="2">
        <v>710</v>
      </c>
      <c r="H176" s="2" t="s">
        <v>0</v>
      </c>
      <c r="I176" s="2" t="s">
        <v>1</v>
      </c>
      <c r="J176" s="2" t="s">
        <v>2</v>
      </c>
      <c r="K176" s="2">
        <v>269.39999999999998</v>
      </c>
      <c r="L176" s="2">
        <v>0</v>
      </c>
      <c r="M176" s="6" t="s">
        <v>0</v>
      </c>
      <c r="N176" s="23"/>
      <c r="O176" s="21" t="str">
        <f>Comodines[[#This Row],[Lat_trunc]]&amp;Comodines[[#This Row],[Lon_trunc]]</f>
        <v>11.002-72.7085</v>
      </c>
      <c r="P176" s="21">
        <f>MROUND(Datos[[#This Row],[Latitude]],IF(Datos[[#This Row],[Latitude]]&lt;0,-Precisión,Precisión))</f>
        <v>11.002000000000001</v>
      </c>
      <c r="Q176" s="21">
        <f>MROUND(Datos[[#This Row],[Longitude]],IF(Datos[[#This Row],[Longitude]]&lt;0,-Precisión,Precisión))</f>
        <v>-72.708500000000001</v>
      </c>
      <c r="R176" s="1">
        <v>175</v>
      </c>
      <c r="S176" s="5" t="b">
        <f>AND(Datos[[#This Row],[Latitude]]&gt;=Latitud_,Datos[[#This Row],[Latitude]]&lt;=_Latitud)</f>
        <v>0</v>
      </c>
      <c r="T176" s="2" t="b">
        <f>AND(Datos[[#This Row],[Longitude]]&gt;=Longitud_,Datos[[#This Row],[Longitude]]&lt;=_Longitud)</f>
        <v>1</v>
      </c>
      <c r="U176" s="2" t="b">
        <f>AND(Comodines[[#This Row],[Latitud]],Comodines[[#This Row],[Longitud]])</f>
        <v>0</v>
      </c>
      <c r="V176" s="2" t="b">
        <f>IF(COUNTIFS($O$2:O176,Comodines[[#This Row],[LatT&amp;LonT]],$F$2:F176,Datos[[#This Row],[Acq_date]]-1)=0,TRUE,FALSE)</f>
        <v>1</v>
      </c>
      <c r="W176" s="2" t="b">
        <f>AND(Comodines[[#This Row],[L&amp;L]],Comodines[[#This Row],[Nuevo_Fuego]])</f>
        <v>0</v>
      </c>
      <c r="X176" s="2" t="str">
        <f>IF(Comodines[[#This Row],[L&amp;L]],Comodines[[#This Row],[Contador]],"")</f>
        <v/>
      </c>
      <c r="Y176" s="2" t="str">
        <f>IFERROR(SMALL(Comodines[L&amp;LC1],COUNTA($U$2:U176)),"")</f>
        <v/>
      </c>
      <c r="Z176" s="2" t="str">
        <f>IF(AND(Comodines[[#This Row],[Nuevo_Fuego]],Comodines[[#This Row],[L&amp;L]]),Comodines[[#This Row],[Contador]],"")</f>
        <v/>
      </c>
      <c r="AA176" s="2" t="str">
        <f>IFERROR(SMALL(Comodines[FuegoC1],COUNTA($W$2:W176)),"")</f>
        <v/>
      </c>
      <c r="AB176" s="3"/>
      <c r="AD176" s="3"/>
      <c r="AE176" s="3"/>
    </row>
    <row r="177" spans="1:31" ht="15" x14ac:dyDescent="0.25">
      <c r="A177" s="25">
        <v>10.49488</v>
      </c>
      <c r="B177" s="18">
        <v>-71.643780000000007</v>
      </c>
      <c r="C177" s="2">
        <v>297.5</v>
      </c>
      <c r="D177" s="2">
        <v>0.7</v>
      </c>
      <c r="E177" s="2">
        <v>0.8</v>
      </c>
      <c r="F177" s="4">
        <v>42643</v>
      </c>
      <c r="G177" s="2">
        <v>710</v>
      </c>
      <c r="H177" s="2" t="s">
        <v>0</v>
      </c>
      <c r="I177" s="2" t="s">
        <v>1</v>
      </c>
      <c r="J177" s="2" t="s">
        <v>2</v>
      </c>
      <c r="K177" s="2">
        <v>265.5</v>
      </c>
      <c r="L177" s="2">
        <v>0</v>
      </c>
      <c r="M177" s="6" t="s">
        <v>0</v>
      </c>
      <c r="N177" s="23"/>
      <c r="O177" s="21" t="str">
        <f>Comodines[[#This Row],[Lat_trunc]]&amp;Comodines[[#This Row],[Lon_trunc]]</f>
        <v>10.495-71.644</v>
      </c>
      <c r="P177" s="21">
        <f>MROUND(Datos[[#This Row],[Latitude]],IF(Datos[[#This Row],[Latitude]]&lt;0,-Precisión,Precisión))</f>
        <v>10.495000000000001</v>
      </c>
      <c r="Q177" s="21">
        <f>MROUND(Datos[[#This Row],[Longitude]],IF(Datos[[#This Row],[Longitude]]&lt;0,-Precisión,Precisión))</f>
        <v>-71.644000000000005</v>
      </c>
      <c r="R177" s="1">
        <v>176</v>
      </c>
      <c r="S177" s="5" t="b">
        <f>AND(Datos[[#This Row],[Latitude]]&gt;=Latitud_,Datos[[#This Row],[Latitude]]&lt;=_Latitud)</f>
        <v>0</v>
      </c>
      <c r="T177" s="2" t="b">
        <f>AND(Datos[[#This Row],[Longitude]]&gt;=Longitud_,Datos[[#This Row],[Longitude]]&lt;=_Longitud)</f>
        <v>1</v>
      </c>
      <c r="U177" s="2" t="b">
        <f>AND(Comodines[[#This Row],[Latitud]],Comodines[[#This Row],[Longitud]])</f>
        <v>0</v>
      </c>
      <c r="V177" s="2" t="b">
        <f>IF(COUNTIFS($O$2:O177,Comodines[[#This Row],[LatT&amp;LonT]],$F$2:F177,Datos[[#This Row],[Acq_date]]-1)=0,TRUE,FALSE)</f>
        <v>1</v>
      </c>
      <c r="W177" s="2" t="b">
        <f>AND(Comodines[[#This Row],[L&amp;L]],Comodines[[#This Row],[Nuevo_Fuego]])</f>
        <v>0</v>
      </c>
      <c r="X177" s="2" t="str">
        <f>IF(Comodines[[#This Row],[L&amp;L]],Comodines[[#This Row],[Contador]],"")</f>
        <v/>
      </c>
      <c r="Y177" s="2" t="str">
        <f>IFERROR(SMALL(Comodines[L&amp;LC1],COUNTA($U$2:U177)),"")</f>
        <v/>
      </c>
      <c r="Z177" s="2" t="str">
        <f>IF(AND(Comodines[[#This Row],[Nuevo_Fuego]],Comodines[[#This Row],[L&amp;L]]),Comodines[[#This Row],[Contador]],"")</f>
        <v/>
      </c>
      <c r="AA177" s="2" t="str">
        <f>IFERROR(SMALL(Comodines[FuegoC1],COUNTA($W$2:W177)),"")</f>
        <v/>
      </c>
      <c r="AB177" s="3"/>
      <c r="AD177" s="3"/>
      <c r="AE177" s="3"/>
    </row>
    <row r="178" spans="1:31" ht="15" x14ac:dyDescent="0.25">
      <c r="A178" s="25">
        <v>10.317640000000001</v>
      </c>
      <c r="B178" s="18">
        <v>-75.488259999999997</v>
      </c>
      <c r="C178" s="2">
        <v>305.8</v>
      </c>
      <c r="D178" s="2">
        <v>0.4</v>
      </c>
      <c r="E178" s="2">
        <v>0.6</v>
      </c>
      <c r="F178" s="4">
        <v>42643</v>
      </c>
      <c r="G178" s="2">
        <v>710</v>
      </c>
      <c r="H178" s="2" t="s">
        <v>0</v>
      </c>
      <c r="I178" s="2" t="s">
        <v>1</v>
      </c>
      <c r="J178" s="2" t="s">
        <v>2</v>
      </c>
      <c r="K178" s="2">
        <v>281.2</v>
      </c>
      <c r="L178" s="2">
        <v>0</v>
      </c>
      <c r="M178" s="6" t="s">
        <v>0</v>
      </c>
      <c r="N178" s="23"/>
      <c r="O178" s="21" t="str">
        <f>Comodines[[#This Row],[Lat_trunc]]&amp;Comodines[[#This Row],[Lon_trunc]]</f>
        <v>10.3175-75.4885</v>
      </c>
      <c r="P178" s="21">
        <f>MROUND(Datos[[#This Row],[Latitude]],IF(Datos[[#This Row],[Latitude]]&lt;0,-Precisión,Precisión))</f>
        <v>10.317500000000001</v>
      </c>
      <c r="Q178" s="21">
        <f>MROUND(Datos[[#This Row],[Longitude]],IF(Datos[[#This Row],[Longitude]]&lt;0,-Precisión,Precisión))</f>
        <v>-75.488500000000002</v>
      </c>
      <c r="R178" s="1">
        <v>177</v>
      </c>
      <c r="S178" s="5" t="b">
        <f>AND(Datos[[#This Row],[Latitude]]&gt;=Latitud_,Datos[[#This Row],[Latitude]]&lt;=_Latitud)</f>
        <v>0</v>
      </c>
      <c r="T178" s="2" t="b">
        <f>AND(Datos[[#This Row],[Longitude]]&gt;=Longitud_,Datos[[#This Row],[Longitude]]&lt;=_Longitud)</f>
        <v>0</v>
      </c>
      <c r="U178" s="2" t="b">
        <f>AND(Comodines[[#This Row],[Latitud]],Comodines[[#This Row],[Longitud]])</f>
        <v>0</v>
      </c>
      <c r="V178" s="2" t="b">
        <f>IF(COUNTIFS($O$2:O178,Comodines[[#This Row],[LatT&amp;LonT]],$F$2:F178,Datos[[#This Row],[Acq_date]]-1)=0,TRUE,FALSE)</f>
        <v>1</v>
      </c>
      <c r="W178" s="2" t="b">
        <f>AND(Comodines[[#This Row],[L&amp;L]],Comodines[[#This Row],[Nuevo_Fuego]])</f>
        <v>0</v>
      </c>
      <c r="X178" s="2" t="str">
        <f>IF(Comodines[[#This Row],[L&amp;L]],Comodines[[#This Row],[Contador]],"")</f>
        <v/>
      </c>
      <c r="Y178" s="2" t="str">
        <f>IFERROR(SMALL(Comodines[L&amp;LC1],COUNTA($U$2:U178)),"")</f>
        <v/>
      </c>
      <c r="Z178" s="2" t="str">
        <f>IF(AND(Comodines[[#This Row],[Nuevo_Fuego]],Comodines[[#This Row],[L&amp;L]]),Comodines[[#This Row],[Contador]],"")</f>
        <v/>
      </c>
      <c r="AA178" s="2" t="str">
        <f>IFERROR(SMALL(Comodines[FuegoC1],COUNTA($W$2:W178)),"")</f>
        <v/>
      </c>
      <c r="AB178" s="3"/>
      <c r="AD178" s="3"/>
      <c r="AE178" s="3"/>
    </row>
    <row r="179" spans="1:31" ht="15" x14ac:dyDescent="0.25">
      <c r="A179" s="25">
        <v>10.31695</v>
      </c>
      <c r="B179" s="18">
        <v>-75.484639999999999</v>
      </c>
      <c r="C179" s="2">
        <v>316.10000000000002</v>
      </c>
      <c r="D179" s="2">
        <v>0.4</v>
      </c>
      <c r="E179" s="2">
        <v>0.6</v>
      </c>
      <c r="F179" s="4">
        <v>42643</v>
      </c>
      <c r="G179" s="2">
        <v>710</v>
      </c>
      <c r="H179" s="2" t="s">
        <v>0</v>
      </c>
      <c r="I179" s="2" t="s">
        <v>1</v>
      </c>
      <c r="J179" s="2" t="s">
        <v>2</v>
      </c>
      <c r="K179" s="2">
        <v>281</v>
      </c>
      <c r="L179" s="2">
        <v>0</v>
      </c>
      <c r="M179" s="6" t="s">
        <v>0</v>
      </c>
      <c r="N179" s="23"/>
      <c r="O179" s="21" t="str">
        <f>Comodines[[#This Row],[Lat_trunc]]&amp;Comodines[[#This Row],[Lon_trunc]]</f>
        <v>10.317-75.4845</v>
      </c>
      <c r="P179" s="21">
        <f>MROUND(Datos[[#This Row],[Latitude]],IF(Datos[[#This Row],[Latitude]]&lt;0,-Precisión,Precisión))</f>
        <v>10.317</v>
      </c>
      <c r="Q179" s="21">
        <f>MROUND(Datos[[#This Row],[Longitude]],IF(Datos[[#This Row],[Longitude]]&lt;0,-Precisión,Precisión))</f>
        <v>-75.484499999999997</v>
      </c>
      <c r="R179" s="1">
        <v>178</v>
      </c>
      <c r="S179" s="5" t="b">
        <f>AND(Datos[[#This Row],[Latitude]]&gt;=Latitud_,Datos[[#This Row],[Latitude]]&lt;=_Latitud)</f>
        <v>0</v>
      </c>
      <c r="T179" s="2" t="b">
        <f>AND(Datos[[#This Row],[Longitude]]&gt;=Longitud_,Datos[[#This Row],[Longitude]]&lt;=_Longitud)</f>
        <v>0</v>
      </c>
      <c r="U179" s="2" t="b">
        <f>AND(Comodines[[#This Row],[Latitud]],Comodines[[#This Row],[Longitud]])</f>
        <v>0</v>
      </c>
      <c r="V179" s="2" t="b">
        <f>IF(COUNTIFS($O$2:O179,Comodines[[#This Row],[LatT&amp;LonT]],$F$2:F179,Datos[[#This Row],[Acq_date]]-1)=0,TRUE,FALSE)</f>
        <v>1</v>
      </c>
      <c r="W179" s="2" t="b">
        <f>AND(Comodines[[#This Row],[L&amp;L]],Comodines[[#This Row],[Nuevo_Fuego]])</f>
        <v>0</v>
      </c>
      <c r="X179" s="2" t="str">
        <f>IF(Comodines[[#This Row],[L&amp;L]],Comodines[[#This Row],[Contador]],"")</f>
        <v/>
      </c>
      <c r="Y179" s="2" t="str">
        <f>IFERROR(SMALL(Comodines[L&amp;LC1],COUNTA($U$2:U179)),"")</f>
        <v/>
      </c>
      <c r="Z179" s="2" t="str">
        <f>IF(AND(Comodines[[#This Row],[Nuevo_Fuego]],Comodines[[#This Row],[L&amp;L]]),Comodines[[#This Row],[Contador]],"")</f>
        <v/>
      </c>
      <c r="AA179" s="2" t="str">
        <f>IFERROR(SMALL(Comodines[FuegoC1],COUNTA($W$2:W179)),"")</f>
        <v/>
      </c>
      <c r="AB179" s="3"/>
      <c r="AD179" s="3"/>
      <c r="AE179" s="3"/>
    </row>
    <row r="180" spans="1:31" ht="15" x14ac:dyDescent="0.25">
      <c r="A180" s="25">
        <v>11.988989999999999</v>
      </c>
      <c r="B180" s="18">
        <v>-86.170490000000001</v>
      </c>
      <c r="C180" s="2">
        <v>296.8</v>
      </c>
      <c r="D180" s="2">
        <v>0.4</v>
      </c>
      <c r="E180" s="2">
        <v>0.4</v>
      </c>
      <c r="F180" s="4">
        <v>42643</v>
      </c>
      <c r="G180" s="2">
        <v>710</v>
      </c>
      <c r="H180" s="2" t="s">
        <v>0</v>
      </c>
      <c r="I180" s="2" t="s">
        <v>1</v>
      </c>
      <c r="J180" s="2" t="s">
        <v>2</v>
      </c>
      <c r="K180" s="2">
        <v>260.60000000000002</v>
      </c>
      <c r="L180" s="2">
        <v>0</v>
      </c>
      <c r="M180" s="6" t="s">
        <v>0</v>
      </c>
      <c r="N180" s="23"/>
      <c r="O180" s="21" t="str">
        <f>Comodines[[#This Row],[Lat_trunc]]&amp;Comodines[[#This Row],[Lon_trunc]]</f>
        <v>11.989-86.1705</v>
      </c>
      <c r="P180" s="21">
        <f>MROUND(Datos[[#This Row],[Latitude]],IF(Datos[[#This Row],[Latitude]]&lt;0,-Precisión,Precisión))</f>
        <v>11.989000000000001</v>
      </c>
      <c r="Q180" s="21">
        <f>MROUND(Datos[[#This Row],[Longitude]],IF(Datos[[#This Row],[Longitude]]&lt;0,-Precisión,Precisión))</f>
        <v>-86.170500000000004</v>
      </c>
      <c r="R180" s="1">
        <v>179</v>
      </c>
      <c r="S180" s="5" t="b">
        <f>AND(Datos[[#This Row],[Latitude]]&gt;=Latitud_,Datos[[#This Row],[Latitude]]&lt;=_Latitud)</f>
        <v>0</v>
      </c>
      <c r="T180" s="2" t="b">
        <f>AND(Datos[[#This Row],[Longitude]]&gt;=Longitud_,Datos[[#This Row],[Longitude]]&lt;=_Longitud)</f>
        <v>0</v>
      </c>
      <c r="U180" s="2" t="b">
        <f>AND(Comodines[[#This Row],[Latitud]],Comodines[[#This Row],[Longitud]])</f>
        <v>0</v>
      </c>
      <c r="V180" s="2" t="b">
        <f>IF(COUNTIFS($O$2:O180,Comodines[[#This Row],[LatT&amp;LonT]],$F$2:F180,Datos[[#This Row],[Acq_date]]-1)=0,TRUE,FALSE)</f>
        <v>1</v>
      </c>
      <c r="W180" s="2" t="b">
        <f>AND(Comodines[[#This Row],[L&amp;L]],Comodines[[#This Row],[Nuevo_Fuego]])</f>
        <v>0</v>
      </c>
      <c r="X180" s="2" t="str">
        <f>IF(Comodines[[#This Row],[L&amp;L]],Comodines[[#This Row],[Contador]],"")</f>
        <v/>
      </c>
      <c r="Y180" s="2" t="str">
        <f>IFERROR(SMALL(Comodines[L&amp;LC1],COUNTA($U$2:U180)),"")</f>
        <v/>
      </c>
      <c r="Z180" s="2" t="str">
        <f>IF(AND(Comodines[[#This Row],[Nuevo_Fuego]],Comodines[[#This Row],[L&amp;L]]),Comodines[[#This Row],[Contador]],"")</f>
        <v/>
      </c>
      <c r="AA180" s="2" t="str">
        <f>IFERROR(SMALL(Comodines[FuegoC1],COUNTA($W$2:W180)),"")</f>
        <v/>
      </c>
      <c r="AB180" s="3"/>
      <c r="AD180" s="3"/>
      <c r="AE180" s="3"/>
    </row>
    <row r="181" spans="1:31" ht="15" x14ac:dyDescent="0.25">
      <c r="A181" s="25">
        <v>11.98842</v>
      </c>
      <c r="B181" s="18">
        <v>-86.166830000000004</v>
      </c>
      <c r="C181" s="2">
        <v>304.8</v>
      </c>
      <c r="D181" s="2">
        <v>0.4</v>
      </c>
      <c r="E181" s="2">
        <v>0.4</v>
      </c>
      <c r="F181" s="4">
        <v>42643</v>
      </c>
      <c r="G181" s="2">
        <v>710</v>
      </c>
      <c r="H181" s="2" t="s">
        <v>0</v>
      </c>
      <c r="I181" s="2" t="s">
        <v>1</v>
      </c>
      <c r="J181" s="2" t="s">
        <v>2</v>
      </c>
      <c r="K181" s="2">
        <v>269.8</v>
      </c>
      <c r="L181" s="2">
        <v>0</v>
      </c>
      <c r="M181" s="6" t="s">
        <v>0</v>
      </c>
      <c r="N181" s="23"/>
      <c r="O181" s="21" t="str">
        <f>Comodines[[#This Row],[Lat_trunc]]&amp;Comodines[[#This Row],[Lon_trunc]]</f>
        <v>11.9885-86.167</v>
      </c>
      <c r="P181" s="21">
        <f>MROUND(Datos[[#This Row],[Latitude]],IF(Datos[[#This Row],[Latitude]]&lt;0,-Precisión,Precisión))</f>
        <v>11.9885</v>
      </c>
      <c r="Q181" s="21">
        <f>MROUND(Datos[[#This Row],[Longitude]],IF(Datos[[#This Row],[Longitude]]&lt;0,-Precisión,Precisión))</f>
        <v>-86.167000000000002</v>
      </c>
      <c r="R181" s="1">
        <v>180</v>
      </c>
      <c r="S181" s="5" t="b">
        <f>AND(Datos[[#This Row],[Latitude]]&gt;=Latitud_,Datos[[#This Row],[Latitude]]&lt;=_Latitud)</f>
        <v>0</v>
      </c>
      <c r="T181" s="2" t="b">
        <f>AND(Datos[[#This Row],[Longitude]]&gt;=Longitud_,Datos[[#This Row],[Longitude]]&lt;=_Longitud)</f>
        <v>0</v>
      </c>
      <c r="U181" s="2" t="b">
        <f>AND(Comodines[[#This Row],[Latitud]],Comodines[[#This Row],[Longitud]])</f>
        <v>0</v>
      </c>
      <c r="V181" s="2" t="b">
        <f>IF(COUNTIFS($O$2:O181,Comodines[[#This Row],[LatT&amp;LonT]],$F$2:F181,Datos[[#This Row],[Acq_date]]-1)=0,TRUE,FALSE)</f>
        <v>1</v>
      </c>
      <c r="W181" s="2" t="b">
        <f>AND(Comodines[[#This Row],[L&amp;L]],Comodines[[#This Row],[Nuevo_Fuego]])</f>
        <v>0</v>
      </c>
      <c r="X181" s="2" t="str">
        <f>IF(Comodines[[#This Row],[L&amp;L]],Comodines[[#This Row],[Contador]],"")</f>
        <v/>
      </c>
      <c r="Y181" s="2" t="str">
        <f>IFERROR(SMALL(Comodines[L&amp;LC1],COUNTA($U$2:U181)),"")</f>
        <v/>
      </c>
      <c r="Z181" s="2" t="str">
        <f>IF(AND(Comodines[[#This Row],[Nuevo_Fuego]],Comodines[[#This Row],[L&amp;L]]),Comodines[[#This Row],[Contador]],"")</f>
        <v/>
      </c>
      <c r="AA181" s="2" t="str">
        <f>IFERROR(SMALL(Comodines[FuegoC1],COUNTA($W$2:W181)),"")</f>
        <v/>
      </c>
      <c r="AB181" s="3"/>
      <c r="AD181" s="3"/>
      <c r="AE181" s="3"/>
    </row>
    <row r="182" spans="1:31" ht="15" x14ac:dyDescent="0.25">
      <c r="A182" s="25">
        <v>11.985620000000001</v>
      </c>
      <c r="B182" s="18">
        <v>-86.171009999999995</v>
      </c>
      <c r="C182" s="2">
        <v>326.5</v>
      </c>
      <c r="D182" s="2">
        <v>0.4</v>
      </c>
      <c r="E182" s="2">
        <v>0.4</v>
      </c>
      <c r="F182" s="4">
        <v>42643</v>
      </c>
      <c r="G182" s="2">
        <v>710</v>
      </c>
      <c r="H182" s="2" t="s">
        <v>0</v>
      </c>
      <c r="I182" s="2" t="s">
        <v>1</v>
      </c>
      <c r="J182" s="2" t="s">
        <v>2</v>
      </c>
      <c r="K182" s="2">
        <v>258.89999999999998</v>
      </c>
      <c r="L182" s="2">
        <v>0</v>
      </c>
      <c r="M182" s="6" t="s">
        <v>0</v>
      </c>
      <c r="N182" s="23"/>
      <c r="O182" s="21" t="str">
        <f>Comodines[[#This Row],[Lat_trunc]]&amp;Comodines[[#This Row],[Lon_trunc]]</f>
        <v>11.9855-86.171</v>
      </c>
      <c r="P182" s="21">
        <f>MROUND(Datos[[#This Row],[Latitude]],IF(Datos[[#This Row],[Latitude]]&lt;0,-Precisión,Precisión))</f>
        <v>11.9855</v>
      </c>
      <c r="Q182" s="21">
        <f>MROUND(Datos[[#This Row],[Longitude]],IF(Datos[[#This Row],[Longitude]]&lt;0,-Precisión,Precisión))</f>
        <v>-86.171000000000006</v>
      </c>
      <c r="R182" s="1">
        <v>181</v>
      </c>
      <c r="S182" s="5" t="b">
        <f>AND(Datos[[#This Row],[Latitude]]&gt;=Latitud_,Datos[[#This Row],[Latitude]]&lt;=_Latitud)</f>
        <v>0</v>
      </c>
      <c r="T182" s="2" t="b">
        <f>AND(Datos[[#This Row],[Longitude]]&gt;=Longitud_,Datos[[#This Row],[Longitude]]&lt;=_Longitud)</f>
        <v>0</v>
      </c>
      <c r="U182" s="2" t="b">
        <f>AND(Comodines[[#This Row],[Latitud]],Comodines[[#This Row],[Longitud]])</f>
        <v>0</v>
      </c>
      <c r="V182" s="2" t="b">
        <f>IF(COUNTIFS($O$2:O182,Comodines[[#This Row],[LatT&amp;LonT]],$F$2:F182,Datos[[#This Row],[Acq_date]]-1)=0,TRUE,FALSE)</f>
        <v>1</v>
      </c>
      <c r="W182" s="2" t="b">
        <f>AND(Comodines[[#This Row],[L&amp;L]],Comodines[[#This Row],[Nuevo_Fuego]])</f>
        <v>0</v>
      </c>
      <c r="X182" s="2" t="str">
        <f>IF(Comodines[[#This Row],[L&amp;L]],Comodines[[#This Row],[Contador]],"")</f>
        <v/>
      </c>
      <c r="Y182" s="2" t="str">
        <f>IFERROR(SMALL(Comodines[L&amp;LC1],COUNTA($U$2:U182)),"")</f>
        <v/>
      </c>
      <c r="Z182" s="2" t="str">
        <f>IF(AND(Comodines[[#This Row],[Nuevo_Fuego]],Comodines[[#This Row],[L&amp;L]]),Comodines[[#This Row],[Contador]],"")</f>
        <v/>
      </c>
      <c r="AA182" s="2" t="str">
        <f>IFERROR(SMALL(Comodines[FuegoC1],COUNTA($W$2:W182)),"")</f>
        <v/>
      </c>
      <c r="AB182" s="3"/>
      <c r="AD182" s="3"/>
      <c r="AE182" s="3"/>
    </row>
    <row r="183" spans="1:31" ht="15" x14ac:dyDescent="0.25">
      <c r="A183" s="25">
        <v>11.98507</v>
      </c>
      <c r="B183" s="18">
        <v>-86.167360000000002</v>
      </c>
      <c r="C183" s="2">
        <v>342.8</v>
      </c>
      <c r="D183" s="2">
        <v>0.4</v>
      </c>
      <c r="E183" s="2">
        <v>0.4</v>
      </c>
      <c r="F183" s="4">
        <v>42643</v>
      </c>
      <c r="G183" s="2">
        <v>710</v>
      </c>
      <c r="H183" s="2" t="s">
        <v>0</v>
      </c>
      <c r="I183" s="2" t="s">
        <v>1</v>
      </c>
      <c r="J183" s="2" t="s">
        <v>2</v>
      </c>
      <c r="K183" s="2">
        <v>270.10000000000002</v>
      </c>
      <c r="L183" s="2">
        <v>0</v>
      </c>
      <c r="M183" s="6" t="s">
        <v>0</v>
      </c>
      <c r="N183" s="23"/>
      <c r="O183" s="21" t="str">
        <f>Comodines[[#This Row],[Lat_trunc]]&amp;Comodines[[#This Row],[Lon_trunc]]</f>
        <v>11.985-86.1675</v>
      </c>
      <c r="P183" s="21">
        <f>MROUND(Datos[[#This Row],[Latitude]],IF(Datos[[#This Row],[Latitude]]&lt;0,-Precisión,Precisión))</f>
        <v>11.984999999999999</v>
      </c>
      <c r="Q183" s="21">
        <f>MROUND(Datos[[#This Row],[Longitude]],IF(Datos[[#This Row],[Longitude]]&lt;0,-Precisión,Precisión))</f>
        <v>-86.167500000000004</v>
      </c>
      <c r="R183" s="1">
        <v>182</v>
      </c>
      <c r="S183" s="5" t="b">
        <f>AND(Datos[[#This Row],[Latitude]]&gt;=Latitud_,Datos[[#This Row],[Latitude]]&lt;=_Latitud)</f>
        <v>0</v>
      </c>
      <c r="T183" s="2" t="b">
        <f>AND(Datos[[#This Row],[Longitude]]&gt;=Longitud_,Datos[[#This Row],[Longitude]]&lt;=_Longitud)</f>
        <v>0</v>
      </c>
      <c r="U183" s="2" t="b">
        <f>AND(Comodines[[#This Row],[Latitud]],Comodines[[#This Row],[Longitud]])</f>
        <v>0</v>
      </c>
      <c r="V183" s="2" t="b">
        <f>IF(COUNTIFS($O$2:O183,Comodines[[#This Row],[LatT&amp;LonT]],$F$2:F183,Datos[[#This Row],[Acq_date]]-1)=0,TRUE,FALSE)</f>
        <v>1</v>
      </c>
      <c r="W183" s="2" t="b">
        <f>AND(Comodines[[#This Row],[L&amp;L]],Comodines[[#This Row],[Nuevo_Fuego]])</f>
        <v>0</v>
      </c>
      <c r="X183" s="2" t="str">
        <f>IF(Comodines[[#This Row],[L&amp;L]],Comodines[[#This Row],[Contador]],"")</f>
        <v/>
      </c>
      <c r="Y183" s="2" t="str">
        <f>IFERROR(SMALL(Comodines[L&amp;LC1],COUNTA($U$2:U183)),"")</f>
        <v/>
      </c>
      <c r="Z183" s="2" t="str">
        <f>IF(AND(Comodines[[#This Row],[Nuevo_Fuego]],Comodines[[#This Row],[L&amp;L]]),Comodines[[#This Row],[Contador]],"")</f>
        <v/>
      </c>
      <c r="AA183" s="2" t="str">
        <f>IFERROR(SMALL(Comodines[FuegoC1],COUNTA($W$2:W183)),"")</f>
        <v/>
      </c>
      <c r="AB183" s="3"/>
      <c r="AD183" s="3"/>
      <c r="AE183" s="3"/>
    </row>
    <row r="184" spans="1:31" ht="15" x14ac:dyDescent="0.25">
      <c r="A184" s="25">
        <v>11.98451</v>
      </c>
      <c r="B184" s="18">
        <v>-86.163719999999998</v>
      </c>
      <c r="C184" s="2">
        <v>298.2</v>
      </c>
      <c r="D184" s="2">
        <v>0.4</v>
      </c>
      <c r="E184" s="2">
        <v>0.4</v>
      </c>
      <c r="F184" s="4">
        <v>42643</v>
      </c>
      <c r="G184" s="2">
        <v>710</v>
      </c>
      <c r="H184" s="2" t="s">
        <v>0</v>
      </c>
      <c r="I184" s="2" t="s">
        <v>1</v>
      </c>
      <c r="J184" s="2" t="s">
        <v>2</v>
      </c>
      <c r="K184" s="2">
        <v>251.5</v>
      </c>
      <c r="L184" s="2">
        <v>0</v>
      </c>
      <c r="M184" s="6" t="s">
        <v>0</v>
      </c>
      <c r="N184" s="23"/>
      <c r="O184" s="21" t="str">
        <f>Comodines[[#This Row],[Lat_trunc]]&amp;Comodines[[#This Row],[Lon_trunc]]</f>
        <v>11.9845-86.1635</v>
      </c>
      <c r="P184" s="21">
        <f>MROUND(Datos[[#This Row],[Latitude]],IF(Datos[[#This Row],[Latitude]]&lt;0,-Precisión,Precisión))</f>
        <v>11.984500000000001</v>
      </c>
      <c r="Q184" s="21">
        <f>MROUND(Datos[[#This Row],[Longitude]],IF(Datos[[#This Row],[Longitude]]&lt;0,-Precisión,Precisión))</f>
        <v>-86.163499999999999</v>
      </c>
      <c r="R184" s="1">
        <v>183</v>
      </c>
      <c r="S184" s="5" t="b">
        <f>AND(Datos[[#This Row],[Latitude]]&gt;=Latitud_,Datos[[#This Row],[Latitude]]&lt;=_Latitud)</f>
        <v>0</v>
      </c>
      <c r="T184" s="2" t="b">
        <f>AND(Datos[[#This Row],[Longitude]]&gt;=Longitud_,Datos[[#This Row],[Longitude]]&lt;=_Longitud)</f>
        <v>0</v>
      </c>
      <c r="U184" s="2" t="b">
        <f>AND(Comodines[[#This Row],[Latitud]],Comodines[[#This Row],[Longitud]])</f>
        <v>0</v>
      </c>
      <c r="V184" s="2" t="b">
        <f>IF(COUNTIFS($O$2:O184,Comodines[[#This Row],[LatT&amp;LonT]],$F$2:F184,Datos[[#This Row],[Acq_date]]-1)=0,TRUE,FALSE)</f>
        <v>1</v>
      </c>
      <c r="W184" s="2" t="b">
        <f>AND(Comodines[[#This Row],[L&amp;L]],Comodines[[#This Row],[Nuevo_Fuego]])</f>
        <v>0</v>
      </c>
      <c r="X184" s="2" t="str">
        <f>IF(Comodines[[#This Row],[L&amp;L]],Comodines[[#This Row],[Contador]],"")</f>
        <v/>
      </c>
      <c r="Y184" s="2" t="str">
        <f>IFERROR(SMALL(Comodines[L&amp;LC1],COUNTA($U$2:U184)),"")</f>
        <v/>
      </c>
      <c r="Z184" s="2" t="str">
        <f>IF(AND(Comodines[[#This Row],[Nuevo_Fuego]],Comodines[[#This Row],[L&amp;L]]),Comodines[[#This Row],[Contador]],"")</f>
        <v/>
      </c>
      <c r="AA184" s="2" t="str">
        <f>IFERROR(SMALL(Comodines[FuegoC1],COUNTA($W$2:W184)),"")</f>
        <v/>
      </c>
      <c r="AB184" s="3"/>
      <c r="AD184" s="3"/>
      <c r="AE184" s="3"/>
    </row>
    <row r="185" spans="1:31" ht="15" x14ac:dyDescent="0.25">
      <c r="A185" s="25">
        <v>11.98171</v>
      </c>
      <c r="B185" s="18">
        <v>-86.167910000000006</v>
      </c>
      <c r="C185" s="2">
        <v>328.5</v>
      </c>
      <c r="D185" s="2">
        <v>0.4</v>
      </c>
      <c r="E185" s="2">
        <v>0.4</v>
      </c>
      <c r="F185" s="4">
        <v>42643</v>
      </c>
      <c r="G185" s="2">
        <v>710</v>
      </c>
      <c r="H185" s="2" t="s">
        <v>0</v>
      </c>
      <c r="I185" s="2" t="s">
        <v>1</v>
      </c>
      <c r="J185" s="2" t="s">
        <v>2</v>
      </c>
      <c r="K185" s="2">
        <v>259.10000000000002</v>
      </c>
      <c r="L185" s="2">
        <v>0</v>
      </c>
      <c r="M185" s="6" t="s">
        <v>0</v>
      </c>
      <c r="N185" s="23"/>
      <c r="O185" s="21" t="str">
        <f>Comodines[[#This Row],[Lat_trunc]]&amp;Comodines[[#This Row],[Lon_trunc]]</f>
        <v>11.9815-86.168</v>
      </c>
      <c r="P185" s="21">
        <f>MROUND(Datos[[#This Row],[Latitude]],IF(Datos[[#This Row],[Latitude]]&lt;0,-Precisión,Precisión))</f>
        <v>11.9815</v>
      </c>
      <c r="Q185" s="21">
        <f>MROUND(Datos[[#This Row],[Longitude]],IF(Datos[[#This Row],[Longitude]]&lt;0,-Precisión,Precisión))</f>
        <v>-86.168000000000006</v>
      </c>
      <c r="R185" s="1">
        <v>184</v>
      </c>
      <c r="S185" s="5" t="b">
        <f>AND(Datos[[#This Row],[Latitude]]&gt;=Latitud_,Datos[[#This Row],[Latitude]]&lt;=_Latitud)</f>
        <v>0</v>
      </c>
      <c r="T185" s="2" t="b">
        <f>AND(Datos[[#This Row],[Longitude]]&gt;=Longitud_,Datos[[#This Row],[Longitude]]&lt;=_Longitud)</f>
        <v>0</v>
      </c>
      <c r="U185" s="2" t="b">
        <f>AND(Comodines[[#This Row],[Latitud]],Comodines[[#This Row],[Longitud]])</f>
        <v>0</v>
      </c>
      <c r="V185" s="2" t="b">
        <f>IF(COUNTIFS($O$2:O185,Comodines[[#This Row],[LatT&amp;LonT]],$F$2:F185,Datos[[#This Row],[Acq_date]]-1)=0,TRUE,FALSE)</f>
        <v>1</v>
      </c>
      <c r="W185" s="2" t="b">
        <f>AND(Comodines[[#This Row],[L&amp;L]],Comodines[[#This Row],[Nuevo_Fuego]])</f>
        <v>0</v>
      </c>
      <c r="X185" s="2" t="str">
        <f>IF(Comodines[[#This Row],[L&amp;L]],Comodines[[#This Row],[Contador]],"")</f>
        <v/>
      </c>
      <c r="Y185" s="2" t="str">
        <f>IFERROR(SMALL(Comodines[L&amp;LC1],COUNTA($U$2:U185)),"")</f>
        <v/>
      </c>
      <c r="Z185" s="2" t="str">
        <f>IF(AND(Comodines[[#This Row],[Nuevo_Fuego]],Comodines[[#This Row],[L&amp;L]]),Comodines[[#This Row],[Contador]],"")</f>
        <v/>
      </c>
      <c r="AA185" s="2" t="str">
        <f>IFERROR(SMALL(Comodines[FuegoC1],COUNTA($W$2:W185)),"")</f>
        <v/>
      </c>
      <c r="AB185" s="3"/>
      <c r="AD185" s="3"/>
      <c r="AE185" s="3"/>
    </row>
    <row r="186" spans="1:31" ht="15" x14ac:dyDescent="0.25">
      <c r="A186" s="25">
        <v>11.98227</v>
      </c>
      <c r="B186" s="18">
        <v>-86.171549999999996</v>
      </c>
      <c r="C186" s="2">
        <v>311.2</v>
      </c>
      <c r="D186" s="2">
        <v>0.4</v>
      </c>
      <c r="E186" s="2">
        <v>0.4</v>
      </c>
      <c r="F186" s="4">
        <v>42643</v>
      </c>
      <c r="G186" s="2">
        <v>710</v>
      </c>
      <c r="H186" s="2" t="s">
        <v>0</v>
      </c>
      <c r="I186" s="2" t="s">
        <v>1</v>
      </c>
      <c r="J186" s="2" t="s">
        <v>2</v>
      </c>
      <c r="K186" s="2">
        <v>257.7</v>
      </c>
      <c r="L186" s="2">
        <v>0</v>
      </c>
      <c r="M186" s="6" t="s">
        <v>0</v>
      </c>
      <c r="N186" s="23"/>
      <c r="O186" s="21" t="str">
        <f>Comodines[[#This Row],[Lat_trunc]]&amp;Comodines[[#This Row],[Lon_trunc]]</f>
        <v>11.9825-86.1715</v>
      </c>
      <c r="P186" s="21">
        <f>MROUND(Datos[[#This Row],[Latitude]],IF(Datos[[#This Row],[Latitude]]&lt;0,-Precisión,Precisión))</f>
        <v>11.9825</v>
      </c>
      <c r="Q186" s="21">
        <f>MROUND(Datos[[#This Row],[Longitude]],IF(Datos[[#This Row],[Longitude]]&lt;0,-Precisión,Precisión))</f>
        <v>-86.171500000000009</v>
      </c>
      <c r="R186" s="1">
        <v>185</v>
      </c>
      <c r="S186" s="5" t="b">
        <f>AND(Datos[[#This Row],[Latitude]]&gt;=Latitud_,Datos[[#This Row],[Latitude]]&lt;=_Latitud)</f>
        <v>0</v>
      </c>
      <c r="T186" s="2" t="b">
        <f>AND(Datos[[#This Row],[Longitude]]&gt;=Longitud_,Datos[[#This Row],[Longitude]]&lt;=_Longitud)</f>
        <v>0</v>
      </c>
      <c r="U186" s="2" t="b">
        <f>AND(Comodines[[#This Row],[Latitud]],Comodines[[#This Row],[Longitud]])</f>
        <v>0</v>
      </c>
      <c r="V186" s="2" t="b">
        <f>IF(COUNTIFS($O$2:O186,Comodines[[#This Row],[LatT&amp;LonT]],$F$2:F186,Datos[[#This Row],[Acq_date]]-1)=0,TRUE,FALSE)</f>
        <v>1</v>
      </c>
      <c r="W186" s="2" t="b">
        <f>AND(Comodines[[#This Row],[L&amp;L]],Comodines[[#This Row],[Nuevo_Fuego]])</f>
        <v>0</v>
      </c>
      <c r="X186" s="2" t="str">
        <f>IF(Comodines[[#This Row],[L&amp;L]],Comodines[[#This Row],[Contador]],"")</f>
        <v/>
      </c>
      <c r="Y186" s="2" t="str">
        <f>IFERROR(SMALL(Comodines[L&amp;LC1],COUNTA($U$2:U186)),"")</f>
        <v/>
      </c>
      <c r="Z186" s="2" t="str">
        <f>IF(AND(Comodines[[#This Row],[Nuevo_Fuego]],Comodines[[#This Row],[L&amp;L]]),Comodines[[#This Row],[Contador]],"")</f>
        <v/>
      </c>
      <c r="AA186" s="2" t="str">
        <f>IFERROR(SMALL(Comodines[FuegoC1],COUNTA($W$2:W186)),"")</f>
        <v/>
      </c>
      <c r="AB186" s="3"/>
      <c r="AD186" s="3"/>
      <c r="AE186" s="3"/>
    </row>
    <row r="187" spans="1:31" ht="15" x14ac:dyDescent="0.25">
      <c r="A187" s="25">
        <v>9.1678200000000007</v>
      </c>
      <c r="B187" s="18">
        <v>-79.537279999999996</v>
      </c>
      <c r="C187" s="2">
        <v>306.3</v>
      </c>
      <c r="D187" s="2">
        <v>0.4</v>
      </c>
      <c r="E187" s="2">
        <v>0.5</v>
      </c>
      <c r="F187" s="4">
        <v>42643</v>
      </c>
      <c r="G187" s="2">
        <v>710</v>
      </c>
      <c r="H187" s="2" t="s">
        <v>0</v>
      </c>
      <c r="I187" s="2" t="s">
        <v>1</v>
      </c>
      <c r="J187" s="2" t="s">
        <v>2</v>
      </c>
      <c r="K187" s="2">
        <v>290</v>
      </c>
      <c r="L187" s="2">
        <v>0</v>
      </c>
      <c r="M187" s="6" t="s">
        <v>0</v>
      </c>
      <c r="N187" s="23"/>
      <c r="O187" s="21" t="str">
        <f>Comodines[[#This Row],[Lat_trunc]]&amp;Comodines[[#This Row],[Lon_trunc]]</f>
        <v>9.168-79.5375</v>
      </c>
      <c r="P187" s="21">
        <f>MROUND(Datos[[#This Row],[Latitude]],IF(Datos[[#This Row],[Latitude]]&lt;0,-Precisión,Precisión))</f>
        <v>9.168000000000001</v>
      </c>
      <c r="Q187" s="21">
        <f>MROUND(Datos[[#This Row],[Longitude]],IF(Datos[[#This Row],[Longitude]]&lt;0,-Precisión,Precisión))</f>
        <v>-79.537500000000009</v>
      </c>
      <c r="R187" s="1">
        <v>186</v>
      </c>
      <c r="S187" s="5" t="b">
        <f>AND(Datos[[#This Row],[Latitude]]&gt;=Latitud_,Datos[[#This Row],[Latitude]]&lt;=_Latitud)</f>
        <v>0</v>
      </c>
      <c r="T187" s="2" t="b">
        <f>AND(Datos[[#This Row],[Longitude]]&gt;=Longitud_,Datos[[#This Row],[Longitude]]&lt;=_Longitud)</f>
        <v>0</v>
      </c>
      <c r="U187" s="2" t="b">
        <f>AND(Comodines[[#This Row],[Latitud]],Comodines[[#This Row],[Longitud]])</f>
        <v>0</v>
      </c>
      <c r="V187" s="2" t="b">
        <f>IF(COUNTIFS($O$2:O187,Comodines[[#This Row],[LatT&amp;LonT]],$F$2:F187,Datos[[#This Row],[Acq_date]]-1)=0,TRUE,FALSE)</f>
        <v>1</v>
      </c>
      <c r="W187" s="2" t="b">
        <f>AND(Comodines[[#This Row],[L&amp;L]],Comodines[[#This Row],[Nuevo_Fuego]])</f>
        <v>0</v>
      </c>
      <c r="X187" s="2" t="str">
        <f>IF(Comodines[[#This Row],[L&amp;L]],Comodines[[#This Row],[Contador]],"")</f>
        <v/>
      </c>
      <c r="Y187" s="2" t="str">
        <f>IFERROR(SMALL(Comodines[L&amp;LC1],COUNTA($U$2:U187)),"")</f>
        <v/>
      </c>
      <c r="Z187" s="2" t="str">
        <f>IF(AND(Comodines[[#This Row],[Nuevo_Fuego]],Comodines[[#This Row],[L&amp;L]]),Comodines[[#This Row],[Contador]],"")</f>
        <v/>
      </c>
      <c r="AA187" s="2" t="str">
        <f>IFERROR(SMALL(Comodines[FuegoC1],COUNTA($W$2:W187)),"")</f>
        <v/>
      </c>
      <c r="AB187" s="3"/>
      <c r="AD187" s="3"/>
      <c r="AE187" s="3"/>
    </row>
    <row r="188" spans="1:31" ht="15" x14ac:dyDescent="0.25">
      <c r="A188" s="25">
        <v>22.234269999999999</v>
      </c>
      <c r="B188" s="18">
        <v>-98.024349999999998</v>
      </c>
      <c r="C188" s="2">
        <v>299.3</v>
      </c>
      <c r="D188" s="2">
        <v>0.4</v>
      </c>
      <c r="E188" s="2">
        <v>0.6</v>
      </c>
      <c r="F188" s="4">
        <v>42643</v>
      </c>
      <c r="G188" s="2">
        <v>850</v>
      </c>
      <c r="H188" s="2" t="s">
        <v>0</v>
      </c>
      <c r="I188" s="2" t="s">
        <v>1</v>
      </c>
      <c r="J188" s="2" t="s">
        <v>2</v>
      </c>
      <c r="K188" s="2">
        <v>281</v>
      </c>
      <c r="L188" s="2">
        <v>0</v>
      </c>
      <c r="M188" s="6" t="s">
        <v>0</v>
      </c>
      <c r="N188" s="23"/>
      <c r="O188" s="21" t="str">
        <f>Comodines[[#This Row],[Lat_trunc]]&amp;Comodines[[#This Row],[Lon_trunc]]</f>
        <v>22.2345-98.0245</v>
      </c>
      <c r="P188" s="21">
        <f>MROUND(Datos[[#This Row],[Latitude]],IF(Datos[[#This Row],[Latitude]]&lt;0,-Precisión,Precisión))</f>
        <v>22.234500000000001</v>
      </c>
      <c r="Q188" s="21">
        <f>MROUND(Datos[[#This Row],[Longitude]],IF(Datos[[#This Row],[Longitude]]&lt;0,-Precisión,Precisión))</f>
        <v>-98.024500000000003</v>
      </c>
      <c r="R188" s="1">
        <v>187</v>
      </c>
      <c r="S188" s="5" t="b">
        <f>AND(Datos[[#This Row],[Latitude]]&gt;=Latitud_,Datos[[#This Row],[Latitude]]&lt;=_Latitud)</f>
        <v>0</v>
      </c>
      <c r="T188" s="2" t="b">
        <f>AND(Datos[[#This Row],[Longitude]]&gt;=Longitud_,Datos[[#This Row],[Longitude]]&lt;=_Longitud)</f>
        <v>0</v>
      </c>
      <c r="U188" s="2" t="b">
        <f>AND(Comodines[[#This Row],[Latitud]],Comodines[[#This Row],[Longitud]])</f>
        <v>0</v>
      </c>
      <c r="V188" s="2" t="b">
        <f>IF(COUNTIFS($O$2:O188,Comodines[[#This Row],[LatT&amp;LonT]],$F$2:F188,Datos[[#This Row],[Acq_date]]-1)=0,TRUE,FALSE)</f>
        <v>1</v>
      </c>
      <c r="W188" s="2" t="b">
        <f>AND(Comodines[[#This Row],[L&amp;L]],Comodines[[#This Row],[Nuevo_Fuego]])</f>
        <v>0</v>
      </c>
      <c r="X188" s="2" t="str">
        <f>IF(Comodines[[#This Row],[L&amp;L]],Comodines[[#This Row],[Contador]],"")</f>
        <v/>
      </c>
      <c r="Y188" s="2" t="str">
        <f>IFERROR(SMALL(Comodines[L&amp;LC1],COUNTA($U$2:U188)),"")</f>
        <v/>
      </c>
      <c r="Z188" s="2" t="str">
        <f>IF(AND(Comodines[[#This Row],[Nuevo_Fuego]],Comodines[[#This Row],[L&amp;L]]),Comodines[[#This Row],[Contador]],"")</f>
        <v/>
      </c>
      <c r="AA188" s="2" t="str">
        <f>IFERROR(SMALL(Comodines[FuegoC1],COUNTA($W$2:W188)),"")</f>
        <v/>
      </c>
      <c r="AB188" s="3"/>
      <c r="AD188" s="3"/>
      <c r="AE188" s="3"/>
    </row>
    <row r="189" spans="1:31" ht="15" x14ac:dyDescent="0.25">
      <c r="A189" s="25">
        <v>22.235510000000001</v>
      </c>
      <c r="B189" s="18">
        <v>-98.02328</v>
      </c>
      <c r="C189" s="2">
        <v>301.5</v>
      </c>
      <c r="D189" s="2">
        <v>0.4</v>
      </c>
      <c r="E189" s="2">
        <v>0.6</v>
      </c>
      <c r="F189" s="4">
        <v>42643</v>
      </c>
      <c r="G189" s="2">
        <v>850</v>
      </c>
      <c r="H189" s="2" t="s">
        <v>0</v>
      </c>
      <c r="I189" s="2" t="s">
        <v>1</v>
      </c>
      <c r="J189" s="2" t="s">
        <v>2</v>
      </c>
      <c r="K189" s="2">
        <v>281.2</v>
      </c>
      <c r="L189" s="2">
        <v>0</v>
      </c>
      <c r="M189" s="6" t="s">
        <v>0</v>
      </c>
      <c r="N189" s="23"/>
      <c r="O189" s="21" t="str">
        <f>Comodines[[#This Row],[Lat_trunc]]&amp;Comodines[[#This Row],[Lon_trunc]]</f>
        <v>22.2355-98.0235</v>
      </c>
      <c r="P189" s="21">
        <f>MROUND(Datos[[#This Row],[Latitude]],IF(Datos[[#This Row],[Latitude]]&lt;0,-Precisión,Precisión))</f>
        <v>22.235500000000002</v>
      </c>
      <c r="Q189" s="21">
        <f>MROUND(Datos[[#This Row],[Longitude]],IF(Datos[[#This Row],[Longitude]]&lt;0,-Precisión,Precisión))</f>
        <v>-98.023499999999999</v>
      </c>
      <c r="R189" s="1">
        <v>188</v>
      </c>
      <c r="S189" s="5" t="b">
        <f>AND(Datos[[#This Row],[Latitude]]&gt;=Latitud_,Datos[[#This Row],[Latitude]]&lt;=_Latitud)</f>
        <v>0</v>
      </c>
      <c r="T189" s="2" t="b">
        <f>AND(Datos[[#This Row],[Longitude]]&gt;=Longitud_,Datos[[#This Row],[Longitude]]&lt;=_Longitud)</f>
        <v>0</v>
      </c>
      <c r="U189" s="2" t="b">
        <f>AND(Comodines[[#This Row],[Latitud]],Comodines[[#This Row],[Longitud]])</f>
        <v>0</v>
      </c>
      <c r="V189" s="2" t="b">
        <f>IF(COUNTIFS($O$2:O189,Comodines[[#This Row],[LatT&amp;LonT]],$F$2:F189,Datos[[#This Row],[Acq_date]]-1)=0,TRUE,FALSE)</f>
        <v>1</v>
      </c>
      <c r="W189" s="2" t="b">
        <f>AND(Comodines[[#This Row],[L&amp;L]],Comodines[[#This Row],[Nuevo_Fuego]])</f>
        <v>0</v>
      </c>
      <c r="X189" s="2" t="str">
        <f>IF(Comodines[[#This Row],[L&amp;L]],Comodines[[#This Row],[Contador]],"")</f>
        <v/>
      </c>
      <c r="Y189" s="2" t="str">
        <f>IFERROR(SMALL(Comodines[L&amp;LC1],COUNTA($U$2:U189)),"")</f>
        <v/>
      </c>
      <c r="Z189" s="2" t="str">
        <f>IF(AND(Comodines[[#This Row],[Nuevo_Fuego]],Comodines[[#This Row],[L&amp;L]]),Comodines[[#This Row],[Contador]],"")</f>
        <v/>
      </c>
      <c r="AA189" s="2" t="str">
        <f>IFERROR(SMALL(Comodines[FuegoC1],COUNTA($W$2:W189)),"")</f>
        <v/>
      </c>
      <c r="AB189" s="3"/>
      <c r="AD189" s="3"/>
      <c r="AE189" s="3"/>
    </row>
    <row r="190" spans="1:31" ht="15" x14ac:dyDescent="0.25">
      <c r="A190" s="25">
        <v>20.50225</v>
      </c>
      <c r="B190" s="18">
        <v>-97.593249999999998</v>
      </c>
      <c r="C190" s="2">
        <v>312.7</v>
      </c>
      <c r="D190" s="2">
        <v>0.4</v>
      </c>
      <c r="E190" s="2">
        <v>0.6</v>
      </c>
      <c r="F190" s="4">
        <v>42643</v>
      </c>
      <c r="G190" s="2">
        <v>850</v>
      </c>
      <c r="H190" s="2" t="s">
        <v>0</v>
      </c>
      <c r="I190" s="2" t="s">
        <v>1</v>
      </c>
      <c r="J190" s="2" t="s">
        <v>2</v>
      </c>
      <c r="K190" s="2">
        <v>285.39999999999998</v>
      </c>
      <c r="L190" s="2">
        <v>0</v>
      </c>
      <c r="M190" s="6" t="s">
        <v>0</v>
      </c>
      <c r="N190" s="23"/>
      <c r="O190" s="21" t="str">
        <f>Comodines[[#This Row],[Lat_trunc]]&amp;Comodines[[#This Row],[Lon_trunc]]</f>
        <v>20.5025-97.5935</v>
      </c>
      <c r="P190" s="21">
        <f>MROUND(Datos[[#This Row],[Latitude]],IF(Datos[[#This Row],[Latitude]]&lt;0,-Precisión,Precisión))</f>
        <v>20.502500000000001</v>
      </c>
      <c r="Q190" s="21">
        <f>MROUND(Datos[[#This Row],[Longitude]],IF(Datos[[#This Row],[Longitude]]&lt;0,-Precisión,Precisión))</f>
        <v>-97.593500000000006</v>
      </c>
      <c r="R190" s="1">
        <v>189</v>
      </c>
      <c r="S190" s="5" t="b">
        <f>AND(Datos[[#This Row],[Latitude]]&gt;=Latitud_,Datos[[#This Row],[Latitude]]&lt;=_Latitud)</f>
        <v>0</v>
      </c>
      <c r="T190" s="2" t="b">
        <f>AND(Datos[[#This Row],[Longitude]]&gt;=Longitud_,Datos[[#This Row],[Longitude]]&lt;=_Longitud)</f>
        <v>0</v>
      </c>
      <c r="U190" s="2" t="b">
        <f>AND(Comodines[[#This Row],[Latitud]],Comodines[[#This Row],[Longitud]])</f>
        <v>0</v>
      </c>
      <c r="V190" s="2" t="b">
        <f>IF(COUNTIFS($O$2:O190,Comodines[[#This Row],[LatT&amp;LonT]],$F$2:F190,Datos[[#This Row],[Acq_date]]-1)=0,TRUE,FALSE)</f>
        <v>1</v>
      </c>
      <c r="W190" s="2" t="b">
        <f>AND(Comodines[[#This Row],[L&amp;L]],Comodines[[#This Row],[Nuevo_Fuego]])</f>
        <v>0</v>
      </c>
      <c r="X190" s="2" t="str">
        <f>IF(Comodines[[#This Row],[L&amp;L]],Comodines[[#This Row],[Contador]],"")</f>
        <v/>
      </c>
      <c r="Y190" s="2" t="str">
        <f>IFERROR(SMALL(Comodines[L&amp;LC1],COUNTA($U$2:U190)),"")</f>
        <v/>
      </c>
      <c r="Z190" s="2" t="str">
        <f>IF(AND(Comodines[[#This Row],[Nuevo_Fuego]],Comodines[[#This Row],[L&amp;L]]),Comodines[[#This Row],[Contador]],"")</f>
        <v/>
      </c>
      <c r="AA190" s="2" t="str">
        <f>IFERROR(SMALL(Comodines[FuegoC1],COUNTA($W$2:W190)),"")</f>
        <v/>
      </c>
      <c r="AB190" s="3"/>
      <c r="AD190" s="3"/>
      <c r="AE190" s="3"/>
    </row>
    <row r="191" spans="1:31" ht="15" x14ac:dyDescent="0.25">
      <c r="A191" s="25">
        <v>20.489059999999998</v>
      </c>
      <c r="B191" s="18">
        <v>-97.534880000000001</v>
      </c>
      <c r="C191" s="2">
        <v>307</v>
      </c>
      <c r="D191" s="2">
        <v>0.4</v>
      </c>
      <c r="E191" s="2">
        <v>0.6</v>
      </c>
      <c r="F191" s="4">
        <v>42643</v>
      </c>
      <c r="G191" s="2">
        <v>850</v>
      </c>
      <c r="H191" s="2" t="s">
        <v>0</v>
      </c>
      <c r="I191" s="2" t="s">
        <v>1</v>
      </c>
      <c r="J191" s="2" t="s">
        <v>2</v>
      </c>
      <c r="K191" s="2">
        <v>284.89999999999998</v>
      </c>
      <c r="L191" s="2">
        <v>0</v>
      </c>
      <c r="M191" s="6" t="s">
        <v>0</v>
      </c>
      <c r="N191" s="23"/>
      <c r="O191" s="21" t="str">
        <f>Comodines[[#This Row],[Lat_trunc]]&amp;Comodines[[#This Row],[Lon_trunc]]</f>
        <v>20.489-97.535</v>
      </c>
      <c r="P191" s="21">
        <f>MROUND(Datos[[#This Row],[Latitude]],IF(Datos[[#This Row],[Latitude]]&lt;0,-Precisión,Precisión))</f>
        <v>20.489000000000001</v>
      </c>
      <c r="Q191" s="21">
        <f>MROUND(Datos[[#This Row],[Longitude]],IF(Datos[[#This Row],[Longitude]]&lt;0,-Precisión,Precisión))</f>
        <v>-97.534999999999997</v>
      </c>
      <c r="R191" s="1">
        <v>190</v>
      </c>
      <c r="S191" s="5" t="b">
        <f>AND(Datos[[#This Row],[Latitude]]&gt;=Latitud_,Datos[[#This Row],[Latitude]]&lt;=_Latitud)</f>
        <v>0</v>
      </c>
      <c r="T191" s="2" t="b">
        <f>AND(Datos[[#This Row],[Longitude]]&gt;=Longitud_,Datos[[#This Row],[Longitude]]&lt;=_Longitud)</f>
        <v>0</v>
      </c>
      <c r="U191" s="2" t="b">
        <f>AND(Comodines[[#This Row],[Latitud]],Comodines[[#This Row],[Longitud]])</f>
        <v>0</v>
      </c>
      <c r="V191" s="2" t="b">
        <f>IF(COUNTIFS($O$2:O191,Comodines[[#This Row],[LatT&amp;LonT]],$F$2:F191,Datos[[#This Row],[Acq_date]]-1)=0,TRUE,FALSE)</f>
        <v>1</v>
      </c>
      <c r="W191" s="2" t="b">
        <f>AND(Comodines[[#This Row],[L&amp;L]],Comodines[[#This Row],[Nuevo_Fuego]])</f>
        <v>0</v>
      </c>
      <c r="X191" s="2" t="str">
        <f>IF(Comodines[[#This Row],[L&amp;L]],Comodines[[#This Row],[Contador]],"")</f>
        <v/>
      </c>
      <c r="Y191" s="2" t="str">
        <f>IFERROR(SMALL(Comodines[L&amp;LC1],COUNTA($U$2:U191)),"")</f>
        <v/>
      </c>
      <c r="Z191" s="2" t="str">
        <f>IF(AND(Comodines[[#This Row],[Nuevo_Fuego]],Comodines[[#This Row],[L&amp;L]]),Comodines[[#This Row],[Contador]],"")</f>
        <v/>
      </c>
      <c r="AA191" s="2" t="str">
        <f>IFERROR(SMALL(Comodines[FuegoC1],COUNTA($W$2:W191)),"")</f>
        <v/>
      </c>
      <c r="AB191" s="3"/>
      <c r="AD191" s="3"/>
      <c r="AE191" s="3"/>
    </row>
    <row r="192" spans="1:31" ht="15" x14ac:dyDescent="0.25">
      <c r="A192" s="25">
        <v>20.504629999999999</v>
      </c>
      <c r="B192" s="18">
        <v>-97.595249999999993</v>
      </c>
      <c r="C192" s="2">
        <v>311.39999999999998</v>
      </c>
      <c r="D192" s="2">
        <v>0.4</v>
      </c>
      <c r="E192" s="2">
        <v>0.6</v>
      </c>
      <c r="F192" s="4">
        <v>42643</v>
      </c>
      <c r="G192" s="2">
        <v>850</v>
      </c>
      <c r="H192" s="2" t="s">
        <v>0</v>
      </c>
      <c r="I192" s="2" t="s">
        <v>1</v>
      </c>
      <c r="J192" s="2" t="s">
        <v>2</v>
      </c>
      <c r="K192" s="2">
        <v>285.8</v>
      </c>
      <c r="L192" s="2">
        <v>0</v>
      </c>
      <c r="M192" s="6" t="s">
        <v>0</v>
      </c>
      <c r="N192" s="23"/>
      <c r="O192" s="21" t="str">
        <f>Comodines[[#This Row],[Lat_trunc]]&amp;Comodines[[#This Row],[Lon_trunc]]</f>
        <v>20.5045-97.595</v>
      </c>
      <c r="P192" s="21">
        <f>MROUND(Datos[[#This Row],[Latitude]],IF(Datos[[#This Row],[Latitude]]&lt;0,-Precisión,Precisión))</f>
        <v>20.5045</v>
      </c>
      <c r="Q192" s="21">
        <f>MROUND(Datos[[#This Row],[Longitude]],IF(Datos[[#This Row],[Longitude]]&lt;0,-Precisión,Precisión))</f>
        <v>-97.594999999999999</v>
      </c>
      <c r="R192" s="1">
        <v>191</v>
      </c>
      <c r="S192" s="5" t="b">
        <f>AND(Datos[[#This Row],[Latitude]]&gt;=Latitud_,Datos[[#This Row],[Latitude]]&lt;=_Latitud)</f>
        <v>0</v>
      </c>
      <c r="T192" s="2" t="b">
        <f>AND(Datos[[#This Row],[Longitude]]&gt;=Longitud_,Datos[[#This Row],[Longitude]]&lt;=_Longitud)</f>
        <v>0</v>
      </c>
      <c r="U192" s="2" t="b">
        <f>AND(Comodines[[#This Row],[Latitud]],Comodines[[#This Row],[Longitud]])</f>
        <v>0</v>
      </c>
      <c r="V192" s="2" t="b">
        <f>IF(COUNTIFS($O$2:O192,Comodines[[#This Row],[LatT&amp;LonT]],$F$2:F192,Datos[[#This Row],[Acq_date]]-1)=0,TRUE,FALSE)</f>
        <v>1</v>
      </c>
      <c r="W192" s="2" t="b">
        <f>AND(Comodines[[#This Row],[L&amp;L]],Comodines[[#This Row],[Nuevo_Fuego]])</f>
        <v>0</v>
      </c>
      <c r="X192" s="2" t="str">
        <f>IF(Comodines[[#This Row],[L&amp;L]],Comodines[[#This Row],[Contador]],"")</f>
        <v/>
      </c>
      <c r="Y192" s="2" t="str">
        <f>IFERROR(SMALL(Comodines[L&amp;LC1],COUNTA($U$2:U192)),"")</f>
        <v/>
      </c>
      <c r="Z192" s="2" t="str">
        <f>IF(AND(Comodines[[#This Row],[Nuevo_Fuego]],Comodines[[#This Row],[L&amp;L]]),Comodines[[#This Row],[Contador]],"")</f>
        <v/>
      </c>
      <c r="AA192" s="2" t="str">
        <f>IFERROR(SMALL(Comodines[FuegoC1],COUNTA($W$2:W192)),"")</f>
        <v/>
      </c>
      <c r="AB192" s="3"/>
      <c r="AD192" s="3"/>
      <c r="AE192" s="3"/>
    </row>
    <row r="193" spans="1:31" ht="15" x14ac:dyDescent="0.25">
      <c r="A193" s="25">
        <v>20.503730000000001</v>
      </c>
      <c r="B193" s="18">
        <v>-97.591149999999999</v>
      </c>
      <c r="C193" s="2">
        <v>306.39999999999998</v>
      </c>
      <c r="D193" s="2">
        <v>0.4</v>
      </c>
      <c r="E193" s="2">
        <v>0.6</v>
      </c>
      <c r="F193" s="4">
        <v>42643</v>
      </c>
      <c r="G193" s="2">
        <v>850</v>
      </c>
      <c r="H193" s="2" t="s">
        <v>0</v>
      </c>
      <c r="I193" s="2" t="s">
        <v>1</v>
      </c>
      <c r="J193" s="2" t="s">
        <v>2</v>
      </c>
      <c r="K193" s="2">
        <v>285.7</v>
      </c>
      <c r="L193" s="2">
        <v>0</v>
      </c>
      <c r="M193" s="6" t="s">
        <v>0</v>
      </c>
      <c r="N193" s="23"/>
      <c r="O193" s="21" t="str">
        <f>Comodines[[#This Row],[Lat_trunc]]&amp;Comodines[[#This Row],[Lon_trunc]]</f>
        <v>20.5035-97.591</v>
      </c>
      <c r="P193" s="21">
        <f>MROUND(Datos[[#This Row],[Latitude]],IF(Datos[[#This Row],[Latitude]]&lt;0,-Precisión,Precisión))</f>
        <v>20.503499999999999</v>
      </c>
      <c r="Q193" s="21">
        <f>MROUND(Datos[[#This Row],[Longitude]],IF(Datos[[#This Row],[Longitude]]&lt;0,-Precisión,Precisión))</f>
        <v>-97.591000000000008</v>
      </c>
      <c r="R193" s="1">
        <v>192</v>
      </c>
      <c r="S193" s="5" t="b">
        <f>AND(Datos[[#This Row],[Latitude]]&gt;=Latitud_,Datos[[#This Row],[Latitude]]&lt;=_Latitud)</f>
        <v>0</v>
      </c>
      <c r="T193" s="2" t="b">
        <f>AND(Datos[[#This Row],[Longitude]]&gt;=Longitud_,Datos[[#This Row],[Longitude]]&lt;=_Longitud)</f>
        <v>0</v>
      </c>
      <c r="U193" s="2" t="b">
        <f>AND(Comodines[[#This Row],[Latitud]],Comodines[[#This Row],[Longitud]])</f>
        <v>0</v>
      </c>
      <c r="V193" s="2" t="b">
        <f>IF(COUNTIFS($O$2:O193,Comodines[[#This Row],[LatT&amp;LonT]],$F$2:F193,Datos[[#This Row],[Acq_date]]-1)=0,TRUE,FALSE)</f>
        <v>1</v>
      </c>
      <c r="W193" s="2" t="b">
        <f>AND(Comodines[[#This Row],[L&amp;L]],Comodines[[#This Row],[Nuevo_Fuego]])</f>
        <v>0</v>
      </c>
      <c r="X193" s="2" t="str">
        <f>IF(Comodines[[#This Row],[L&amp;L]],Comodines[[#This Row],[Contador]],"")</f>
        <v/>
      </c>
      <c r="Y193" s="2" t="str">
        <f>IFERROR(SMALL(Comodines[L&amp;LC1],COUNTA($U$2:U193)),"")</f>
        <v/>
      </c>
      <c r="Z193" s="2" t="str">
        <f>IF(AND(Comodines[[#This Row],[Nuevo_Fuego]],Comodines[[#This Row],[L&amp;L]]),Comodines[[#This Row],[Contador]],"")</f>
        <v/>
      </c>
      <c r="AA193" s="2" t="str">
        <f>IFERROR(SMALL(Comodines[FuegoC1],COUNTA($W$2:W193)),"")</f>
        <v/>
      </c>
      <c r="AB193" s="3"/>
      <c r="AD193" s="3"/>
      <c r="AE193" s="3"/>
    </row>
    <row r="194" spans="1:31" ht="15" x14ac:dyDescent="0.25">
      <c r="A194" s="25">
        <v>20.491879999999998</v>
      </c>
      <c r="B194" s="18">
        <v>-97.536879999999996</v>
      </c>
      <c r="C194" s="2">
        <v>306.10000000000002</v>
      </c>
      <c r="D194" s="2">
        <v>0.4</v>
      </c>
      <c r="E194" s="2">
        <v>0.6</v>
      </c>
      <c r="F194" s="4">
        <v>42643</v>
      </c>
      <c r="G194" s="2">
        <v>850</v>
      </c>
      <c r="H194" s="2" t="s">
        <v>0</v>
      </c>
      <c r="I194" s="2" t="s">
        <v>1</v>
      </c>
      <c r="J194" s="2" t="s">
        <v>2</v>
      </c>
      <c r="K194" s="2">
        <v>284.8</v>
      </c>
      <c r="L194" s="2">
        <v>0</v>
      </c>
      <c r="M194" s="6" t="s">
        <v>0</v>
      </c>
      <c r="N194" s="23"/>
      <c r="O194" s="21" t="str">
        <f>Comodines[[#This Row],[Lat_trunc]]&amp;Comodines[[#This Row],[Lon_trunc]]</f>
        <v>20.492-97.537</v>
      </c>
      <c r="P194" s="21">
        <f>MROUND(Datos[[#This Row],[Latitude]],IF(Datos[[#This Row],[Latitude]]&lt;0,-Precisión,Precisión))</f>
        <v>20.492000000000001</v>
      </c>
      <c r="Q194" s="21">
        <f>MROUND(Datos[[#This Row],[Longitude]],IF(Datos[[#This Row],[Longitude]]&lt;0,-Precisión,Precisión))</f>
        <v>-97.537000000000006</v>
      </c>
      <c r="R194" s="1">
        <v>193</v>
      </c>
      <c r="S194" s="5" t="b">
        <f>AND(Datos[[#This Row],[Latitude]]&gt;=Latitud_,Datos[[#This Row],[Latitude]]&lt;=_Latitud)</f>
        <v>0</v>
      </c>
      <c r="T194" s="2" t="b">
        <f>AND(Datos[[#This Row],[Longitude]]&gt;=Longitud_,Datos[[#This Row],[Longitude]]&lt;=_Longitud)</f>
        <v>0</v>
      </c>
      <c r="U194" s="2" t="b">
        <f>AND(Comodines[[#This Row],[Latitud]],Comodines[[#This Row],[Longitud]])</f>
        <v>0</v>
      </c>
      <c r="V194" s="2" t="b">
        <f>IF(COUNTIFS($O$2:O194,Comodines[[#This Row],[LatT&amp;LonT]],$F$2:F194,Datos[[#This Row],[Acq_date]]-1)=0,TRUE,FALSE)</f>
        <v>1</v>
      </c>
      <c r="W194" s="2" t="b">
        <f>AND(Comodines[[#This Row],[L&amp;L]],Comodines[[#This Row],[Nuevo_Fuego]])</f>
        <v>0</v>
      </c>
      <c r="X194" s="2" t="str">
        <f>IF(Comodines[[#This Row],[L&amp;L]],Comodines[[#This Row],[Contador]],"")</f>
        <v/>
      </c>
      <c r="Y194" s="2" t="str">
        <f>IFERROR(SMALL(Comodines[L&amp;LC1],COUNTA($U$2:U194)),"")</f>
        <v/>
      </c>
      <c r="Z194" s="2" t="str">
        <f>IF(AND(Comodines[[#This Row],[Nuevo_Fuego]],Comodines[[#This Row],[L&amp;L]]),Comodines[[#This Row],[Contador]],"")</f>
        <v/>
      </c>
      <c r="AA194" s="2" t="str">
        <f>IFERROR(SMALL(Comodines[FuegoC1],COUNTA($W$2:W194)),"")</f>
        <v/>
      </c>
      <c r="AB194" s="3"/>
      <c r="AD194" s="3"/>
      <c r="AE194" s="3"/>
    </row>
    <row r="195" spans="1:31" ht="15" x14ac:dyDescent="0.25">
      <c r="A195" s="25">
        <v>20.45852</v>
      </c>
      <c r="B195" s="18">
        <v>-97.545299999999997</v>
      </c>
      <c r="C195" s="2">
        <v>305.8</v>
      </c>
      <c r="D195" s="2">
        <v>0.4</v>
      </c>
      <c r="E195" s="2">
        <v>0.6</v>
      </c>
      <c r="F195" s="4">
        <v>42643</v>
      </c>
      <c r="G195" s="2">
        <v>850</v>
      </c>
      <c r="H195" s="2" t="s">
        <v>0</v>
      </c>
      <c r="I195" s="2" t="s">
        <v>1</v>
      </c>
      <c r="J195" s="2" t="s">
        <v>2</v>
      </c>
      <c r="K195" s="2">
        <v>286.10000000000002</v>
      </c>
      <c r="L195" s="2">
        <v>0</v>
      </c>
      <c r="M195" s="6" t="s">
        <v>0</v>
      </c>
      <c r="N195" s="23"/>
      <c r="O195" s="21" t="str">
        <f>Comodines[[#This Row],[Lat_trunc]]&amp;Comodines[[#This Row],[Lon_trunc]]</f>
        <v>20.4585-97.5455</v>
      </c>
      <c r="P195" s="21">
        <f>MROUND(Datos[[#This Row],[Latitude]],IF(Datos[[#This Row],[Latitude]]&lt;0,-Precisión,Precisión))</f>
        <v>20.458500000000001</v>
      </c>
      <c r="Q195" s="21">
        <f>MROUND(Datos[[#This Row],[Longitude]],IF(Datos[[#This Row],[Longitude]]&lt;0,-Precisión,Precisión))</f>
        <v>-97.545500000000004</v>
      </c>
      <c r="R195" s="1">
        <v>194</v>
      </c>
      <c r="S195" s="5" t="b">
        <f>AND(Datos[[#This Row],[Latitude]]&gt;=Latitud_,Datos[[#This Row],[Latitude]]&lt;=_Latitud)</f>
        <v>0</v>
      </c>
      <c r="T195" s="2" t="b">
        <f>AND(Datos[[#This Row],[Longitude]]&gt;=Longitud_,Datos[[#This Row],[Longitude]]&lt;=_Longitud)</f>
        <v>0</v>
      </c>
      <c r="U195" s="2" t="b">
        <f>AND(Comodines[[#This Row],[Latitud]],Comodines[[#This Row],[Longitud]])</f>
        <v>0</v>
      </c>
      <c r="V195" s="2" t="b">
        <f>IF(COUNTIFS($O$2:O195,Comodines[[#This Row],[LatT&amp;LonT]],$F$2:F195,Datos[[#This Row],[Acq_date]]-1)=0,TRUE,FALSE)</f>
        <v>1</v>
      </c>
      <c r="W195" s="2" t="b">
        <f>AND(Comodines[[#This Row],[L&amp;L]],Comodines[[#This Row],[Nuevo_Fuego]])</f>
        <v>0</v>
      </c>
      <c r="X195" s="2" t="str">
        <f>IF(Comodines[[#This Row],[L&amp;L]],Comodines[[#This Row],[Contador]],"")</f>
        <v/>
      </c>
      <c r="Y195" s="2" t="str">
        <f>IFERROR(SMALL(Comodines[L&amp;LC1],COUNTA($U$2:U195)),"")</f>
        <v/>
      </c>
      <c r="Z195" s="2" t="str">
        <f>IF(AND(Comodines[[#This Row],[Nuevo_Fuego]],Comodines[[#This Row],[L&amp;L]]),Comodines[[#This Row],[Contador]],"")</f>
        <v/>
      </c>
      <c r="AA195" s="2" t="str">
        <f>IFERROR(SMALL(Comodines[FuegoC1],COUNTA($W$2:W195)),"")</f>
        <v/>
      </c>
      <c r="AB195" s="3"/>
      <c r="AD195" s="3"/>
      <c r="AE195" s="3"/>
    </row>
    <row r="196" spans="1:31" ht="15" x14ac:dyDescent="0.25">
      <c r="A196" s="25">
        <v>20.584350000000001</v>
      </c>
      <c r="B196" s="18">
        <v>-101.17545</v>
      </c>
      <c r="C196" s="2">
        <v>300.39999999999998</v>
      </c>
      <c r="D196" s="2">
        <v>0.5</v>
      </c>
      <c r="E196" s="2">
        <v>0.5</v>
      </c>
      <c r="F196" s="4">
        <v>42643</v>
      </c>
      <c r="G196" s="2">
        <v>850</v>
      </c>
      <c r="H196" s="2" t="s">
        <v>0</v>
      </c>
      <c r="I196" s="2" t="s">
        <v>1</v>
      </c>
      <c r="J196" s="2" t="s">
        <v>2</v>
      </c>
      <c r="K196" s="2">
        <v>286.10000000000002</v>
      </c>
      <c r="L196" s="2">
        <v>0</v>
      </c>
      <c r="M196" s="6" t="s">
        <v>0</v>
      </c>
      <c r="N196" s="23"/>
      <c r="O196" s="21" t="str">
        <f>Comodines[[#This Row],[Lat_trunc]]&amp;Comodines[[#This Row],[Lon_trunc]]</f>
        <v>20.5845-101.1755</v>
      </c>
      <c r="P196" s="21">
        <f>MROUND(Datos[[#This Row],[Latitude]],IF(Datos[[#This Row],[Latitude]]&lt;0,-Precisión,Precisión))</f>
        <v>20.584500000000002</v>
      </c>
      <c r="Q196" s="21">
        <f>MROUND(Datos[[#This Row],[Longitude]],IF(Datos[[#This Row],[Longitude]]&lt;0,-Precisión,Precisión))</f>
        <v>-101.1755</v>
      </c>
      <c r="R196" s="1">
        <v>195</v>
      </c>
      <c r="S196" s="5" t="b">
        <f>AND(Datos[[#This Row],[Latitude]]&gt;=Latitud_,Datos[[#This Row],[Latitude]]&lt;=_Latitud)</f>
        <v>0</v>
      </c>
      <c r="T196" s="2" t="b">
        <f>AND(Datos[[#This Row],[Longitude]]&gt;=Longitud_,Datos[[#This Row],[Longitude]]&lt;=_Longitud)</f>
        <v>0</v>
      </c>
      <c r="U196" s="2" t="b">
        <f>AND(Comodines[[#This Row],[Latitud]],Comodines[[#This Row],[Longitud]])</f>
        <v>0</v>
      </c>
      <c r="V196" s="2" t="b">
        <f>IF(COUNTIFS($O$2:O196,Comodines[[#This Row],[LatT&amp;LonT]],$F$2:F196,Datos[[#This Row],[Acq_date]]-1)=0,TRUE,FALSE)</f>
        <v>1</v>
      </c>
      <c r="W196" s="2" t="b">
        <f>AND(Comodines[[#This Row],[L&amp;L]],Comodines[[#This Row],[Nuevo_Fuego]])</f>
        <v>0</v>
      </c>
      <c r="X196" s="2" t="str">
        <f>IF(Comodines[[#This Row],[L&amp;L]],Comodines[[#This Row],[Contador]],"")</f>
        <v/>
      </c>
      <c r="Y196" s="2" t="str">
        <f>IFERROR(SMALL(Comodines[L&amp;LC1],COUNTA($U$2:U196)),"")</f>
        <v/>
      </c>
      <c r="Z196" s="2" t="str">
        <f>IF(AND(Comodines[[#This Row],[Nuevo_Fuego]],Comodines[[#This Row],[L&amp;L]]),Comodines[[#This Row],[Contador]],"")</f>
        <v/>
      </c>
      <c r="AA196" s="2" t="str">
        <f>IFERROR(SMALL(Comodines[FuegoC1],COUNTA($W$2:W196)),"")</f>
        <v/>
      </c>
      <c r="AB196" s="3"/>
      <c r="AD196" s="3"/>
      <c r="AE196" s="3"/>
    </row>
    <row r="197" spans="1:31" ht="15" x14ac:dyDescent="0.25">
      <c r="A197" s="25">
        <v>20.578990000000001</v>
      </c>
      <c r="B197" s="18">
        <v>-101.17175</v>
      </c>
      <c r="C197" s="2">
        <v>316.39999999999998</v>
      </c>
      <c r="D197" s="2">
        <v>0.5</v>
      </c>
      <c r="E197" s="2">
        <v>0.5</v>
      </c>
      <c r="F197" s="4">
        <v>42643</v>
      </c>
      <c r="G197" s="2">
        <v>850</v>
      </c>
      <c r="H197" s="2" t="s">
        <v>0</v>
      </c>
      <c r="I197" s="2" t="s">
        <v>1</v>
      </c>
      <c r="J197" s="2" t="s">
        <v>2</v>
      </c>
      <c r="K197" s="2">
        <v>284.10000000000002</v>
      </c>
      <c r="L197" s="2">
        <v>0</v>
      </c>
      <c r="M197" s="6" t="s">
        <v>0</v>
      </c>
      <c r="N197" s="23"/>
      <c r="O197" s="21" t="str">
        <f>Comodines[[#This Row],[Lat_trunc]]&amp;Comodines[[#This Row],[Lon_trunc]]</f>
        <v>20.579-101.172</v>
      </c>
      <c r="P197" s="21">
        <f>MROUND(Datos[[#This Row],[Latitude]],IF(Datos[[#This Row],[Latitude]]&lt;0,-Precisión,Precisión))</f>
        <v>20.579000000000001</v>
      </c>
      <c r="Q197" s="21">
        <f>MROUND(Datos[[#This Row],[Longitude]],IF(Datos[[#This Row],[Longitude]]&lt;0,-Precisión,Precisión))</f>
        <v>-101.172</v>
      </c>
      <c r="R197" s="1">
        <v>196</v>
      </c>
      <c r="S197" s="5" t="b">
        <f>AND(Datos[[#This Row],[Latitude]]&gt;=Latitud_,Datos[[#This Row],[Latitude]]&lt;=_Latitud)</f>
        <v>0</v>
      </c>
      <c r="T197" s="2" t="b">
        <f>AND(Datos[[#This Row],[Longitude]]&gt;=Longitud_,Datos[[#This Row],[Longitude]]&lt;=_Longitud)</f>
        <v>0</v>
      </c>
      <c r="U197" s="2" t="b">
        <f>AND(Comodines[[#This Row],[Latitud]],Comodines[[#This Row],[Longitud]])</f>
        <v>0</v>
      </c>
      <c r="V197" s="2" t="b">
        <f>IF(COUNTIFS($O$2:O197,Comodines[[#This Row],[LatT&amp;LonT]],$F$2:F197,Datos[[#This Row],[Acq_date]]-1)=0,TRUE,FALSE)</f>
        <v>1</v>
      </c>
      <c r="W197" s="2" t="b">
        <f>AND(Comodines[[#This Row],[L&amp;L]],Comodines[[#This Row],[Nuevo_Fuego]])</f>
        <v>0</v>
      </c>
      <c r="X197" s="2" t="str">
        <f>IF(Comodines[[#This Row],[L&amp;L]],Comodines[[#This Row],[Contador]],"")</f>
        <v/>
      </c>
      <c r="Y197" s="2" t="str">
        <f>IFERROR(SMALL(Comodines[L&amp;LC1],COUNTA($U$2:U197)),"")</f>
        <v/>
      </c>
      <c r="Z197" s="2" t="str">
        <f>IF(AND(Comodines[[#This Row],[Nuevo_Fuego]],Comodines[[#This Row],[L&amp;L]]),Comodines[[#This Row],[Contador]],"")</f>
        <v/>
      </c>
      <c r="AA197" s="2" t="str">
        <f>IFERROR(SMALL(Comodines[FuegoC1],COUNTA($W$2:W197)),"")</f>
        <v/>
      </c>
      <c r="AB197" s="3"/>
      <c r="AD197" s="3"/>
      <c r="AE197" s="3"/>
    </row>
    <row r="198" spans="1:31" ht="15" x14ac:dyDescent="0.25">
      <c r="A198" s="25">
        <v>20.57714</v>
      </c>
      <c r="B198" s="18">
        <v>-101.16233</v>
      </c>
      <c r="C198" s="2">
        <v>302.8</v>
      </c>
      <c r="D198" s="2">
        <v>0.5</v>
      </c>
      <c r="E198" s="2">
        <v>0.5</v>
      </c>
      <c r="F198" s="4">
        <v>42643</v>
      </c>
      <c r="G198" s="2">
        <v>850</v>
      </c>
      <c r="H198" s="2" t="s">
        <v>0</v>
      </c>
      <c r="I198" s="2" t="s">
        <v>1</v>
      </c>
      <c r="J198" s="2" t="s">
        <v>2</v>
      </c>
      <c r="K198" s="2">
        <v>282.39999999999998</v>
      </c>
      <c r="L198" s="2">
        <v>0</v>
      </c>
      <c r="M198" s="6" t="s">
        <v>0</v>
      </c>
      <c r="N198" s="23"/>
      <c r="O198" s="21" t="str">
        <f>Comodines[[#This Row],[Lat_trunc]]&amp;Comodines[[#This Row],[Lon_trunc]]</f>
        <v>20.577-101.1625</v>
      </c>
      <c r="P198" s="21">
        <f>MROUND(Datos[[#This Row],[Latitude]],IF(Datos[[#This Row],[Latitude]]&lt;0,-Precisión,Precisión))</f>
        <v>20.577000000000002</v>
      </c>
      <c r="Q198" s="21">
        <f>MROUND(Datos[[#This Row],[Longitude]],IF(Datos[[#This Row],[Longitude]]&lt;0,-Precisión,Precisión))</f>
        <v>-101.16250000000001</v>
      </c>
      <c r="R198" s="1">
        <v>197</v>
      </c>
      <c r="S198" s="5" t="b">
        <f>AND(Datos[[#This Row],[Latitude]]&gt;=Latitud_,Datos[[#This Row],[Latitude]]&lt;=_Latitud)</f>
        <v>0</v>
      </c>
      <c r="T198" s="2" t="b">
        <f>AND(Datos[[#This Row],[Longitude]]&gt;=Longitud_,Datos[[#This Row],[Longitude]]&lt;=_Longitud)</f>
        <v>0</v>
      </c>
      <c r="U198" s="2" t="b">
        <f>AND(Comodines[[#This Row],[Latitud]],Comodines[[#This Row],[Longitud]])</f>
        <v>0</v>
      </c>
      <c r="V198" s="2" t="b">
        <f>IF(COUNTIFS($O$2:O198,Comodines[[#This Row],[LatT&amp;LonT]],$F$2:F198,Datos[[#This Row],[Acq_date]]-1)=0,TRUE,FALSE)</f>
        <v>1</v>
      </c>
      <c r="W198" s="2" t="b">
        <f>AND(Comodines[[#This Row],[L&amp;L]],Comodines[[#This Row],[Nuevo_Fuego]])</f>
        <v>0</v>
      </c>
      <c r="X198" s="2" t="str">
        <f>IF(Comodines[[#This Row],[L&amp;L]],Comodines[[#This Row],[Contador]],"")</f>
        <v/>
      </c>
      <c r="Y198" s="2" t="str">
        <f>IFERROR(SMALL(Comodines[L&amp;LC1],COUNTA($U$2:U198)),"")</f>
        <v/>
      </c>
      <c r="Z198" s="2" t="str">
        <f>IF(AND(Comodines[[#This Row],[Nuevo_Fuego]],Comodines[[#This Row],[L&amp;L]]),Comodines[[#This Row],[Contador]],"")</f>
        <v/>
      </c>
      <c r="AA198" s="2" t="str">
        <f>IFERROR(SMALL(Comodines[FuegoC1],COUNTA($W$2:W198)),"")</f>
        <v/>
      </c>
      <c r="AB198" s="3"/>
      <c r="AD198" s="3"/>
      <c r="AE198" s="3"/>
    </row>
    <row r="199" spans="1:31" ht="15" x14ac:dyDescent="0.25">
      <c r="A199" s="25">
        <v>20.574570000000001</v>
      </c>
      <c r="B199" s="18">
        <v>-101.17274</v>
      </c>
      <c r="C199" s="2">
        <v>300.3</v>
      </c>
      <c r="D199" s="2">
        <v>0.5</v>
      </c>
      <c r="E199" s="2">
        <v>0.5</v>
      </c>
      <c r="F199" s="4">
        <v>42643</v>
      </c>
      <c r="G199" s="2">
        <v>850</v>
      </c>
      <c r="H199" s="2" t="s">
        <v>0</v>
      </c>
      <c r="I199" s="2" t="s">
        <v>1</v>
      </c>
      <c r="J199" s="2" t="s">
        <v>2</v>
      </c>
      <c r="K199" s="2">
        <v>282.89999999999998</v>
      </c>
      <c r="L199" s="2">
        <v>0</v>
      </c>
      <c r="M199" s="6" t="s">
        <v>0</v>
      </c>
      <c r="N199" s="23"/>
      <c r="O199" s="21" t="str">
        <f>Comodines[[#This Row],[Lat_trunc]]&amp;Comodines[[#This Row],[Lon_trunc]]</f>
        <v>20.5745-101.1725</v>
      </c>
      <c r="P199" s="21">
        <f>MROUND(Datos[[#This Row],[Latitude]],IF(Datos[[#This Row],[Latitude]]&lt;0,-Precisión,Precisión))</f>
        <v>20.5745</v>
      </c>
      <c r="Q199" s="21">
        <f>MROUND(Datos[[#This Row],[Longitude]],IF(Datos[[#This Row],[Longitude]]&lt;0,-Precisión,Precisión))</f>
        <v>-101.1725</v>
      </c>
      <c r="R199" s="1">
        <v>198</v>
      </c>
      <c r="S199" s="5" t="b">
        <f>AND(Datos[[#This Row],[Latitude]]&gt;=Latitud_,Datos[[#This Row],[Latitude]]&lt;=_Latitud)</f>
        <v>0</v>
      </c>
      <c r="T199" s="2" t="b">
        <f>AND(Datos[[#This Row],[Longitude]]&gt;=Longitud_,Datos[[#This Row],[Longitude]]&lt;=_Longitud)</f>
        <v>0</v>
      </c>
      <c r="U199" s="2" t="b">
        <f>AND(Comodines[[#This Row],[Latitud]],Comodines[[#This Row],[Longitud]])</f>
        <v>0</v>
      </c>
      <c r="V199" s="2" t="b">
        <f>IF(COUNTIFS($O$2:O199,Comodines[[#This Row],[LatT&amp;LonT]],$F$2:F199,Datos[[#This Row],[Acq_date]]-1)=0,TRUE,FALSE)</f>
        <v>1</v>
      </c>
      <c r="W199" s="2" t="b">
        <f>AND(Comodines[[#This Row],[L&amp;L]],Comodines[[#This Row],[Nuevo_Fuego]])</f>
        <v>0</v>
      </c>
      <c r="X199" s="2" t="str">
        <f>IF(Comodines[[#This Row],[L&amp;L]],Comodines[[#This Row],[Contador]],"")</f>
        <v/>
      </c>
      <c r="Y199" s="2" t="str">
        <f>IFERROR(SMALL(Comodines[L&amp;LC1],COUNTA($U$2:U199)),"")</f>
        <v/>
      </c>
      <c r="Z199" s="2" t="str">
        <f>IF(AND(Comodines[[#This Row],[Nuevo_Fuego]],Comodines[[#This Row],[L&amp;L]]),Comodines[[#This Row],[Contador]],"")</f>
        <v/>
      </c>
      <c r="AA199" s="2" t="str">
        <f>IFERROR(SMALL(Comodines[FuegoC1],COUNTA($W$2:W199)),"")</f>
        <v/>
      </c>
      <c r="AB199" s="3"/>
      <c r="AD199" s="3"/>
      <c r="AE199" s="3"/>
    </row>
    <row r="200" spans="1:31" ht="15" x14ac:dyDescent="0.25">
      <c r="A200" s="25">
        <v>20.525179999999999</v>
      </c>
      <c r="B200" s="18">
        <v>-100.92361</v>
      </c>
      <c r="C200" s="2">
        <v>310.8</v>
      </c>
      <c r="D200" s="2">
        <v>0.5</v>
      </c>
      <c r="E200" s="2">
        <v>0.5</v>
      </c>
      <c r="F200" s="4">
        <v>42643</v>
      </c>
      <c r="G200" s="2">
        <v>850</v>
      </c>
      <c r="H200" s="2" t="s">
        <v>0</v>
      </c>
      <c r="I200" s="2" t="s">
        <v>1</v>
      </c>
      <c r="J200" s="2" t="s">
        <v>2</v>
      </c>
      <c r="K200" s="2">
        <v>283.3</v>
      </c>
      <c r="L200" s="2">
        <v>0</v>
      </c>
      <c r="M200" s="6" t="s">
        <v>0</v>
      </c>
      <c r="N200" s="23"/>
      <c r="O200" s="21" t="str">
        <f>Comodines[[#This Row],[Lat_trunc]]&amp;Comodines[[#This Row],[Lon_trunc]]</f>
        <v>20.525-100.9235</v>
      </c>
      <c r="P200" s="21">
        <f>MROUND(Datos[[#This Row],[Latitude]],IF(Datos[[#This Row],[Latitude]]&lt;0,-Precisión,Precisión))</f>
        <v>20.525000000000002</v>
      </c>
      <c r="Q200" s="21">
        <f>MROUND(Datos[[#This Row],[Longitude]],IF(Datos[[#This Row],[Longitude]]&lt;0,-Precisión,Precisión))</f>
        <v>-100.9235</v>
      </c>
      <c r="R200" s="1">
        <v>199</v>
      </c>
      <c r="S200" s="5" t="b">
        <f>AND(Datos[[#This Row],[Latitude]]&gt;=Latitud_,Datos[[#This Row],[Latitude]]&lt;=_Latitud)</f>
        <v>0</v>
      </c>
      <c r="T200" s="2" t="b">
        <f>AND(Datos[[#This Row],[Longitude]]&gt;=Longitud_,Datos[[#This Row],[Longitude]]&lt;=_Longitud)</f>
        <v>0</v>
      </c>
      <c r="U200" s="2" t="b">
        <f>AND(Comodines[[#This Row],[Latitud]],Comodines[[#This Row],[Longitud]])</f>
        <v>0</v>
      </c>
      <c r="V200" s="2" t="b">
        <f>IF(COUNTIFS($O$2:O200,Comodines[[#This Row],[LatT&amp;LonT]],$F$2:F200,Datos[[#This Row],[Acq_date]]-1)=0,TRUE,FALSE)</f>
        <v>1</v>
      </c>
      <c r="W200" s="2" t="b">
        <f>AND(Comodines[[#This Row],[L&amp;L]],Comodines[[#This Row],[Nuevo_Fuego]])</f>
        <v>0</v>
      </c>
      <c r="X200" s="2" t="str">
        <f>IF(Comodines[[#This Row],[L&amp;L]],Comodines[[#This Row],[Contador]],"")</f>
        <v/>
      </c>
      <c r="Y200" s="2" t="str">
        <f>IFERROR(SMALL(Comodines[L&amp;LC1],COUNTA($U$2:U200)),"")</f>
        <v/>
      </c>
      <c r="Z200" s="2" t="str">
        <f>IF(AND(Comodines[[#This Row],[Nuevo_Fuego]],Comodines[[#This Row],[L&amp;L]]),Comodines[[#This Row],[Contador]],"")</f>
        <v/>
      </c>
      <c r="AA200" s="2" t="str">
        <f>IFERROR(SMALL(Comodines[FuegoC1],COUNTA($W$2:W200)),"")</f>
        <v/>
      </c>
      <c r="AB200" s="3"/>
      <c r="AD200" s="3"/>
      <c r="AE200" s="3"/>
    </row>
    <row r="201" spans="1:31" ht="15" x14ac:dyDescent="0.25">
      <c r="A201" s="25">
        <v>20.520679999999999</v>
      </c>
      <c r="B201" s="18">
        <v>-100.92462</v>
      </c>
      <c r="C201" s="2">
        <v>296.89999999999998</v>
      </c>
      <c r="D201" s="2">
        <v>0.5</v>
      </c>
      <c r="E201" s="2">
        <v>0.5</v>
      </c>
      <c r="F201" s="4">
        <v>42643</v>
      </c>
      <c r="G201" s="2">
        <v>850</v>
      </c>
      <c r="H201" s="2" t="s">
        <v>0</v>
      </c>
      <c r="I201" s="2" t="s">
        <v>1</v>
      </c>
      <c r="J201" s="2" t="s">
        <v>2</v>
      </c>
      <c r="K201" s="2">
        <v>283.2</v>
      </c>
      <c r="L201" s="2">
        <v>0</v>
      </c>
      <c r="M201" s="6" t="s">
        <v>0</v>
      </c>
      <c r="N201" s="23"/>
      <c r="O201" s="21" t="str">
        <f>Comodines[[#This Row],[Lat_trunc]]&amp;Comodines[[#This Row],[Lon_trunc]]</f>
        <v>20.5205-100.9245</v>
      </c>
      <c r="P201" s="21">
        <f>MROUND(Datos[[#This Row],[Latitude]],IF(Datos[[#This Row],[Latitude]]&lt;0,-Precisión,Precisión))</f>
        <v>20.520500000000002</v>
      </c>
      <c r="Q201" s="21">
        <f>MROUND(Datos[[#This Row],[Longitude]],IF(Datos[[#This Row],[Longitude]]&lt;0,-Precisión,Precisión))</f>
        <v>-100.92450000000001</v>
      </c>
      <c r="R201" s="1">
        <v>200</v>
      </c>
      <c r="S201" s="5" t="b">
        <f>AND(Datos[[#This Row],[Latitude]]&gt;=Latitud_,Datos[[#This Row],[Latitude]]&lt;=_Latitud)</f>
        <v>0</v>
      </c>
      <c r="T201" s="2" t="b">
        <f>AND(Datos[[#This Row],[Longitude]]&gt;=Longitud_,Datos[[#This Row],[Longitude]]&lt;=_Longitud)</f>
        <v>0</v>
      </c>
      <c r="U201" s="2" t="b">
        <f>AND(Comodines[[#This Row],[Latitud]],Comodines[[#This Row],[Longitud]])</f>
        <v>0</v>
      </c>
      <c r="V201" s="2" t="b">
        <f>IF(COUNTIFS($O$2:O201,Comodines[[#This Row],[LatT&amp;LonT]],$F$2:F201,Datos[[#This Row],[Acq_date]]-1)=0,TRUE,FALSE)</f>
        <v>1</v>
      </c>
      <c r="W201" s="2" t="b">
        <f>AND(Comodines[[#This Row],[L&amp;L]],Comodines[[#This Row],[Nuevo_Fuego]])</f>
        <v>0</v>
      </c>
      <c r="X201" s="2" t="str">
        <f>IF(Comodines[[#This Row],[L&amp;L]],Comodines[[#This Row],[Contador]],"")</f>
        <v/>
      </c>
      <c r="Y201" s="2" t="str">
        <f>IFERROR(SMALL(Comodines[L&amp;LC1],COUNTA($U$2:U201)),"")</f>
        <v/>
      </c>
      <c r="Z201" s="2" t="str">
        <f>IF(AND(Comodines[[#This Row],[Nuevo_Fuego]],Comodines[[#This Row],[L&amp;L]]),Comodines[[#This Row],[Contador]],"")</f>
        <v/>
      </c>
      <c r="AA201" s="2" t="str">
        <f>IFERROR(SMALL(Comodines[FuegoC1],COUNTA($W$2:W201)),"")</f>
        <v/>
      </c>
      <c r="AB201" s="3"/>
      <c r="AD201" s="3"/>
      <c r="AE201" s="3"/>
    </row>
    <row r="202" spans="1:31" ht="15" x14ac:dyDescent="0.25">
      <c r="A202" s="25">
        <v>20.051960000000001</v>
      </c>
      <c r="B202" s="18">
        <v>-99.290220000000005</v>
      </c>
      <c r="C202" s="2">
        <v>301.10000000000002</v>
      </c>
      <c r="D202" s="2">
        <v>0.3</v>
      </c>
      <c r="E202" s="2">
        <v>0.6</v>
      </c>
      <c r="F202" s="4">
        <v>42643</v>
      </c>
      <c r="G202" s="2">
        <v>850</v>
      </c>
      <c r="H202" s="2" t="s">
        <v>0</v>
      </c>
      <c r="I202" s="2" t="s">
        <v>1</v>
      </c>
      <c r="J202" s="2" t="s">
        <v>2</v>
      </c>
      <c r="K202" s="2">
        <v>282.60000000000002</v>
      </c>
      <c r="L202" s="2">
        <v>0</v>
      </c>
      <c r="M202" s="6" t="s">
        <v>0</v>
      </c>
      <c r="N202" s="23"/>
      <c r="O202" s="21" t="str">
        <f>Comodines[[#This Row],[Lat_trunc]]&amp;Comodines[[#This Row],[Lon_trunc]]</f>
        <v>20.052-99.29</v>
      </c>
      <c r="P202" s="21">
        <f>MROUND(Datos[[#This Row],[Latitude]],IF(Datos[[#This Row],[Latitude]]&lt;0,-Precisión,Precisión))</f>
        <v>20.052</v>
      </c>
      <c r="Q202" s="21">
        <f>MROUND(Datos[[#This Row],[Longitude]],IF(Datos[[#This Row],[Longitude]]&lt;0,-Precisión,Precisión))</f>
        <v>-99.29</v>
      </c>
      <c r="R202" s="1">
        <v>201</v>
      </c>
      <c r="S202" s="5" t="b">
        <f>AND(Datos[[#This Row],[Latitude]]&gt;=Latitud_,Datos[[#This Row],[Latitude]]&lt;=_Latitud)</f>
        <v>0</v>
      </c>
      <c r="T202" s="2" t="b">
        <f>AND(Datos[[#This Row],[Longitude]]&gt;=Longitud_,Datos[[#This Row],[Longitude]]&lt;=_Longitud)</f>
        <v>0</v>
      </c>
      <c r="U202" s="2" t="b">
        <f>AND(Comodines[[#This Row],[Latitud]],Comodines[[#This Row],[Longitud]])</f>
        <v>0</v>
      </c>
      <c r="V202" s="2" t="b">
        <f>IF(COUNTIFS($O$2:O202,Comodines[[#This Row],[LatT&amp;LonT]],$F$2:F202,Datos[[#This Row],[Acq_date]]-1)=0,TRUE,FALSE)</f>
        <v>1</v>
      </c>
      <c r="W202" s="2" t="b">
        <f>AND(Comodines[[#This Row],[L&amp;L]],Comodines[[#This Row],[Nuevo_Fuego]])</f>
        <v>0</v>
      </c>
      <c r="X202" s="2" t="str">
        <f>IF(Comodines[[#This Row],[L&amp;L]],Comodines[[#This Row],[Contador]],"")</f>
        <v/>
      </c>
      <c r="Y202" s="2" t="str">
        <f>IFERROR(SMALL(Comodines[L&amp;LC1],COUNTA($U$2:U202)),"")</f>
        <v/>
      </c>
      <c r="Z202" s="2" t="str">
        <f>IF(AND(Comodines[[#This Row],[Nuevo_Fuego]],Comodines[[#This Row],[L&amp;L]]),Comodines[[#This Row],[Contador]],"")</f>
        <v/>
      </c>
      <c r="AA202" s="2" t="str">
        <f>IFERROR(SMALL(Comodines[FuegoC1],COUNTA($W$2:W202)),"")</f>
        <v/>
      </c>
      <c r="AB202" s="3"/>
      <c r="AD202" s="3"/>
      <c r="AE202" s="3"/>
    </row>
    <row r="203" spans="1:31" ht="15" x14ac:dyDescent="0.25">
      <c r="A203" s="25">
        <v>20.046949999999999</v>
      </c>
      <c r="B203" s="18">
        <v>-99.291520000000006</v>
      </c>
      <c r="C203" s="2">
        <v>298</v>
      </c>
      <c r="D203" s="2">
        <v>0.3</v>
      </c>
      <c r="E203" s="2">
        <v>0.6</v>
      </c>
      <c r="F203" s="4">
        <v>42643</v>
      </c>
      <c r="G203" s="2">
        <v>850</v>
      </c>
      <c r="H203" s="2" t="s">
        <v>0</v>
      </c>
      <c r="I203" s="2" t="s">
        <v>1</v>
      </c>
      <c r="J203" s="2" t="s">
        <v>2</v>
      </c>
      <c r="K203" s="2">
        <v>280.8</v>
      </c>
      <c r="L203" s="2">
        <v>0</v>
      </c>
      <c r="M203" s="6" t="s">
        <v>0</v>
      </c>
      <c r="N203" s="23"/>
      <c r="O203" s="21" t="str">
        <f>Comodines[[#This Row],[Lat_trunc]]&amp;Comodines[[#This Row],[Lon_trunc]]</f>
        <v>20.047-99.2915</v>
      </c>
      <c r="P203" s="21">
        <f>MROUND(Datos[[#This Row],[Latitude]],IF(Datos[[#This Row],[Latitude]]&lt;0,-Precisión,Precisión))</f>
        <v>20.047000000000001</v>
      </c>
      <c r="Q203" s="21">
        <f>MROUND(Datos[[#This Row],[Longitude]],IF(Datos[[#This Row],[Longitude]]&lt;0,-Precisión,Precisión))</f>
        <v>-99.291499999999999</v>
      </c>
      <c r="R203" s="1">
        <v>202</v>
      </c>
      <c r="S203" s="5" t="b">
        <f>AND(Datos[[#This Row],[Latitude]]&gt;=Latitud_,Datos[[#This Row],[Latitude]]&lt;=_Latitud)</f>
        <v>0</v>
      </c>
      <c r="T203" s="2" t="b">
        <f>AND(Datos[[#This Row],[Longitude]]&gt;=Longitud_,Datos[[#This Row],[Longitude]]&lt;=_Longitud)</f>
        <v>0</v>
      </c>
      <c r="U203" s="2" t="b">
        <f>AND(Comodines[[#This Row],[Latitud]],Comodines[[#This Row],[Longitud]])</f>
        <v>0</v>
      </c>
      <c r="V203" s="2" t="b">
        <f>IF(COUNTIFS($O$2:O203,Comodines[[#This Row],[LatT&amp;LonT]],$F$2:F203,Datos[[#This Row],[Acq_date]]-1)=0,TRUE,FALSE)</f>
        <v>1</v>
      </c>
      <c r="W203" s="2" t="b">
        <f>AND(Comodines[[#This Row],[L&amp;L]],Comodines[[#This Row],[Nuevo_Fuego]])</f>
        <v>0</v>
      </c>
      <c r="X203" s="2" t="str">
        <f>IF(Comodines[[#This Row],[L&amp;L]],Comodines[[#This Row],[Contador]],"")</f>
        <v/>
      </c>
      <c r="Y203" s="2" t="str">
        <f>IFERROR(SMALL(Comodines[L&amp;LC1],COUNTA($U$2:U203)),"")</f>
        <v/>
      </c>
      <c r="Z203" s="2" t="str">
        <f>IF(AND(Comodines[[#This Row],[Nuevo_Fuego]],Comodines[[#This Row],[L&amp;L]]),Comodines[[#This Row],[Contador]],"")</f>
        <v/>
      </c>
      <c r="AA203" s="2" t="str">
        <f>IFERROR(SMALL(Comodines[FuegoC1],COUNTA($W$2:W203)),"")</f>
        <v/>
      </c>
      <c r="AB203" s="3"/>
      <c r="AD203" s="3"/>
      <c r="AE203" s="3"/>
    </row>
    <row r="204" spans="1:31" ht="15" x14ac:dyDescent="0.25">
      <c r="A204" s="25">
        <v>18.969919999999998</v>
      </c>
      <c r="B204" s="18">
        <v>-97.960470000000001</v>
      </c>
      <c r="C204" s="2">
        <v>300.7</v>
      </c>
      <c r="D204" s="2">
        <v>0.4</v>
      </c>
      <c r="E204" s="2">
        <v>0.6</v>
      </c>
      <c r="F204" s="4">
        <v>42643</v>
      </c>
      <c r="G204" s="2">
        <v>850</v>
      </c>
      <c r="H204" s="2" t="s">
        <v>0</v>
      </c>
      <c r="I204" s="2" t="s">
        <v>1</v>
      </c>
      <c r="J204" s="2" t="s">
        <v>2</v>
      </c>
      <c r="K204" s="2">
        <v>281.3</v>
      </c>
      <c r="L204" s="2">
        <v>0</v>
      </c>
      <c r="M204" s="6" t="s">
        <v>0</v>
      </c>
      <c r="N204" s="23"/>
      <c r="O204" s="21" t="str">
        <f>Comodines[[#This Row],[Lat_trunc]]&amp;Comodines[[#This Row],[Lon_trunc]]</f>
        <v>18.97-97.9605</v>
      </c>
      <c r="P204" s="21">
        <f>MROUND(Datos[[#This Row],[Latitude]],IF(Datos[[#This Row],[Latitude]]&lt;0,-Precisión,Precisión))</f>
        <v>18.97</v>
      </c>
      <c r="Q204" s="21">
        <f>MROUND(Datos[[#This Row],[Longitude]],IF(Datos[[#This Row],[Longitude]]&lt;0,-Precisión,Precisión))</f>
        <v>-97.960499999999996</v>
      </c>
      <c r="R204" s="1">
        <v>203</v>
      </c>
      <c r="S204" s="5" t="b">
        <f>AND(Datos[[#This Row],[Latitude]]&gt;=Latitud_,Datos[[#This Row],[Latitude]]&lt;=_Latitud)</f>
        <v>1</v>
      </c>
      <c r="T204" s="2" t="b">
        <f>AND(Datos[[#This Row],[Longitude]]&gt;=Longitud_,Datos[[#This Row],[Longitude]]&lt;=_Longitud)</f>
        <v>0</v>
      </c>
      <c r="U204" s="2" t="b">
        <f>AND(Comodines[[#This Row],[Latitud]],Comodines[[#This Row],[Longitud]])</f>
        <v>0</v>
      </c>
      <c r="V204" s="2" t="b">
        <f>IF(COUNTIFS($O$2:O204,Comodines[[#This Row],[LatT&amp;LonT]],$F$2:F204,Datos[[#This Row],[Acq_date]]-1)=0,TRUE,FALSE)</f>
        <v>1</v>
      </c>
      <c r="W204" s="2" t="b">
        <f>AND(Comodines[[#This Row],[L&amp;L]],Comodines[[#This Row],[Nuevo_Fuego]])</f>
        <v>0</v>
      </c>
      <c r="X204" s="2" t="str">
        <f>IF(Comodines[[#This Row],[L&amp;L]],Comodines[[#This Row],[Contador]],"")</f>
        <v/>
      </c>
      <c r="Y204" s="2" t="str">
        <f>IFERROR(SMALL(Comodines[L&amp;LC1],COUNTA($U$2:U204)),"")</f>
        <v/>
      </c>
      <c r="Z204" s="2" t="str">
        <f>IF(AND(Comodines[[#This Row],[Nuevo_Fuego]],Comodines[[#This Row],[L&amp;L]]),Comodines[[#This Row],[Contador]],"")</f>
        <v/>
      </c>
      <c r="AA204" s="2" t="str">
        <f>IFERROR(SMALL(Comodines[FuegoC1],COUNTA($W$2:W204)),"")</f>
        <v/>
      </c>
      <c r="AB204" s="3"/>
      <c r="AD204" s="3"/>
      <c r="AE204" s="3"/>
    </row>
    <row r="205" spans="1:31" ht="15" x14ac:dyDescent="0.25">
      <c r="A205" s="25">
        <v>18.967600000000001</v>
      </c>
      <c r="B205" s="18">
        <v>-97.960800000000006</v>
      </c>
      <c r="C205" s="2">
        <v>309.89999999999998</v>
      </c>
      <c r="D205" s="2">
        <v>0.4</v>
      </c>
      <c r="E205" s="2">
        <v>0.6</v>
      </c>
      <c r="F205" s="4">
        <v>42643</v>
      </c>
      <c r="G205" s="2">
        <v>850</v>
      </c>
      <c r="H205" s="2" t="s">
        <v>0</v>
      </c>
      <c r="I205" s="2" t="s">
        <v>1</v>
      </c>
      <c r="J205" s="2" t="s">
        <v>2</v>
      </c>
      <c r="K205" s="2">
        <v>283.2</v>
      </c>
      <c r="L205" s="2">
        <v>0</v>
      </c>
      <c r="M205" s="6" t="s">
        <v>0</v>
      </c>
      <c r="N205" s="23"/>
      <c r="O205" s="21" t="str">
        <f>Comodines[[#This Row],[Lat_trunc]]&amp;Comodines[[#This Row],[Lon_trunc]]</f>
        <v>18.9675-97.961</v>
      </c>
      <c r="P205" s="21">
        <f>MROUND(Datos[[#This Row],[Latitude]],IF(Datos[[#This Row],[Latitude]]&lt;0,-Precisión,Precisión))</f>
        <v>18.967500000000001</v>
      </c>
      <c r="Q205" s="21">
        <f>MROUND(Datos[[#This Row],[Longitude]],IF(Datos[[#This Row],[Longitude]]&lt;0,-Precisión,Precisión))</f>
        <v>-97.960999999999999</v>
      </c>
      <c r="R205" s="1">
        <v>204</v>
      </c>
      <c r="S205" s="5" t="b">
        <f>AND(Datos[[#This Row],[Latitude]]&gt;=Latitud_,Datos[[#This Row],[Latitude]]&lt;=_Latitud)</f>
        <v>1</v>
      </c>
      <c r="T205" s="2" t="b">
        <f>AND(Datos[[#This Row],[Longitude]]&gt;=Longitud_,Datos[[#This Row],[Longitude]]&lt;=_Longitud)</f>
        <v>0</v>
      </c>
      <c r="U205" s="2" t="b">
        <f>AND(Comodines[[#This Row],[Latitud]],Comodines[[#This Row],[Longitud]])</f>
        <v>0</v>
      </c>
      <c r="V205" s="2" t="b">
        <f>IF(COUNTIFS($O$2:O205,Comodines[[#This Row],[LatT&amp;LonT]],$F$2:F205,Datos[[#This Row],[Acq_date]]-1)=0,TRUE,FALSE)</f>
        <v>1</v>
      </c>
      <c r="W205" s="2" t="b">
        <f>AND(Comodines[[#This Row],[L&amp;L]],Comodines[[#This Row],[Nuevo_Fuego]])</f>
        <v>0</v>
      </c>
      <c r="X205" s="2" t="str">
        <f>IF(Comodines[[#This Row],[L&amp;L]],Comodines[[#This Row],[Contador]],"")</f>
        <v/>
      </c>
      <c r="Y205" s="2" t="str">
        <f>IFERROR(SMALL(Comodines[L&amp;LC1],COUNTA($U$2:U205)),"")</f>
        <v/>
      </c>
      <c r="Z205" s="2" t="str">
        <f>IF(AND(Comodines[[#This Row],[Nuevo_Fuego]],Comodines[[#This Row],[L&amp;L]]),Comodines[[#This Row],[Contador]],"")</f>
        <v/>
      </c>
      <c r="AA205" s="2" t="str">
        <f>IFERROR(SMALL(Comodines[FuegoC1],COUNTA($W$2:W205)),"")</f>
        <v/>
      </c>
      <c r="AB205" s="3"/>
      <c r="AD205" s="3"/>
      <c r="AE205" s="3"/>
    </row>
    <row r="206" spans="1:31" ht="15" x14ac:dyDescent="0.25">
      <c r="A206" s="25">
        <v>19.023530000000001</v>
      </c>
      <c r="B206" s="18">
        <v>-98.624020000000002</v>
      </c>
      <c r="C206" s="2">
        <v>308.2</v>
      </c>
      <c r="D206" s="2">
        <v>0.4</v>
      </c>
      <c r="E206" s="2">
        <v>0.6</v>
      </c>
      <c r="F206" s="4">
        <v>42643</v>
      </c>
      <c r="G206" s="2">
        <v>850</v>
      </c>
      <c r="H206" s="2" t="s">
        <v>0</v>
      </c>
      <c r="I206" s="2" t="s">
        <v>1</v>
      </c>
      <c r="J206" s="2" t="s">
        <v>2</v>
      </c>
      <c r="K206" s="2">
        <v>266.7</v>
      </c>
      <c r="L206" s="2">
        <v>0</v>
      </c>
      <c r="M206" s="6" t="s">
        <v>0</v>
      </c>
      <c r="N206" s="23"/>
      <c r="O206" s="21" t="str">
        <f>Comodines[[#This Row],[Lat_trunc]]&amp;Comodines[[#This Row],[Lon_trunc]]</f>
        <v>19.0235-98.624</v>
      </c>
      <c r="P206" s="21">
        <f>MROUND(Datos[[#This Row],[Latitude]],IF(Datos[[#This Row],[Latitude]]&lt;0,-Precisión,Precisión))</f>
        <v>19.023500000000002</v>
      </c>
      <c r="Q206" s="21">
        <f>MROUND(Datos[[#This Row],[Longitude]],IF(Datos[[#This Row],[Longitude]]&lt;0,-Precisión,Precisión))</f>
        <v>-98.623999999999995</v>
      </c>
      <c r="R206" s="1">
        <v>205</v>
      </c>
      <c r="S206" s="5" t="b">
        <f>AND(Datos[[#This Row],[Latitude]]&gt;=Latitud_,Datos[[#This Row],[Latitude]]&lt;=_Latitud)</f>
        <v>1</v>
      </c>
      <c r="T206" s="2" t="b">
        <f>AND(Datos[[#This Row],[Longitude]]&gt;=Longitud_,Datos[[#This Row],[Longitude]]&lt;=_Longitud)</f>
        <v>0</v>
      </c>
      <c r="U206" s="2" t="b">
        <f>AND(Comodines[[#This Row],[Latitud]],Comodines[[#This Row],[Longitud]])</f>
        <v>0</v>
      </c>
      <c r="V206" s="2" t="b">
        <f>IF(COUNTIFS($O$2:O206,Comodines[[#This Row],[LatT&amp;LonT]],$F$2:F206,Datos[[#This Row],[Acq_date]]-1)=0,TRUE,FALSE)</f>
        <v>1</v>
      </c>
      <c r="W206" s="2" t="b">
        <f>AND(Comodines[[#This Row],[L&amp;L]],Comodines[[#This Row],[Nuevo_Fuego]])</f>
        <v>0</v>
      </c>
      <c r="X206" s="2" t="str">
        <f>IF(Comodines[[#This Row],[L&amp;L]],Comodines[[#This Row],[Contador]],"")</f>
        <v/>
      </c>
      <c r="Y206" s="2" t="str">
        <f>IFERROR(SMALL(Comodines[L&amp;LC1],COUNTA($U$2:U206)),"")</f>
        <v/>
      </c>
      <c r="Z206" s="2" t="str">
        <f>IF(AND(Comodines[[#This Row],[Nuevo_Fuego]],Comodines[[#This Row],[L&amp;L]]),Comodines[[#This Row],[Contador]],"")</f>
        <v/>
      </c>
      <c r="AA206" s="2" t="str">
        <f>IFERROR(SMALL(Comodines[FuegoC1],COUNTA($W$2:W206)),"")</f>
        <v/>
      </c>
      <c r="AB206" s="3"/>
      <c r="AD206" s="3"/>
      <c r="AE206" s="3"/>
    </row>
    <row r="207" spans="1:31" ht="15" x14ac:dyDescent="0.25">
      <c r="A207" s="25">
        <v>19.022359999999999</v>
      </c>
      <c r="B207" s="18">
        <v>-98.618589999999998</v>
      </c>
      <c r="C207" s="2">
        <v>315.60000000000002</v>
      </c>
      <c r="D207" s="2">
        <v>0.4</v>
      </c>
      <c r="E207" s="2">
        <v>0.6</v>
      </c>
      <c r="F207" s="4">
        <v>42643</v>
      </c>
      <c r="G207" s="2">
        <v>850</v>
      </c>
      <c r="H207" s="2" t="s">
        <v>0</v>
      </c>
      <c r="I207" s="2" t="s">
        <v>1</v>
      </c>
      <c r="J207" s="2" t="s">
        <v>2</v>
      </c>
      <c r="K207" s="2">
        <v>272.10000000000002</v>
      </c>
      <c r="L207" s="2">
        <v>0</v>
      </c>
      <c r="M207" s="6" t="s">
        <v>0</v>
      </c>
      <c r="N207" s="23"/>
      <c r="O207" s="21" t="str">
        <f>Comodines[[#This Row],[Lat_trunc]]&amp;Comodines[[#This Row],[Lon_trunc]]</f>
        <v>19.0225-98.6185</v>
      </c>
      <c r="P207" s="21">
        <f>MROUND(Datos[[#This Row],[Latitude]],IF(Datos[[#This Row],[Latitude]]&lt;0,-Precisión,Precisión))</f>
        <v>19.022500000000001</v>
      </c>
      <c r="Q207" s="21">
        <f>MROUND(Datos[[#This Row],[Longitude]],IF(Datos[[#This Row],[Longitude]]&lt;0,-Precisión,Precisión))</f>
        <v>-98.618499999999997</v>
      </c>
      <c r="R207" s="1">
        <v>206</v>
      </c>
      <c r="S207" s="5" t="b">
        <f>AND(Datos[[#This Row],[Latitude]]&gt;=Latitud_,Datos[[#This Row],[Latitude]]&lt;=_Latitud)</f>
        <v>1</v>
      </c>
      <c r="T207" s="2" t="b">
        <f>AND(Datos[[#This Row],[Longitude]]&gt;=Longitud_,Datos[[#This Row],[Longitude]]&lt;=_Longitud)</f>
        <v>0</v>
      </c>
      <c r="U207" s="2" t="b">
        <f>AND(Comodines[[#This Row],[Latitud]],Comodines[[#This Row],[Longitud]])</f>
        <v>0</v>
      </c>
      <c r="V207" s="2" t="b">
        <f>IF(COUNTIFS($O$2:O207,Comodines[[#This Row],[LatT&amp;LonT]],$F$2:F207,Datos[[#This Row],[Acq_date]]-1)=0,TRUE,FALSE)</f>
        <v>1</v>
      </c>
      <c r="W207" s="2" t="b">
        <f>AND(Comodines[[#This Row],[L&amp;L]],Comodines[[#This Row],[Nuevo_Fuego]])</f>
        <v>0</v>
      </c>
      <c r="X207" s="2" t="str">
        <f>IF(Comodines[[#This Row],[L&amp;L]],Comodines[[#This Row],[Contador]],"")</f>
        <v/>
      </c>
      <c r="Y207" s="2" t="str">
        <f>IFERROR(SMALL(Comodines[L&amp;LC1],COUNTA($U$2:U207)),"")</f>
        <v/>
      </c>
      <c r="Z207" s="2" t="str">
        <f>IF(AND(Comodines[[#This Row],[Nuevo_Fuego]],Comodines[[#This Row],[L&amp;L]]),Comodines[[#This Row],[Contador]],"")</f>
        <v/>
      </c>
      <c r="AA207" s="2" t="str">
        <f>IFERROR(SMALL(Comodines[FuegoC1],COUNTA($W$2:W207)),"")</f>
        <v/>
      </c>
      <c r="AB207" s="3"/>
      <c r="AD207" s="3"/>
      <c r="AE207" s="3"/>
    </row>
    <row r="208" spans="1:31" ht="15" x14ac:dyDescent="0.25">
      <c r="A208" s="25">
        <v>17.97504</v>
      </c>
      <c r="B208" s="18">
        <v>-94.524379999999994</v>
      </c>
      <c r="C208" s="2">
        <v>367</v>
      </c>
      <c r="D208" s="2">
        <v>0.7</v>
      </c>
      <c r="E208" s="2">
        <v>0.8</v>
      </c>
      <c r="F208" s="4">
        <v>42643</v>
      </c>
      <c r="G208" s="2">
        <v>850</v>
      </c>
      <c r="H208" s="2" t="s">
        <v>0</v>
      </c>
      <c r="I208" s="2" t="s">
        <v>1</v>
      </c>
      <c r="J208" s="2" t="s">
        <v>2</v>
      </c>
      <c r="K208" s="2">
        <v>280.10000000000002</v>
      </c>
      <c r="L208" s="2">
        <v>0</v>
      </c>
      <c r="M208" s="6" t="s">
        <v>0</v>
      </c>
      <c r="N208" s="23"/>
      <c r="O208" s="21" t="str">
        <f>Comodines[[#This Row],[Lat_trunc]]&amp;Comodines[[#This Row],[Lon_trunc]]</f>
        <v>17.975-94.5245</v>
      </c>
      <c r="P208" s="21">
        <f>MROUND(Datos[[#This Row],[Latitude]],IF(Datos[[#This Row],[Latitude]]&lt;0,-Precisión,Precisión))</f>
        <v>17.975000000000001</v>
      </c>
      <c r="Q208" s="21">
        <f>MROUND(Datos[[#This Row],[Longitude]],IF(Datos[[#This Row],[Longitude]]&lt;0,-Precisión,Precisión))</f>
        <v>-94.524500000000003</v>
      </c>
      <c r="R208" s="1">
        <v>207</v>
      </c>
      <c r="S208" s="5" t="b">
        <f>AND(Datos[[#This Row],[Latitude]]&gt;=Latitud_,Datos[[#This Row],[Latitude]]&lt;=_Latitud)</f>
        <v>1</v>
      </c>
      <c r="T208" s="2" t="b">
        <f>AND(Datos[[#This Row],[Longitude]]&gt;=Longitud_,Datos[[#This Row],[Longitude]]&lt;=_Longitud)</f>
        <v>0</v>
      </c>
      <c r="U208" s="2" t="b">
        <f>AND(Comodines[[#This Row],[Latitud]],Comodines[[#This Row],[Longitud]])</f>
        <v>0</v>
      </c>
      <c r="V208" s="2" t="b">
        <f>IF(COUNTIFS($O$2:O208,Comodines[[#This Row],[LatT&amp;LonT]],$F$2:F208,Datos[[#This Row],[Acq_date]]-1)=0,TRUE,FALSE)</f>
        <v>1</v>
      </c>
      <c r="W208" s="2" t="b">
        <f>AND(Comodines[[#This Row],[L&amp;L]],Comodines[[#This Row],[Nuevo_Fuego]])</f>
        <v>0</v>
      </c>
      <c r="X208" s="2" t="str">
        <f>IF(Comodines[[#This Row],[L&amp;L]],Comodines[[#This Row],[Contador]],"")</f>
        <v/>
      </c>
      <c r="Y208" s="2" t="str">
        <f>IFERROR(SMALL(Comodines[L&amp;LC1],COUNTA($U$2:U208)),"")</f>
        <v/>
      </c>
      <c r="Z208" s="2" t="str">
        <f>IF(AND(Comodines[[#This Row],[Nuevo_Fuego]],Comodines[[#This Row],[L&amp;L]]),Comodines[[#This Row],[Contador]],"")</f>
        <v/>
      </c>
      <c r="AA208" s="2" t="str">
        <f>IFERROR(SMALL(Comodines[FuegoC1],COUNTA($W$2:W208)),"")</f>
        <v/>
      </c>
      <c r="AB208" s="3"/>
      <c r="AD208" s="3"/>
      <c r="AE208" s="3"/>
    </row>
    <row r="209" spans="1:31" ht="15" x14ac:dyDescent="0.25">
      <c r="A209" s="25">
        <v>17.973369999999999</v>
      </c>
      <c r="B209" s="18">
        <v>-94.51737</v>
      </c>
      <c r="C209" s="2">
        <v>303.39999999999998</v>
      </c>
      <c r="D209" s="2">
        <v>0.7</v>
      </c>
      <c r="E209" s="2">
        <v>0.8</v>
      </c>
      <c r="F209" s="4">
        <v>42643</v>
      </c>
      <c r="G209" s="2">
        <v>850</v>
      </c>
      <c r="H209" s="2" t="s">
        <v>0</v>
      </c>
      <c r="I209" s="2" t="s">
        <v>1</v>
      </c>
      <c r="J209" s="2" t="s">
        <v>2</v>
      </c>
      <c r="K209" s="2">
        <v>279.7</v>
      </c>
      <c r="L209" s="2">
        <v>0</v>
      </c>
      <c r="M209" s="6" t="s">
        <v>0</v>
      </c>
      <c r="N209" s="23"/>
      <c r="O209" s="21" t="str">
        <f>Comodines[[#This Row],[Lat_trunc]]&amp;Comodines[[#This Row],[Lon_trunc]]</f>
        <v>17.9735-94.5175</v>
      </c>
      <c r="P209" s="21">
        <f>MROUND(Datos[[#This Row],[Latitude]],IF(Datos[[#This Row],[Latitude]]&lt;0,-Precisión,Precisión))</f>
        <v>17.973500000000001</v>
      </c>
      <c r="Q209" s="21">
        <f>MROUND(Datos[[#This Row],[Longitude]],IF(Datos[[#This Row],[Longitude]]&lt;0,-Precisión,Precisión))</f>
        <v>-94.517499999999998</v>
      </c>
      <c r="R209" s="1">
        <v>208</v>
      </c>
      <c r="S209" s="5" t="b">
        <f>AND(Datos[[#This Row],[Latitude]]&gt;=Latitud_,Datos[[#This Row],[Latitude]]&lt;=_Latitud)</f>
        <v>1</v>
      </c>
      <c r="T209" s="2" t="b">
        <f>AND(Datos[[#This Row],[Longitude]]&gt;=Longitud_,Datos[[#This Row],[Longitude]]&lt;=_Longitud)</f>
        <v>0</v>
      </c>
      <c r="U209" s="2" t="b">
        <f>AND(Comodines[[#This Row],[Latitud]],Comodines[[#This Row],[Longitud]])</f>
        <v>0</v>
      </c>
      <c r="V209" s="2" t="b">
        <f>IF(COUNTIFS($O$2:O209,Comodines[[#This Row],[LatT&amp;LonT]],$F$2:F209,Datos[[#This Row],[Acq_date]]-1)=0,TRUE,FALSE)</f>
        <v>1</v>
      </c>
      <c r="W209" s="2" t="b">
        <f>AND(Comodines[[#This Row],[L&amp;L]],Comodines[[#This Row],[Nuevo_Fuego]])</f>
        <v>0</v>
      </c>
      <c r="X209" s="2" t="str">
        <f>IF(Comodines[[#This Row],[L&amp;L]],Comodines[[#This Row],[Contador]],"")</f>
        <v/>
      </c>
      <c r="Y209" s="2" t="str">
        <f>IFERROR(SMALL(Comodines[L&amp;LC1],COUNTA($U$2:U209)),"")</f>
        <v/>
      </c>
      <c r="Z209" s="2" t="str">
        <f>IF(AND(Comodines[[#This Row],[Nuevo_Fuego]],Comodines[[#This Row],[L&amp;L]]),Comodines[[#This Row],[Contador]],"")</f>
        <v/>
      </c>
      <c r="AA209" s="2" t="str">
        <f>IFERROR(SMALL(Comodines[FuegoC1],COUNTA($W$2:W209)),"")</f>
        <v/>
      </c>
      <c r="AB209" s="3"/>
      <c r="AD209" s="3"/>
      <c r="AE209" s="3"/>
    </row>
    <row r="210" spans="1:31" ht="15" x14ac:dyDescent="0.25">
      <c r="A210" s="25">
        <v>17.977119999999999</v>
      </c>
      <c r="B210" s="18">
        <v>-94.522210000000001</v>
      </c>
      <c r="C210" s="2">
        <v>367</v>
      </c>
      <c r="D210" s="2">
        <v>0.7</v>
      </c>
      <c r="E210" s="2">
        <v>0.8</v>
      </c>
      <c r="F210" s="4">
        <v>42643</v>
      </c>
      <c r="G210" s="2">
        <v>850</v>
      </c>
      <c r="H210" s="2" t="s">
        <v>0</v>
      </c>
      <c r="I210" s="2" t="s">
        <v>1</v>
      </c>
      <c r="J210" s="2" t="s">
        <v>2</v>
      </c>
      <c r="K210" s="2">
        <v>280</v>
      </c>
      <c r="L210" s="2">
        <v>0</v>
      </c>
      <c r="M210" s="6" t="s">
        <v>0</v>
      </c>
      <c r="N210" s="23"/>
      <c r="O210" s="21" t="str">
        <f>Comodines[[#This Row],[Lat_trunc]]&amp;Comodines[[#This Row],[Lon_trunc]]</f>
        <v>17.977-94.522</v>
      </c>
      <c r="P210" s="21">
        <f>MROUND(Datos[[#This Row],[Latitude]],IF(Datos[[#This Row],[Latitude]]&lt;0,-Precisión,Precisión))</f>
        <v>17.977</v>
      </c>
      <c r="Q210" s="21">
        <f>MROUND(Datos[[#This Row],[Longitude]],IF(Datos[[#This Row],[Longitude]]&lt;0,-Precisión,Precisión))</f>
        <v>-94.522000000000006</v>
      </c>
      <c r="R210" s="1">
        <v>209</v>
      </c>
      <c r="S210" s="5" t="b">
        <f>AND(Datos[[#This Row],[Latitude]]&gt;=Latitud_,Datos[[#This Row],[Latitude]]&lt;=_Latitud)</f>
        <v>1</v>
      </c>
      <c r="T210" s="2" t="b">
        <f>AND(Datos[[#This Row],[Longitude]]&gt;=Longitud_,Datos[[#This Row],[Longitude]]&lt;=_Longitud)</f>
        <v>0</v>
      </c>
      <c r="U210" s="2" t="b">
        <f>AND(Comodines[[#This Row],[Latitud]],Comodines[[#This Row],[Longitud]])</f>
        <v>0</v>
      </c>
      <c r="V210" s="2" t="b">
        <f>IF(COUNTIFS($O$2:O210,Comodines[[#This Row],[LatT&amp;LonT]],$F$2:F210,Datos[[#This Row],[Acq_date]]-1)=0,TRUE,FALSE)</f>
        <v>1</v>
      </c>
      <c r="W210" s="2" t="b">
        <f>AND(Comodines[[#This Row],[L&amp;L]],Comodines[[#This Row],[Nuevo_Fuego]])</f>
        <v>0</v>
      </c>
      <c r="X210" s="2" t="str">
        <f>IF(Comodines[[#This Row],[L&amp;L]],Comodines[[#This Row],[Contador]],"")</f>
        <v/>
      </c>
      <c r="Y210" s="2" t="str">
        <f>IFERROR(SMALL(Comodines[L&amp;LC1],COUNTA($U$2:U210)),"")</f>
        <v/>
      </c>
      <c r="Z210" s="2" t="str">
        <f>IF(AND(Comodines[[#This Row],[Nuevo_Fuego]],Comodines[[#This Row],[L&amp;L]]),Comodines[[#This Row],[Contador]],"")</f>
        <v/>
      </c>
      <c r="AA210" s="2" t="str">
        <f>IFERROR(SMALL(Comodines[FuegoC1],COUNTA($W$2:W210)),"")</f>
        <v/>
      </c>
      <c r="AB210" s="3"/>
      <c r="AD210" s="3"/>
      <c r="AE210" s="3"/>
    </row>
    <row r="211" spans="1:31" ht="15" x14ac:dyDescent="0.25">
      <c r="A211" s="25">
        <v>17.970220000000001</v>
      </c>
      <c r="B211" s="18">
        <v>-94.524060000000006</v>
      </c>
      <c r="C211" s="2">
        <v>317.7</v>
      </c>
      <c r="D211" s="2">
        <v>0.7</v>
      </c>
      <c r="E211" s="2">
        <v>0.8</v>
      </c>
      <c r="F211" s="4">
        <v>42643</v>
      </c>
      <c r="G211" s="2">
        <v>850</v>
      </c>
      <c r="H211" s="2" t="s">
        <v>0</v>
      </c>
      <c r="I211" s="2" t="s">
        <v>1</v>
      </c>
      <c r="J211" s="2" t="s">
        <v>2</v>
      </c>
      <c r="K211" s="2">
        <v>280.10000000000002</v>
      </c>
      <c r="L211" s="2">
        <v>0</v>
      </c>
      <c r="M211" s="6" t="s">
        <v>0</v>
      </c>
      <c r="N211" s="23"/>
      <c r="O211" s="21" t="str">
        <f>Comodines[[#This Row],[Lat_trunc]]&amp;Comodines[[#This Row],[Lon_trunc]]</f>
        <v>17.97-94.524</v>
      </c>
      <c r="P211" s="21">
        <f>MROUND(Datos[[#This Row],[Latitude]],IF(Datos[[#This Row],[Latitude]]&lt;0,-Precisión,Precisión))</f>
        <v>17.97</v>
      </c>
      <c r="Q211" s="21">
        <f>MROUND(Datos[[#This Row],[Longitude]],IF(Datos[[#This Row],[Longitude]]&lt;0,-Precisión,Precisión))</f>
        <v>-94.524000000000001</v>
      </c>
      <c r="R211" s="1">
        <v>210</v>
      </c>
      <c r="S211" s="5" t="b">
        <f>AND(Datos[[#This Row],[Latitude]]&gt;=Latitud_,Datos[[#This Row],[Latitude]]&lt;=_Latitud)</f>
        <v>1</v>
      </c>
      <c r="T211" s="2" t="b">
        <f>AND(Datos[[#This Row],[Longitude]]&gt;=Longitud_,Datos[[#This Row],[Longitude]]&lt;=_Longitud)</f>
        <v>0</v>
      </c>
      <c r="U211" s="2" t="b">
        <f>AND(Comodines[[#This Row],[Latitud]],Comodines[[#This Row],[Longitud]])</f>
        <v>0</v>
      </c>
      <c r="V211" s="2" t="b">
        <f>IF(COUNTIFS($O$2:O211,Comodines[[#This Row],[LatT&amp;LonT]],$F$2:F211,Datos[[#This Row],[Acq_date]]-1)=0,TRUE,FALSE)</f>
        <v>1</v>
      </c>
      <c r="W211" s="2" t="b">
        <f>AND(Comodines[[#This Row],[L&amp;L]],Comodines[[#This Row],[Nuevo_Fuego]])</f>
        <v>0</v>
      </c>
      <c r="X211" s="2" t="str">
        <f>IF(Comodines[[#This Row],[L&amp;L]],Comodines[[#This Row],[Contador]],"")</f>
        <v/>
      </c>
      <c r="Y211" s="2" t="str">
        <f>IFERROR(SMALL(Comodines[L&amp;LC1],COUNTA($U$2:U211)),"")</f>
        <v/>
      </c>
      <c r="Z211" s="2" t="str">
        <f>IF(AND(Comodines[[#This Row],[Nuevo_Fuego]],Comodines[[#This Row],[L&amp;L]]),Comodines[[#This Row],[Contador]],"")</f>
        <v/>
      </c>
      <c r="AA211" s="2" t="str">
        <f>IFERROR(SMALL(Comodines[FuegoC1],COUNTA($W$2:W211)),"")</f>
        <v/>
      </c>
      <c r="AB211" s="3"/>
      <c r="AD211" s="3"/>
      <c r="AE211" s="3"/>
    </row>
    <row r="212" spans="1:31" ht="15" x14ac:dyDescent="0.25">
      <c r="A212" s="25">
        <v>17.968589999999999</v>
      </c>
      <c r="B212" s="18">
        <v>-94.517070000000004</v>
      </c>
      <c r="C212" s="2">
        <v>302.60000000000002</v>
      </c>
      <c r="D212" s="2">
        <v>0.7</v>
      </c>
      <c r="E212" s="2">
        <v>0.8</v>
      </c>
      <c r="F212" s="4">
        <v>42643</v>
      </c>
      <c r="G212" s="2">
        <v>850</v>
      </c>
      <c r="H212" s="2" t="s">
        <v>0</v>
      </c>
      <c r="I212" s="2" t="s">
        <v>1</v>
      </c>
      <c r="J212" s="2" t="s">
        <v>2</v>
      </c>
      <c r="K212" s="2">
        <v>279.3</v>
      </c>
      <c r="L212" s="2">
        <v>0</v>
      </c>
      <c r="M212" s="6" t="s">
        <v>0</v>
      </c>
      <c r="N212" s="23"/>
      <c r="O212" s="21" t="str">
        <f>Comodines[[#This Row],[Lat_trunc]]&amp;Comodines[[#This Row],[Lon_trunc]]</f>
        <v>17.9685-94.517</v>
      </c>
      <c r="P212" s="21">
        <f>MROUND(Datos[[#This Row],[Latitude]],IF(Datos[[#This Row],[Latitude]]&lt;0,-Precisión,Precisión))</f>
        <v>17.968499999999999</v>
      </c>
      <c r="Q212" s="21">
        <f>MROUND(Datos[[#This Row],[Longitude]],IF(Datos[[#This Row],[Longitude]]&lt;0,-Precisión,Precisión))</f>
        <v>-94.516999999999996</v>
      </c>
      <c r="R212" s="1">
        <v>211</v>
      </c>
      <c r="S212" s="5" t="b">
        <f>AND(Datos[[#This Row],[Latitude]]&gt;=Latitud_,Datos[[#This Row],[Latitude]]&lt;=_Latitud)</f>
        <v>1</v>
      </c>
      <c r="T212" s="2" t="b">
        <f>AND(Datos[[#This Row],[Longitude]]&gt;=Longitud_,Datos[[#This Row],[Longitude]]&lt;=_Longitud)</f>
        <v>0</v>
      </c>
      <c r="U212" s="2" t="b">
        <f>AND(Comodines[[#This Row],[Latitud]],Comodines[[#This Row],[Longitud]])</f>
        <v>0</v>
      </c>
      <c r="V212" s="2" t="b">
        <f>IF(COUNTIFS($O$2:O212,Comodines[[#This Row],[LatT&amp;LonT]],$F$2:F212,Datos[[#This Row],[Acq_date]]-1)=0,TRUE,FALSE)</f>
        <v>1</v>
      </c>
      <c r="W212" s="2" t="b">
        <f>AND(Comodines[[#This Row],[L&amp;L]],Comodines[[#This Row],[Nuevo_Fuego]])</f>
        <v>0</v>
      </c>
      <c r="X212" s="2" t="str">
        <f>IF(Comodines[[#This Row],[L&amp;L]],Comodines[[#This Row],[Contador]],"")</f>
        <v/>
      </c>
      <c r="Y212" s="2" t="str">
        <f>IFERROR(SMALL(Comodines[L&amp;LC1],COUNTA($U$2:U212)),"")</f>
        <v/>
      </c>
      <c r="Z212" s="2" t="str">
        <f>IF(AND(Comodines[[#This Row],[Nuevo_Fuego]],Comodines[[#This Row],[L&amp;L]]),Comodines[[#This Row],[Contador]],"")</f>
        <v/>
      </c>
      <c r="AA212" s="2" t="str">
        <f>IFERROR(SMALL(Comodines[FuegoC1],COUNTA($W$2:W212)),"")</f>
        <v/>
      </c>
      <c r="AB212" s="3"/>
      <c r="AD212" s="3"/>
      <c r="AE212" s="3"/>
    </row>
    <row r="213" spans="1:31" ht="15" x14ac:dyDescent="0.25">
      <c r="A213" s="25">
        <v>19.25169</v>
      </c>
      <c r="B213" s="18">
        <v>-104.69099</v>
      </c>
      <c r="C213" s="2">
        <v>299.7</v>
      </c>
      <c r="D213" s="2">
        <v>0.5</v>
      </c>
      <c r="E213" s="2">
        <v>0.4</v>
      </c>
      <c r="F213" s="4">
        <v>42643</v>
      </c>
      <c r="G213" s="2">
        <v>850</v>
      </c>
      <c r="H213" s="2" t="s">
        <v>0</v>
      </c>
      <c r="I213" s="2" t="s">
        <v>1</v>
      </c>
      <c r="J213" s="2" t="s">
        <v>2</v>
      </c>
      <c r="K213" s="2">
        <v>276.5</v>
      </c>
      <c r="L213" s="2">
        <v>0</v>
      </c>
      <c r="M213" s="6" t="s">
        <v>0</v>
      </c>
      <c r="N213" s="23"/>
      <c r="O213" s="21" t="str">
        <f>Comodines[[#This Row],[Lat_trunc]]&amp;Comodines[[#This Row],[Lon_trunc]]</f>
        <v>19.2515-104.691</v>
      </c>
      <c r="P213" s="21">
        <f>MROUND(Datos[[#This Row],[Latitude]],IF(Datos[[#This Row],[Latitude]]&lt;0,-Precisión,Precisión))</f>
        <v>19.2515</v>
      </c>
      <c r="Q213" s="21">
        <f>MROUND(Datos[[#This Row],[Longitude]],IF(Datos[[#This Row],[Longitude]]&lt;0,-Precisión,Precisión))</f>
        <v>-104.691</v>
      </c>
      <c r="R213" s="1">
        <v>212</v>
      </c>
      <c r="S213" s="5" t="b">
        <f>AND(Datos[[#This Row],[Latitude]]&gt;=Latitud_,Datos[[#This Row],[Latitude]]&lt;=_Latitud)</f>
        <v>1</v>
      </c>
      <c r="T213" s="2" t="b">
        <f>AND(Datos[[#This Row],[Longitude]]&gt;=Longitud_,Datos[[#This Row],[Longitude]]&lt;=_Longitud)</f>
        <v>0</v>
      </c>
      <c r="U213" s="2" t="b">
        <f>AND(Comodines[[#This Row],[Latitud]],Comodines[[#This Row],[Longitud]])</f>
        <v>0</v>
      </c>
      <c r="V213" s="2" t="b">
        <f>IF(COUNTIFS($O$2:O213,Comodines[[#This Row],[LatT&amp;LonT]],$F$2:F213,Datos[[#This Row],[Acq_date]]-1)=0,TRUE,FALSE)</f>
        <v>1</v>
      </c>
      <c r="W213" s="2" t="b">
        <f>AND(Comodines[[#This Row],[L&amp;L]],Comodines[[#This Row],[Nuevo_Fuego]])</f>
        <v>0</v>
      </c>
      <c r="X213" s="2" t="str">
        <f>IF(Comodines[[#This Row],[L&amp;L]],Comodines[[#This Row],[Contador]],"")</f>
        <v/>
      </c>
      <c r="Y213" s="2" t="str">
        <f>IFERROR(SMALL(Comodines[L&amp;LC1],COUNTA($U$2:U213)),"")</f>
        <v/>
      </c>
      <c r="Z213" s="2" t="str">
        <f>IF(AND(Comodines[[#This Row],[Nuevo_Fuego]],Comodines[[#This Row],[L&amp;L]]),Comodines[[#This Row],[Contador]],"")</f>
        <v/>
      </c>
      <c r="AA213" s="2" t="str">
        <f>IFERROR(SMALL(Comodines[FuegoC1],COUNTA($W$2:W213)),"")</f>
        <v/>
      </c>
      <c r="AB213" s="3"/>
      <c r="AD213" s="3"/>
      <c r="AE213" s="3"/>
    </row>
    <row r="214" spans="1:31" ht="15" x14ac:dyDescent="0.25">
      <c r="A214" s="25">
        <v>19.248000000000001</v>
      </c>
      <c r="B214" s="18">
        <v>-104.6917</v>
      </c>
      <c r="C214" s="2">
        <v>303.39999999999998</v>
      </c>
      <c r="D214" s="2">
        <v>0.5</v>
      </c>
      <c r="E214" s="2">
        <v>0.4</v>
      </c>
      <c r="F214" s="4">
        <v>42643</v>
      </c>
      <c r="G214" s="2">
        <v>850</v>
      </c>
      <c r="H214" s="2" t="s">
        <v>0</v>
      </c>
      <c r="I214" s="2" t="s">
        <v>1</v>
      </c>
      <c r="J214" s="2" t="s">
        <v>2</v>
      </c>
      <c r="K214" s="2">
        <v>275.2</v>
      </c>
      <c r="L214" s="2">
        <v>0</v>
      </c>
      <c r="M214" s="6" t="s">
        <v>0</v>
      </c>
      <c r="N214" s="23"/>
      <c r="O214" s="21" t="str">
        <f>Comodines[[#This Row],[Lat_trunc]]&amp;Comodines[[#This Row],[Lon_trunc]]</f>
        <v>19.248-104.6915</v>
      </c>
      <c r="P214" s="21">
        <f>MROUND(Datos[[#This Row],[Latitude]],IF(Datos[[#This Row],[Latitude]]&lt;0,-Precisión,Precisión))</f>
        <v>19.248000000000001</v>
      </c>
      <c r="Q214" s="21">
        <f>MROUND(Datos[[#This Row],[Longitude]],IF(Datos[[#This Row],[Longitude]]&lt;0,-Precisión,Precisión))</f>
        <v>-104.6915</v>
      </c>
      <c r="R214" s="1">
        <v>213</v>
      </c>
      <c r="S214" s="5" t="b">
        <f>AND(Datos[[#This Row],[Latitude]]&gt;=Latitud_,Datos[[#This Row],[Latitude]]&lt;=_Latitud)</f>
        <v>1</v>
      </c>
      <c r="T214" s="2" t="b">
        <f>AND(Datos[[#This Row],[Longitude]]&gt;=Longitud_,Datos[[#This Row],[Longitude]]&lt;=_Longitud)</f>
        <v>0</v>
      </c>
      <c r="U214" s="2" t="b">
        <f>AND(Comodines[[#This Row],[Latitud]],Comodines[[#This Row],[Longitud]])</f>
        <v>0</v>
      </c>
      <c r="V214" s="2" t="b">
        <f>IF(COUNTIFS($O$2:O214,Comodines[[#This Row],[LatT&amp;LonT]],$F$2:F214,Datos[[#This Row],[Acq_date]]-1)=0,TRUE,FALSE)</f>
        <v>1</v>
      </c>
      <c r="W214" s="2" t="b">
        <f>AND(Comodines[[#This Row],[L&amp;L]],Comodines[[#This Row],[Nuevo_Fuego]])</f>
        <v>0</v>
      </c>
      <c r="X214" s="2" t="str">
        <f>IF(Comodines[[#This Row],[L&amp;L]],Comodines[[#This Row],[Contador]],"")</f>
        <v/>
      </c>
      <c r="Y214" s="2" t="str">
        <f>IFERROR(SMALL(Comodines[L&amp;LC1],COUNTA($U$2:U214)),"")</f>
        <v/>
      </c>
      <c r="Z214" s="2" t="str">
        <f>IF(AND(Comodines[[#This Row],[Nuevo_Fuego]],Comodines[[#This Row],[L&amp;L]]),Comodines[[#This Row],[Contador]],"")</f>
        <v/>
      </c>
      <c r="AA214" s="2" t="str">
        <f>IFERROR(SMALL(Comodines[FuegoC1],COUNTA($W$2:W214)),"")</f>
        <v/>
      </c>
      <c r="AB214" s="3"/>
      <c r="AD214" s="3"/>
      <c r="AE214" s="3"/>
    </row>
    <row r="215" spans="1:31" ht="15" x14ac:dyDescent="0.25">
      <c r="A215" s="25">
        <v>16.61036</v>
      </c>
      <c r="B215" s="18">
        <v>-99.094639999999998</v>
      </c>
      <c r="C215" s="2">
        <v>295.2</v>
      </c>
      <c r="D215" s="2">
        <v>0.4</v>
      </c>
      <c r="E215" s="2">
        <v>0.6</v>
      </c>
      <c r="F215" s="4">
        <v>42643</v>
      </c>
      <c r="G215" s="2">
        <v>850</v>
      </c>
      <c r="H215" s="2" t="s">
        <v>0</v>
      </c>
      <c r="I215" s="2" t="s">
        <v>1</v>
      </c>
      <c r="J215" s="2" t="s">
        <v>2</v>
      </c>
      <c r="K215" s="2">
        <v>282.10000000000002</v>
      </c>
      <c r="L215" s="2">
        <v>0</v>
      </c>
      <c r="M215" s="6" t="s">
        <v>0</v>
      </c>
      <c r="N215" s="23"/>
      <c r="O215" s="21" t="str">
        <f>Comodines[[#This Row],[Lat_trunc]]&amp;Comodines[[#This Row],[Lon_trunc]]</f>
        <v>16.6105-99.0945</v>
      </c>
      <c r="P215" s="21">
        <f>MROUND(Datos[[#This Row],[Latitude]],IF(Datos[[#This Row],[Latitude]]&lt;0,-Precisión,Precisión))</f>
        <v>16.610500000000002</v>
      </c>
      <c r="Q215" s="21">
        <f>MROUND(Datos[[#This Row],[Longitude]],IF(Datos[[#This Row],[Longitude]]&lt;0,-Precisión,Precisión))</f>
        <v>-99.094499999999996</v>
      </c>
      <c r="R215" s="1">
        <v>214</v>
      </c>
      <c r="S215" s="5" t="b">
        <f>AND(Datos[[#This Row],[Latitude]]&gt;=Latitud_,Datos[[#This Row],[Latitude]]&lt;=_Latitud)</f>
        <v>0</v>
      </c>
      <c r="T215" s="2" t="b">
        <f>AND(Datos[[#This Row],[Longitude]]&gt;=Longitud_,Datos[[#This Row],[Longitude]]&lt;=_Longitud)</f>
        <v>0</v>
      </c>
      <c r="U215" s="2" t="b">
        <f>AND(Comodines[[#This Row],[Latitud]],Comodines[[#This Row],[Longitud]])</f>
        <v>0</v>
      </c>
      <c r="V215" s="2" t="b">
        <f>IF(COUNTIFS($O$2:O215,Comodines[[#This Row],[LatT&amp;LonT]],$F$2:F215,Datos[[#This Row],[Acq_date]]-1)=0,TRUE,FALSE)</f>
        <v>1</v>
      </c>
      <c r="W215" s="2" t="b">
        <f>AND(Comodines[[#This Row],[L&amp;L]],Comodines[[#This Row],[Nuevo_Fuego]])</f>
        <v>0</v>
      </c>
      <c r="X215" s="2" t="str">
        <f>IF(Comodines[[#This Row],[L&amp;L]],Comodines[[#This Row],[Contador]],"")</f>
        <v/>
      </c>
      <c r="Y215" s="2" t="str">
        <f>IFERROR(SMALL(Comodines[L&amp;LC1],COUNTA($U$2:U215)),"")</f>
        <v/>
      </c>
      <c r="Z215" s="2" t="str">
        <f>IF(AND(Comodines[[#This Row],[Nuevo_Fuego]],Comodines[[#This Row],[L&amp;L]]),Comodines[[#This Row],[Contador]],"")</f>
        <v/>
      </c>
      <c r="AA215" s="2" t="str">
        <f>IFERROR(SMALL(Comodines[FuegoC1],COUNTA($W$2:W215)),"")</f>
        <v/>
      </c>
      <c r="AB215" s="3"/>
      <c r="AD215" s="3"/>
      <c r="AE215" s="3"/>
    </row>
    <row r="216" spans="1:31" ht="15" x14ac:dyDescent="0.25">
      <c r="A216" s="25">
        <v>33.449719999999999</v>
      </c>
      <c r="B216" s="18">
        <v>-88.577640000000002</v>
      </c>
      <c r="C216" s="2">
        <v>306.89999999999998</v>
      </c>
      <c r="D216" s="2">
        <v>0.7</v>
      </c>
      <c r="E216" s="2">
        <v>0.8</v>
      </c>
      <c r="F216" s="4">
        <v>42643</v>
      </c>
      <c r="G216" s="2">
        <v>845</v>
      </c>
      <c r="H216" s="2" t="s">
        <v>0</v>
      </c>
      <c r="I216" s="2" t="s">
        <v>1</v>
      </c>
      <c r="J216" s="2" t="s">
        <v>2</v>
      </c>
      <c r="K216" s="2">
        <v>283.2</v>
      </c>
      <c r="L216" s="2">
        <v>0</v>
      </c>
      <c r="M216" s="6" t="s">
        <v>0</v>
      </c>
      <c r="N216" s="23"/>
      <c r="O216" s="21" t="str">
        <f>Comodines[[#This Row],[Lat_trunc]]&amp;Comodines[[#This Row],[Lon_trunc]]</f>
        <v>33.4495-88.5775</v>
      </c>
      <c r="P216" s="21">
        <f>MROUND(Datos[[#This Row],[Latitude]],IF(Datos[[#This Row],[Latitude]]&lt;0,-Precisión,Precisión))</f>
        <v>33.4495</v>
      </c>
      <c r="Q216" s="21">
        <f>MROUND(Datos[[#This Row],[Longitude]],IF(Datos[[#This Row],[Longitude]]&lt;0,-Precisión,Precisión))</f>
        <v>-88.577500000000001</v>
      </c>
      <c r="R216" s="1">
        <v>215</v>
      </c>
      <c r="S216" s="5" t="b">
        <f>AND(Datos[[#This Row],[Latitude]]&gt;=Latitud_,Datos[[#This Row],[Latitude]]&lt;=_Latitud)</f>
        <v>0</v>
      </c>
      <c r="T216" s="2" t="b">
        <f>AND(Datos[[#This Row],[Longitude]]&gt;=Longitud_,Datos[[#This Row],[Longitude]]&lt;=_Longitud)</f>
        <v>0</v>
      </c>
      <c r="U216" s="2" t="b">
        <f>AND(Comodines[[#This Row],[Latitud]],Comodines[[#This Row],[Longitud]])</f>
        <v>0</v>
      </c>
      <c r="V216" s="2" t="b">
        <f>IF(COUNTIFS($O$2:O216,Comodines[[#This Row],[LatT&amp;LonT]],$F$2:F216,Datos[[#This Row],[Acq_date]]-1)=0,TRUE,FALSE)</f>
        <v>1</v>
      </c>
      <c r="W216" s="2" t="b">
        <f>AND(Comodines[[#This Row],[L&amp;L]],Comodines[[#This Row],[Nuevo_Fuego]])</f>
        <v>0</v>
      </c>
      <c r="X216" s="2" t="str">
        <f>IF(Comodines[[#This Row],[L&amp;L]],Comodines[[#This Row],[Contador]],"")</f>
        <v/>
      </c>
      <c r="Y216" s="2" t="str">
        <f>IFERROR(SMALL(Comodines[L&amp;LC1],COUNTA($U$2:U216)),"")</f>
        <v/>
      </c>
      <c r="Z216" s="2" t="str">
        <f>IF(AND(Comodines[[#This Row],[Nuevo_Fuego]],Comodines[[#This Row],[L&amp;L]]),Comodines[[#This Row],[Contador]],"")</f>
        <v/>
      </c>
      <c r="AA216" s="2" t="str">
        <f>IFERROR(SMALL(Comodines[FuegoC1],COUNTA($W$2:W216)),"")</f>
        <v/>
      </c>
      <c r="AB216" s="3"/>
      <c r="AD216" s="3"/>
      <c r="AE216" s="3"/>
    </row>
    <row r="217" spans="1:31" ht="15" x14ac:dyDescent="0.25">
      <c r="A217" s="25">
        <v>33.449379999999998</v>
      </c>
      <c r="B217" s="18">
        <v>-88.575649999999996</v>
      </c>
      <c r="C217" s="2">
        <v>300.2</v>
      </c>
      <c r="D217" s="2">
        <v>0.7</v>
      </c>
      <c r="E217" s="2">
        <v>0.8</v>
      </c>
      <c r="F217" s="4">
        <v>42643</v>
      </c>
      <c r="G217" s="2">
        <v>845</v>
      </c>
      <c r="H217" s="2" t="s">
        <v>0</v>
      </c>
      <c r="I217" s="2" t="s">
        <v>1</v>
      </c>
      <c r="J217" s="2" t="s">
        <v>2</v>
      </c>
      <c r="K217" s="2">
        <v>283.10000000000002</v>
      </c>
      <c r="L217" s="2">
        <v>0</v>
      </c>
      <c r="M217" s="6" t="s">
        <v>0</v>
      </c>
      <c r="N217" s="23"/>
      <c r="O217" s="21" t="str">
        <f>Comodines[[#This Row],[Lat_trunc]]&amp;Comodines[[#This Row],[Lon_trunc]]</f>
        <v>33.4495-88.5755</v>
      </c>
      <c r="P217" s="21">
        <f>MROUND(Datos[[#This Row],[Latitude]],IF(Datos[[#This Row],[Latitude]]&lt;0,-Precisión,Precisión))</f>
        <v>33.4495</v>
      </c>
      <c r="Q217" s="21">
        <f>MROUND(Datos[[#This Row],[Longitude]],IF(Datos[[#This Row],[Longitude]]&lt;0,-Precisión,Precisión))</f>
        <v>-88.575500000000005</v>
      </c>
      <c r="R217" s="1">
        <v>216</v>
      </c>
      <c r="S217" s="5" t="b">
        <f>AND(Datos[[#This Row],[Latitude]]&gt;=Latitud_,Datos[[#This Row],[Latitude]]&lt;=_Latitud)</f>
        <v>0</v>
      </c>
      <c r="T217" s="2" t="b">
        <f>AND(Datos[[#This Row],[Longitude]]&gt;=Longitud_,Datos[[#This Row],[Longitude]]&lt;=_Longitud)</f>
        <v>0</v>
      </c>
      <c r="U217" s="2" t="b">
        <f>AND(Comodines[[#This Row],[Latitud]],Comodines[[#This Row],[Longitud]])</f>
        <v>0</v>
      </c>
      <c r="V217" s="2" t="b">
        <f>IF(COUNTIFS($O$2:O217,Comodines[[#This Row],[LatT&amp;LonT]],$F$2:F217,Datos[[#This Row],[Acq_date]]-1)=0,TRUE,FALSE)</f>
        <v>1</v>
      </c>
      <c r="W217" s="2" t="b">
        <f>AND(Comodines[[#This Row],[L&amp;L]],Comodines[[#This Row],[Nuevo_Fuego]])</f>
        <v>0</v>
      </c>
      <c r="X217" s="2" t="str">
        <f>IF(Comodines[[#This Row],[L&amp;L]],Comodines[[#This Row],[Contador]],"")</f>
        <v/>
      </c>
      <c r="Y217" s="2" t="str">
        <f>IFERROR(SMALL(Comodines[L&amp;LC1],COUNTA($U$2:U217)),"")</f>
        <v/>
      </c>
      <c r="Z217" s="2" t="str">
        <f>IF(AND(Comodines[[#This Row],[Nuevo_Fuego]],Comodines[[#This Row],[L&amp;L]]),Comodines[[#This Row],[Contador]],"")</f>
        <v/>
      </c>
      <c r="AA217" s="2" t="str">
        <f>IFERROR(SMALL(Comodines[FuegoC1],COUNTA($W$2:W217)),"")</f>
        <v/>
      </c>
      <c r="AB217" s="3"/>
      <c r="AD217" s="3"/>
      <c r="AE217" s="3"/>
    </row>
    <row r="218" spans="1:31" ht="15" x14ac:dyDescent="0.25">
      <c r="A218" s="25">
        <v>32.314320000000002</v>
      </c>
      <c r="B218" s="18">
        <v>-90.131950000000003</v>
      </c>
      <c r="C218" s="2">
        <v>304.8</v>
      </c>
      <c r="D218" s="2">
        <v>0.6</v>
      </c>
      <c r="E218" s="2">
        <v>0.7</v>
      </c>
      <c r="F218" s="4">
        <v>42643</v>
      </c>
      <c r="G218" s="2">
        <v>845</v>
      </c>
      <c r="H218" s="2" t="s">
        <v>0</v>
      </c>
      <c r="I218" s="2" t="s">
        <v>1</v>
      </c>
      <c r="J218" s="2" t="s">
        <v>2</v>
      </c>
      <c r="K218" s="2">
        <v>285.10000000000002</v>
      </c>
      <c r="L218" s="2">
        <v>0</v>
      </c>
      <c r="M218" s="6" t="s">
        <v>0</v>
      </c>
      <c r="N218" s="23"/>
      <c r="O218" s="21" t="str">
        <f>Comodines[[#This Row],[Lat_trunc]]&amp;Comodines[[#This Row],[Lon_trunc]]</f>
        <v>32.3145-90.132</v>
      </c>
      <c r="P218" s="21">
        <f>MROUND(Datos[[#This Row],[Latitude]],IF(Datos[[#This Row],[Latitude]]&lt;0,-Precisión,Precisión))</f>
        <v>32.314500000000002</v>
      </c>
      <c r="Q218" s="21">
        <f>MROUND(Datos[[#This Row],[Longitude]],IF(Datos[[#This Row],[Longitude]]&lt;0,-Precisión,Precisión))</f>
        <v>-90.132000000000005</v>
      </c>
      <c r="R218" s="1">
        <v>217</v>
      </c>
      <c r="S218" s="5" t="b">
        <f>AND(Datos[[#This Row],[Latitude]]&gt;=Latitud_,Datos[[#This Row],[Latitude]]&lt;=_Latitud)</f>
        <v>0</v>
      </c>
      <c r="T218" s="2" t="b">
        <f>AND(Datos[[#This Row],[Longitude]]&gt;=Longitud_,Datos[[#This Row],[Longitude]]&lt;=_Longitud)</f>
        <v>0</v>
      </c>
      <c r="U218" s="2" t="b">
        <f>AND(Comodines[[#This Row],[Latitud]],Comodines[[#This Row],[Longitud]])</f>
        <v>0</v>
      </c>
      <c r="V218" s="2" t="b">
        <f>IF(COUNTIFS($O$2:O218,Comodines[[#This Row],[LatT&amp;LonT]],$F$2:F218,Datos[[#This Row],[Acq_date]]-1)=0,TRUE,FALSE)</f>
        <v>1</v>
      </c>
      <c r="W218" s="2" t="b">
        <f>AND(Comodines[[#This Row],[L&amp;L]],Comodines[[#This Row],[Nuevo_Fuego]])</f>
        <v>0</v>
      </c>
      <c r="X218" s="2" t="str">
        <f>IF(Comodines[[#This Row],[L&amp;L]],Comodines[[#This Row],[Contador]],"")</f>
        <v/>
      </c>
      <c r="Y218" s="2" t="str">
        <f>IFERROR(SMALL(Comodines[L&amp;LC1],COUNTA($U$2:U218)),"")</f>
        <v/>
      </c>
      <c r="Z218" s="2" t="str">
        <f>IF(AND(Comodines[[#This Row],[Nuevo_Fuego]],Comodines[[#This Row],[L&amp;L]]),Comodines[[#This Row],[Contador]],"")</f>
        <v/>
      </c>
      <c r="AA218" s="2" t="str">
        <f>IFERROR(SMALL(Comodines[FuegoC1],COUNTA($W$2:W218)),"")</f>
        <v/>
      </c>
      <c r="AB218" s="3"/>
      <c r="AD218" s="3"/>
      <c r="AE218" s="3"/>
    </row>
    <row r="219" spans="1:31" ht="15" x14ac:dyDescent="0.25">
      <c r="A219" s="25">
        <v>32.309429999999999</v>
      </c>
      <c r="B219" s="18">
        <v>-90.132949999999994</v>
      </c>
      <c r="C219" s="2">
        <v>300.60000000000002</v>
      </c>
      <c r="D219" s="2">
        <v>0.6</v>
      </c>
      <c r="E219" s="2">
        <v>0.7</v>
      </c>
      <c r="F219" s="4">
        <v>42643</v>
      </c>
      <c r="G219" s="2">
        <v>845</v>
      </c>
      <c r="H219" s="2" t="s">
        <v>0</v>
      </c>
      <c r="I219" s="2" t="s">
        <v>1</v>
      </c>
      <c r="J219" s="2" t="s">
        <v>2</v>
      </c>
      <c r="K219" s="2">
        <v>283.5</v>
      </c>
      <c r="L219" s="2">
        <v>0</v>
      </c>
      <c r="M219" s="6" t="s">
        <v>0</v>
      </c>
      <c r="N219" s="23"/>
      <c r="O219" s="21" t="str">
        <f>Comodines[[#This Row],[Lat_trunc]]&amp;Comodines[[#This Row],[Lon_trunc]]</f>
        <v>32.3095-90.133</v>
      </c>
      <c r="P219" s="21">
        <f>MROUND(Datos[[#This Row],[Latitude]],IF(Datos[[#This Row],[Latitude]]&lt;0,-Precisión,Precisión))</f>
        <v>32.3095</v>
      </c>
      <c r="Q219" s="21">
        <f>MROUND(Datos[[#This Row],[Longitude]],IF(Datos[[#This Row],[Longitude]]&lt;0,-Precisión,Precisión))</f>
        <v>-90.132999999999996</v>
      </c>
      <c r="R219" s="1">
        <v>218</v>
      </c>
      <c r="S219" s="5" t="b">
        <f>AND(Datos[[#This Row],[Latitude]]&gt;=Latitud_,Datos[[#This Row],[Latitude]]&lt;=_Latitud)</f>
        <v>0</v>
      </c>
      <c r="T219" s="2" t="b">
        <f>AND(Datos[[#This Row],[Longitude]]&gt;=Longitud_,Datos[[#This Row],[Longitude]]&lt;=_Longitud)</f>
        <v>0</v>
      </c>
      <c r="U219" s="2" t="b">
        <f>AND(Comodines[[#This Row],[Latitud]],Comodines[[#This Row],[Longitud]])</f>
        <v>0</v>
      </c>
      <c r="V219" s="2" t="b">
        <f>IF(COUNTIFS($O$2:O219,Comodines[[#This Row],[LatT&amp;LonT]],$F$2:F219,Datos[[#This Row],[Acq_date]]-1)=0,TRUE,FALSE)</f>
        <v>1</v>
      </c>
      <c r="W219" s="2" t="b">
        <f>AND(Comodines[[#This Row],[L&amp;L]],Comodines[[#This Row],[Nuevo_Fuego]])</f>
        <v>0</v>
      </c>
      <c r="X219" s="2" t="str">
        <f>IF(Comodines[[#This Row],[L&amp;L]],Comodines[[#This Row],[Contador]],"")</f>
        <v/>
      </c>
      <c r="Y219" s="2" t="str">
        <f>IFERROR(SMALL(Comodines[L&amp;LC1],COUNTA($U$2:U219)),"")</f>
        <v/>
      </c>
      <c r="Z219" s="2" t="str">
        <f>IF(AND(Comodines[[#This Row],[Nuevo_Fuego]],Comodines[[#This Row],[L&amp;L]]),Comodines[[#This Row],[Contador]],"")</f>
        <v/>
      </c>
      <c r="AA219" s="2" t="str">
        <f>IFERROR(SMALL(Comodines[FuegoC1],COUNTA($W$2:W219)),"")</f>
        <v/>
      </c>
      <c r="AB219" s="3"/>
      <c r="AD219" s="3"/>
      <c r="AE219" s="3"/>
    </row>
    <row r="220" spans="1:31" ht="15" x14ac:dyDescent="0.25">
      <c r="A220" s="25">
        <v>32.819699999999997</v>
      </c>
      <c r="B220" s="18">
        <v>-92.193209999999993</v>
      </c>
      <c r="C220" s="2">
        <v>295.89999999999998</v>
      </c>
      <c r="D220" s="2">
        <v>0.5</v>
      </c>
      <c r="E220" s="2">
        <v>0.7</v>
      </c>
      <c r="F220" s="4">
        <v>42643</v>
      </c>
      <c r="G220" s="2">
        <v>845</v>
      </c>
      <c r="H220" s="2" t="s">
        <v>0</v>
      </c>
      <c r="I220" s="2" t="s">
        <v>1</v>
      </c>
      <c r="J220" s="2" t="s">
        <v>2</v>
      </c>
      <c r="K220" s="2">
        <v>284.8</v>
      </c>
      <c r="L220" s="2">
        <v>0</v>
      </c>
      <c r="M220" s="6" t="s">
        <v>0</v>
      </c>
      <c r="N220" s="23"/>
      <c r="O220" s="21" t="str">
        <f>Comodines[[#This Row],[Lat_trunc]]&amp;Comodines[[#This Row],[Lon_trunc]]</f>
        <v>32.8195-92.193</v>
      </c>
      <c r="P220" s="21">
        <f>MROUND(Datos[[#This Row],[Latitude]],IF(Datos[[#This Row],[Latitude]]&lt;0,-Precisión,Precisión))</f>
        <v>32.819499999999998</v>
      </c>
      <c r="Q220" s="21">
        <f>MROUND(Datos[[#This Row],[Longitude]],IF(Datos[[#This Row],[Longitude]]&lt;0,-Precisión,Precisión))</f>
        <v>-92.192999999999998</v>
      </c>
      <c r="R220" s="1">
        <v>219</v>
      </c>
      <c r="S220" s="5" t="b">
        <f>AND(Datos[[#This Row],[Latitude]]&gt;=Latitud_,Datos[[#This Row],[Latitude]]&lt;=_Latitud)</f>
        <v>0</v>
      </c>
      <c r="T220" s="2" t="b">
        <f>AND(Datos[[#This Row],[Longitude]]&gt;=Longitud_,Datos[[#This Row],[Longitude]]&lt;=_Longitud)</f>
        <v>0</v>
      </c>
      <c r="U220" s="2" t="b">
        <f>AND(Comodines[[#This Row],[Latitud]],Comodines[[#This Row],[Longitud]])</f>
        <v>0</v>
      </c>
      <c r="V220" s="2" t="b">
        <f>IF(COUNTIFS($O$2:O220,Comodines[[#This Row],[LatT&amp;LonT]],$F$2:F220,Datos[[#This Row],[Acq_date]]-1)=0,TRUE,FALSE)</f>
        <v>1</v>
      </c>
      <c r="W220" s="2" t="b">
        <f>AND(Comodines[[#This Row],[L&amp;L]],Comodines[[#This Row],[Nuevo_Fuego]])</f>
        <v>0</v>
      </c>
      <c r="X220" s="2" t="str">
        <f>IF(Comodines[[#This Row],[L&amp;L]],Comodines[[#This Row],[Contador]],"")</f>
        <v/>
      </c>
      <c r="Y220" s="2" t="str">
        <f>IFERROR(SMALL(Comodines[L&amp;LC1],COUNTA($U$2:U220)),"")</f>
        <v/>
      </c>
      <c r="Z220" s="2" t="str">
        <f>IF(AND(Comodines[[#This Row],[Nuevo_Fuego]],Comodines[[#This Row],[L&amp;L]]),Comodines[[#This Row],[Contador]],"")</f>
        <v/>
      </c>
      <c r="AA220" s="2" t="str">
        <f>IFERROR(SMALL(Comodines[FuegoC1],COUNTA($W$2:W220)),"")</f>
        <v/>
      </c>
      <c r="AB220" s="3"/>
      <c r="AD220" s="3"/>
      <c r="AE220" s="3"/>
    </row>
    <row r="221" spans="1:31" ht="15" x14ac:dyDescent="0.25">
      <c r="A221" s="25">
        <v>33.158940000000001</v>
      </c>
      <c r="B221" s="18">
        <v>-100.15833000000001</v>
      </c>
      <c r="C221" s="2">
        <v>295.2</v>
      </c>
      <c r="D221" s="2">
        <v>0.5</v>
      </c>
      <c r="E221" s="2">
        <v>0.4</v>
      </c>
      <c r="F221" s="4">
        <v>42643</v>
      </c>
      <c r="G221" s="2">
        <v>845</v>
      </c>
      <c r="H221" s="2" t="s">
        <v>0</v>
      </c>
      <c r="I221" s="2" t="s">
        <v>1</v>
      </c>
      <c r="J221" s="2" t="s">
        <v>2</v>
      </c>
      <c r="K221" s="2">
        <v>282.7</v>
      </c>
      <c r="L221" s="2">
        <v>0</v>
      </c>
      <c r="M221" s="6" t="s">
        <v>0</v>
      </c>
      <c r="N221" s="23"/>
      <c r="O221" s="21" t="str">
        <f>Comodines[[#This Row],[Lat_trunc]]&amp;Comodines[[#This Row],[Lon_trunc]]</f>
        <v>33.159-100.1585</v>
      </c>
      <c r="P221" s="21">
        <f>MROUND(Datos[[#This Row],[Latitude]],IF(Datos[[#This Row],[Latitude]]&lt;0,-Precisión,Precisión))</f>
        <v>33.158999999999999</v>
      </c>
      <c r="Q221" s="21">
        <f>MROUND(Datos[[#This Row],[Longitude]],IF(Datos[[#This Row],[Longitude]]&lt;0,-Precisión,Precisión))</f>
        <v>-100.1585</v>
      </c>
      <c r="R221" s="1">
        <v>220</v>
      </c>
      <c r="S221" s="5" t="b">
        <f>AND(Datos[[#This Row],[Latitude]]&gt;=Latitud_,Datos[[#This Row],[Latitude]]&lt;=_Latitud)</f>
        <v>0</v>
      </c>
      <c r="T221" s="2" t="b">
        <f>AND(Datos[[#This Row],[Longitude]]&gt;=Longitud_,Datos[[#This Row],[Longitude]]&lt;=_Longitud)</f>
        <v>0</v>
      </c>
      <c r="U221" s="2" t="b">
        <f>AND(Comodines[[#This Row],[Latitud]],Comodines[[#This Row],[Longitud]])</f>
        <v>0</v>
      </c>
      <c r="V221" s="2" t="b">
        <f>IF(COUNTIFS($O$2:O221,Comodines[[#This Row],[LatT&amp;LonT]],$F$2:F221,Datos[[#This Row],[Acq_date]]-1)=0,TRUE,FALSE)</f>
        <v>1</v>
      </c>
      <c r="W221" s="2" t="b">
        <f>AND(Comodines[[#This Row],[L&amp;L]],Comodines[[#This Row],[Nuevo_Fuego]])</f>
        <v>0</v>
      </c>
      <c r="X221" s="2" t="str">
        <f>IF(Comodines[[#This Row],[L&amp;L]],Comodines[[#This Row],[Contador]],"")</f>
        <v/>
      </c>
      <c r="Y221" s="2" t="str">
        <f>IFERROR(SMALL(Comodines[L&amp;LC1],COUNTA($U$2:U221)),"")</f>
        <v/>
      </c>
      <c r="Z221" s="2" t="str">
        <f>IF(AND(Comodines[[#This Row],[Nuevo_Fuego]],Comodines[[#This Row],[L&amp;L]]),Comodines[[#This Row],[Contador]],"")</f>
        <v/>
      </c>
      <c r="AA221" s="2" t="str">
        <f>IFERROR(SMALL(Comodines[FuegoC1],COUNTA($W$2:W221)),"")</f>
        <v/>
      </c>
      <c r="AB221" s="3"/>
      <c r="AD221" s="3"/>
      <c r="AE221" s="3"/>
    </row>
    <row r="222" spans="1:31" ht="15" x14ac:dyDescent="0.25">
      <c r="A222" s="25">
        <v>32.460439999999998</v>
      </c>
      <c r="B222" s="18">
        <v>-97.037300000000002</v>
      </c>
      <c r="C222" s="2">
        <v>301</v>
      </c>
      <c r="D222" s="2">
        <v>0.5</v>
      </c>
      <c r="E222" s="2">
        <v>0.5</v>
      </c>
      <c r="F222" s="4">
        <v>42643</v>
      </c>
      <c r="G222" s="2">
        <v>845</v>
      </c>
      <c r="H222" s="2" t="s">
        <v>0</v>
      </c>
      <c r="I222" s="2" t="s">
        <v>1</v>
      </c>
      <c r="J222" s="2" t="s">
        <v>2</v>
      </c>
      <c r="K222" s="2">
        <v>287.10000000000002</v>
      </c>
      <c r="L222" s="2">
        <v>0</v>
      </c>
      <c r="M222" s="6" t="s">
        <v>0</v>
      </c>
      <c r="N222" s="23"/>
      <c r="O222" s="21" t="str">
        <f>Comodines[[#This Row],[Lat_trunc]]&amp;Comodines[[#This Row],[Lon_trunc]]</f>
        <v>32.4605-97.0375</v>
      </c>
      <c r="P222" s="21">
        <f>MROUND(Datos[[#This Row],[Latitude]],IF(Datos[[#This Row],[Latitude]]&lt;0,-Precisión,Precisión))</f>
        <v>32.460500000000003</v>
      </c>
      <c r="Q222" s="21">
        <f>MROUND(Datos[[#This Row],[Longitude]],IF(Datos[[#This Row],[Longitude]]&lt;0,-Precisión,Precisión))</f>
        <v>-97.037500000000009</v>
      </c>
      <c r="R222" s="1">
        <v>221</v>
      </c>
      <c r="S222" s="5" t="b">
        <f>AND(Datos[[#This Row],[Latitude]]&gt;=Latitud_,Datos[[#This Row],[Latitude]]&lt;=_Latitud)</f>
        <v>0</v>
      </c>
      <c r="T222" s="2" t="b">
        <f>AND(Datos[[#This Row],[Longitude]]&gt;=Longitud_,Datos[[#This Row],[Longitude]]&lt;=_Longitud)</f>
        <v>0</v>
      </c>
      <c r="U222" s="2" t="b">
        <f>AND(Comodines[[#This Row],[Latitud]],Comodines[[#This Row],[Longitud]])</f>
        <v>0</v>
      </c>
      <c r="V222" s="2" t="b">
        <f>IF(COUNTIFS($O$2:O222,Comodines[[#This Row],[LatT&amp;LonT]],$F$2:F222,Datos[[#This Row],[Acq_date]]-1)=0,TRUE,FALSE)</f>
        <v>1</v>
      </c>
      <c r="W222" s="2" t="b">
        <f>AND(Comodines[[#This Row],[L&amp;L]],Comodines[[#This Row],[Nuevo_Fuego]])</f>
        <v>0</v>
      </c>
      <c r="X222" s="2" t="str">
        <f>IF(Comodines[[#This Row],[L&amp;L]],Comodines[[#This Row],[Contador]],"")</f>
        <v/>
      </c>
      <c r="Y222" s="2" t="str">
        <f>IFERROR(SMALL(Comodines[L&amp;LC1],COUNTA($U$2:U222)),"")</f>
        <v/>
      </c>
      <c r="Z222" s="2" t="str">
        <f>IF(AND(Comodines[[#This Row],[Nuevo_Fuego]],Comodines[[#This Row],[L&amp;L]]),Comodines[[#This Row],[Contador]],"")</f>
        <v/>
      </c>
      <c r="AA222" s="2" t="str">
        <f>IFERROR(SMALL(Comodines[FuegoC1],COUNTA($W$2:W222)),"")</f>
        <v/>
      </c>
      <c r="AB222" s="3"/>
      <c r="AD222" s="3"/>
      <c r="AE222" s="3"/>
    </row>
    <row r="223" spans="1:31" ht="15" x14ac:dyDescent="0.25">
      <c r="A223" s="25">
        <v>32.4572</v>
      </c>
      <c r="B223" s="18">
        <v>-97.043930000000003</v>
      </c>
      <c r="C223" s="2">
        <v>301.10000000000002</v>
      </c>
      <c r="D223" s="2">
        <v>0.5</v>
      </c>
      <c r="E223" s="2">
        <v>0.5</v>
      </c>
      <c r="F223" s="4">
        <v>42643</v>
      </c>
      <c r="G223" s="2">
        <v>845</v>
      </c>
      <c r="H223" s="2" t="s">
        <v>0</v>
      </c>
      <c r="I223" s="2" t="s">
        <v>1</v>
      </c>
      <c r="J223" s="2" t="s">
        <v>2</v>
      </c>
      <c r="K223" s="2">
        <v>285.39999999999998</v>
      </c>
      <c r="L223" s="2">
        <v>0</v>
      </c>
      <c r="M223" s="6" t="s">
        <v>0</v>
      </c>
      <c r="N223" s="23"/>
      <c r="O223" s="21" t="str">
        <f>Comodines[[#This Row],[Lat_trunc]]&amp;Comodines[[#This Row],[Lon_trunc]]</f>
        <v>32.457-97.044</v>
      </c>
      <c r="P223" s="21">
        <f>MROUND(Datos[[#This Row],[Latitude]],IF(Datos[[#This Row],[Latitude]]&lt;0,-Precisión,Precisión))</f>
        <v>32.457000000000001</v>
      </c>
      <c r="Q223" s="21">
        <f>MROUND(Datos[[#This Row],[Longitude]],IF(Datos[[#This Row],[Longitude]]&lt;0,-Precisión,Precisión))</f>
        <v>-97.043999999999997</v>
      </c>
      <c r="R223" s="1">
        <v>222</v>
      </c>
      <c r="S223" s="5" t="b">
        <f>AND(Datos[[#This Row],[Latitude]]&gt;=Latitud_,Datos[[#This Row],[Latitude]]&lt;=_Latitud)</f>
        <v>0</v>
      </c>
      <c r="T223" s="2" t="b">
        <f>AND(Datos[[#This Row],[Longitude]]&gt;=Longitud_,Datos[[#This Row],[Longitude]]&lt;=_Longitud)</f>
        <v>0</v>
      </c>
      <c r="U223" s="2" t="b">
        <f>AND(Comodines[[#This Row],[Latitud]],Comodines[[#This Row],[Longitud]])</f>
        <v>0</v>
      </c>
      <c r="V223" s="2" t="b">
        <f>IF(COUNTIFS($O$2:O223,Comodines[[#This Row],[LatT&amp;LonT]],$F$2:F223,Datos[[#This Row],[Acq_date]]-1)=0,TRUE,FALSE)</f>
        <v>1</v>
      </c>
      <c r="W223" s="2" t="b">
        <f>AND(Comodines[[#This Row],[L&amp;L]],Comodines[[#This Row],[Nuevo_Fuego]])</f>
        <v>0</v>
      </c>
      <c r="X223" s="2" t="str">
        <f>IF(Comodines[[#This Row],[L&amp;L]],Comodines[[#This Row],[Contador]],"")</f>
        <v/>
      </c>
      <c r="Y223" s="2" t="str">
        <f>IFERROR(SMALL(Comodines[L&amp;LC1],COUNTA($U$2:U223)),"")</f>
        <v/>
      </c>
      <c r="Z223" s="2" t="str">
        <f>IF(AND(Comodines[[#This Row],[Nuevo_Fuego]],Comodines[[#This Row],[L&amp;L]]),Comodines[[#This Row],[Contador]],"")</f>
        <v/>
      </c>
      <c r="AA223" s="2" t="str">
        <f>IFERROR(SMALL(Comodines[FuegoC1],COUNTA($W$2:W223)),"")</f>
        <v/>
      </c>
      <c r="AB223" s="3"/>
      <c r="AD223" s="3"/>
      <c r="AE223" s="3"/>
    </row>
    <row r="224" spans="1:31" ht="15" x14ac:dyDescent="0.25">
      <c r="A224" s="25">
        <v>32.456020000000002</v>
      </c>
      <c r="B224" s="18">
        <v>-97.038719999999998</v>
      </c>
      <c r="C224" s="2">
        <v>298.89999999999998</v>
      </c>
      <c r="D224" s="2">
        <v>0.5</v>
      </c>
      <c r="E224" s="2">
        <v>0.5</v>
      </c>
      <c r="F224" s="4">
        <v>42643</v>
      </c>
      <c r="G224" s="2">
        <v>845</v>
      </c>
      <c r="H224" s="2" t="s">
        <v>0</v>
      </c>
      <c r="I224" s="2" t="s">
        <v>1</v>
      </c>
      <c r="J224" s="2" t="s">
        <v>2</v>
      </c>
      <c r="K224" s="2">
        <v>287.89999999999998</v>
      </c>
      <c r="L224" s="2">
        <v>0</v>
      </c>
      <c r="M224" s="6" t="s">
        <v>0</v>
      </c>
      <c r="N224" s="23"/>
      <c r="O224" s="21" t="str">
        <f>Comodines[[#This Row],[Lat_trunc]]&amp;Comodines[[#This Row],[Lon_trunc]]</f>
        <v>32.456-97.0385</v>
      </c>
      <c r="P224" s="21">
        <f>MROUND(Datos[[#This Row],[Latitude]],IF(Datos[[#This Row],[Latitude]]&lt;0,-Precisión,Precisión))</f>
        <v>32.456000000000003</v>
      </c>
      <c r="Q224" s="21">
        <f>MROUND(Datos[[#This Row],[Longitude]],IF(Datos[[#This Row],[Longitude]]&lt;0,-Precisión,Precisión))</f>
        <v>-97.038499999999999</v>
      </c>
      <c r="R224" s="1">
        <v>223</v>
      </c>
      <c r="S224" s="5" t="b">
        <f>AND(Datos[[#This Row],[Latitude]]&gt;=Latitud_,Datos[[#This Row],[Latitude]]&lt;=_Latitud)</f>
        <v>0</v>
      </c>
      <c r="T224" s="2" t="b">
        <f>AND(Datos[[#This Row],[Longitude]]&gt;=Longitud_,Datos[[#This Row],[Longitude]]&lt;=_Longitud)</f>
        <v>0</v>
      </c>
      <c r="U224" s="2" t="b">
        <f>AND(Comodines[[#This Row],[Latitud]],Comodines[[#This Row],[Longitud]])</f>
        <v>0</v>
      </c>
      <c r="V224" s="2" t="b">
        <f>IF(COUNTIFS($O$2:O224,Comodines[[#This Row],[LatT&amp;LonT]],$F$2:F224,Datos[[#This Row],[Acq_date]]-1)=0,TRUE,FALSE)</f>
        <v>1</v>
      </c>
      <c r="W224" s="2" t="b">
        <f>AND(Comodines[[#This Row],[L&amp;L]],Comodines[[#This Row],[Nuevo_Fuego]])</f>
        <v>0</v>
      </c>
      <c r="X224" s="2" t="str">
        <f>IF(Comodines[[#This Row],[L&amp;L]],Comodines[[#This Row],[Contador]],"")</f>
        <v/>
      </c>
      <c r="Y224" s="2" t="str">
        <f>IFERROR(SMALL(Comodines[L&amp;LC1],COUNTA($U$2:U224)),"")</f>
        <v/>
      </c>
      <c r="Z224" s="2" t="str">
        <f>IF(AND(Comodines[[#This Row],[Nuevo_Fuego]],Comodines[[#This Row],[L&amp;L]]),Comodines[[#This Row],[Contador]],"")</f>
        <v/>
      </c>
      <c r="AA224" s="2" t="str">
        <f>IFERROR(SMALL(Comodines[FuegoC1],COUNTA($W$2:W224)),"")</f>
        <v/>
      </c>
      <c r="AB224" s="3"/>
      <c r="AD224" s="3"/>
      <c r="AE224" s="3"/>
    </row>
    <row r="225" spans="1:31" ht="15" x14ac:dyDescent="0.25">
      <c r="A225" s="25">
        <v>32.24503</v>
      </c>
      <c r="B225" s="18">
        <v>-97.554199999999994</v>
      </c>
      <c r="C225" s="2">
        <v>302.2</v>
      </c>
      <c r="D225" s="2">
        <v>0.5</v>
      </c>
      <c r="E225" s="2">
        <v>0.5</v>
      </c>
      <c r="F225" s="4">
        <v>42643</v>
      </c>
      <c r="G225" s="2">
        <v>845</v>
      </c>
      <c r="H225" s="2" t="s">
        <v>0</v>
      </c>
      <c r="I225" s="2" t="s">
        <v>1</v>
      </c>
      <c r="J225" s="2" t="s">
        <v>2</v>
      </c>
      <c r="K225" s="2">
        <v>285.7</v>
      </c>
      <c r="L225" s="2">
        <v>0</v>
      </c>
      <c r="M225" s="6" t="s">
        <v>0</v>
      </c>
      <c r="N225" s="23"/>
      <c r="O225" s="21" t="str">
        <f>Comodines[[#This Row],[Lat_trunc]]&amp;Comodines[[#This Row],[Lon_trunc]]</f>
        <v>32.245-97.554</v>
      </c>
      <c r="P225" s="21">
        <f>MROUND(Datos[[#This Row],[Latitude]],IF(Datos[[#This Row],[Latitude]]&lt;0,-Precisión,Precisión))</f>
        <v>32.244999999999997</v>
      </c>
      <c r="Q225" s="21">
        <f>MROUND(Datos[[#This Row],[Longitude]],IF(Datos[[#This Row],[Longitude]]&lt;0,-Precisión,Precisión))</f>
        <v>-97.554000000000002</v>
      </c>
      <c r="R225" s="1">
        <v>224</v>
      </c>
      <c r="S225" s="5" t="b">
        <f>AND(Datos[[#This Row],[Latitude]]&gt;=Latitud_,Datos[[#This Row],[Latitude]]&lt;=_Latitud)</f>
        <v>0</v>
      </c>
      <c r="T225" s="2" t="b">
        <f>AND(Datos[[#This Row],[Longitude]]&gt;=Longitud_,Datos[[#This Row],[Longitude]]&lt;=_Longitud)</f>
        <v>0</v>
      </c>
      <c r="U225" s="2" t="b">
        <f>AND(Comodines[[#This Row],[Latitud]],Comodines[[#This Row],[Longitud]])</f>
        <v>0</v>
      </c>
      <c r="V225" s="2" t="b">
        <f>IF(COUNTIFS($O$2:O225,Comodines[[#This Row],[LatT&amp;LonT]],$F$2:F225,Datos[[#This Row],[Acq_date]]-1)=0,TRUE,FALSE)</f>
        <v>1</v>
      </c>
      <c r="W225" s="2" t="b">
        <f>AND(Comodines[[#This Row],[L&amp;L]],Comodines[[#This Row],[Nuevo_Fuego]])</f>
        <v>0</v>
      </c>
      <c r="X225" s="2" t="str">
        <f>IF(Comodines[[#This Row],[L&amp;L]],Comodines[[#This Row],[Contador]],"")</f>
        <v/>
      </c>
      <c r="Y225" s="2" t="str">
        <f>IFERROR(SMALL(Comodines[L&amp;LC1],COUNTA($U$2:U225)),"")</f>
        <v/>
      </c>
      <c r="Z225" s="2" t="str">
        <f>IF(AND(Comodines[[#This Row],[Nuevo_Fuego]],Comodines[[#This Row],[L&amp;L]]),Comodines[[#This Row],[Contador]],"")</f>
        <v/>
      </c>
      <c r="AA225" s="2" t="str">
        <f>IFERROR(SMALL(Comodines[FuegoC1],COUNTA($W$2:W225)),"")</f>
        <v/>
      </c>
      <c r="AB225" s="3"/>
      <c r="AD225" s="3"/>
      <c r="AE225" s="3"/>
    </row>
    <row r="226" spans="1:31" ht="15" x14ac:dyDescent="0.25">
      <c r="A226" s="25">
        <v>31.00075</v>
      </c>
      <c r="B226" s="18">
        <v>-92.556240000000003</v>
      </c>
      <c r="C226" s="2">
        <v>295.5</v>
      </c>
      <c r="D226" s="2">
        <v>0.5</v>
      </c>
      <c r="E226" s="2">
        <v>0.7</v>
      </c>
      <c r="F226" s="4">
        <v>42643</v>
      </c>
      <c r="G226" s="2">
        <v>845</v>
      </c>
      <c r="H226" s="2" t="s">
        <v>0</v>
      </c>
      <c r="I226" s="2" t="s">
        <v>1</v>
      </c>
      <c r="J226" s="2" t="s">
        <v>2</v>
      </c>
      <c r="K226" s="2">
        <v>285</v>
      </c>
      <c r="L226" s="2">
        <v>0</v>
      </c>
      <c r="M226" s="6" t="s">
        <v>0</v>
      </c>
      <c r="N226" s="23"/>
      <c r="O226" s="21" t="str">
        <f>Comodines[[#This Row],[Lat_trunc]]&amp;Comodines[[#This Row],[Lon_trunc]]</f>
        <v>31.001-92.556</v>
      </c>
      <c r="P226" s="21">
        <f>MROUND(Datos[[#This Row],[Latitude]],IF(Datos[[#This Row],[Latitude]]&lt;0,-Precisión,Precisión))</f>
        <v>31.001000000000001</v>
      </c>
      <c r="Q226" s="21">
        <f>MROUND(Datos[[#This Row],[Longitude]],IF(Datos[[#This Row],[Longitude]]&lt;0,-Precisión,Precisión))</f>
        <v>-92.555999999999997</v>
      </c>
      <c r="R226" s="1">
        <v>225</v>
      </c>
      <c r="S226" s="5" t="b">
        <f>AND(Datos[[#This Row],[Latitude]]&gt;=Latitud_,Datos[[#This Row],[Latitude]]&lt;=_Latitud)</f>
        <v>0</v>
      </c>
      <c r="T226" s="2" t="b">
        <f>AND(Datos[[#This Row],[Longitude]]&gt;=Longitud_,Datos[[#This Row],[Longitude]]&lt;=_Longitud)</f>
        <v>0</v>
      </c>
      <c r="U226" s="2" t="b">
        <f>AND(Comodines[[#This Row],[Latitud]],Comodines[[#This Row],[Longitud]])</f>
        <v>0</v>
      </c>
      <c r="V226" s="2" t="b">
        <f>IF(COUNTIFS($O$2:O226,Comodines[[#This Row],[LatT&amp;LonT]],$F$2:F226,Datos[[#This Row],[Acq_date]]-1)=0,TRUE,FALSE)</f>
        <v>1</v>
      </c>
      <c r="W226" s="2" t="b">
        <f>AND(Comodines[[#This Row],[L&amp;L]],Comodines[[#This Row],[Nuevo_Fuego]])</f>
        <v>0</v>
      </c>
      <c r="X226" s="2" t="str">
        <f>IF(Comodines[[#This Row],[L&amp;L]],Comodines[[#This Row],[Contador]],"")</f>
        <v/>
      </c>
      <c r="Y226" s="2" t="str">
        <f>IFERROR(SMALL(Comodines[L&amp;LC1],COUNTA($U$2:U226)),"")</f>
        <v/>
      </c>
      <c r="Z226" s="2" t="str">
        <f>IF(AND(Comodines[[#This Row],[Nuevo_Fuego]],Comodines[[#This Row],[L&amp;L]]),Comodines[[#This Row],[Contador]],"")</f>
        <v/>
      </c>
      <c r="AA226" s="2" t="str">
        <f>IFERROR(SMALL(Comodines[FuegoC1],COUNTA($W$2:W226)),"")</f>
        <v/>
      </c>
      <c r="AB226" s="3"/>
      <c r="AD226" s="3"/>
      <c r="AE226" s="3"/>
    </row>
    <row r="227" spans="1:31" ht="15" x14ac:dyDescent="0.25">
      <c r="A227" s="25">
        <v>30.584440000000001</v>
      </c>
      <c r="B227" s="18">
        <v>-91.240380000000002</v>
      </c>
      <c r="C227" s="2">
        <v>301.89999999999998</v>
      </c>
      <c r="D227" s="2">
        <v>0.6</v>
      </c>
      <c r="E227" s="2">
        <v>0.7</v>
      </c>
      <c r="F227" s="4">
        <v>42643</v>
      </c>
      <c r="G227" s="2">
        <v>845</v>
      </c>
      <c r="H227" s="2" t="s">
        <v>0</v>
      </c>
      <c r="I227" s="2" t="s">
        <v>1</v>
      </c>
      <c r="J227" s="2" t="s">
        <v>2</v>
      </c>
      <c r="K227" s="2">
        <v>286.5</v>
      </c>
      <c r="L227" s="2">
        <v>0</v>
      </c>
      <c r="M227" s="6" t="s">
        <v>0</v>
      </c>
      <c r="N227" s="23"/>
      <c r="O227" s="21" t="str">
        <f>Comodines[[#This Row],[Lat_trunc]]&amp;Comodines[[#This Row],[Lon_trunc]]</f>
        <v>30.5845-91.2405</v>
      </c>
      <c r="P227" s="21">
        <f>MROUND(Datos[[#This Row],[Latitude]],IF(Datos[[#This Row],[Latitude]]&lt;0,-Precisión,Precisión))</f>
        <v>30.584500000000002</v>
      </c>
      <c r="Q227" s="21">
        <f>MROUND(Datos[[#This Row],[Longitude]],IF(Datos[[#This Row],[Longitude]]&lt;0,-Precisión,Precisión))</f>
        <v>-91.240499999999997</v>
      </c>
      <c r="R227" s="1">
        <v>226</v>
      </c>
      <c r="S227" s="5" t="b">
        <f>AND(Datos[[#This Row],[Latitude]]&gt;=Latitud_,Datos[[#This Row],[Latitude]]&lt;=_Latitud)</f>
        <v>0</v>
      </c>
      <c r="T227" s="2" t="b">
        <f>AND(Datos[[#This Row],[Longitude]]&gt;=Longitud_,Datos[[#This Row],[Longitude]]&lt;=_Longitud)</f>
        <v>0</v>
      </c>
      <c r="U227" s="2" t="b">
        <f>AND(Comodines[[#This Row],[Latitud]],Comodines[[#This Row],[Longitud]])</f>
        <v>0</v>
      </c>
      <c r="V227" s="2" t="b">
        <f>IF(COUNTIFS($O$2:O227,Comodines[[#This Row],[LatT&amp;LonT]],$F$2:F227,Datos[[#This Row],[Acq_date]]-1)=0,TRUE,FALSE)</f>
        <v>1</v>
      </c>
      <c r="W227" s="2" t="b">
        <f>AND(Comodines[[#This Row],[L&amp;L]],Comodines[[#This Row],[Nuevo_Fuego]])</f>
        <v>0</v>
      </c>
      <c r="X227" s="2" t="str">
        <f>IF(Comodines[[#This Row],[L&amp;L]],Comodines[[#This Row],[Contador]],"")</f>
        <v/>
      </c>
      <c r="Y227" s="2" t="str">
        <f>IFERROR(SMALL(Comodines[L&amp;LC1],COUNTA($U$2:U227)),"")</f>
        <v/>
      </c>
      <c r="Z227" s="2" t="str">
        <f>IF(AND(Comodines[[#This Row],[Nuevo_Fuego]],Comodines[[#This Row],[L&amp;L]]),Comodines[[#This Row],[Contador]],"")</f>
        <v/>
      </c>
      <c r="AA227" s="2" t="str">
        <f>IFERROR(SMALL(Comodines[FuegoC1],COUNTA($W$2:W227)),"")</f>
        <v/>
      </c>
      <c r="AB227" s="3"/>
      <c r="AD227" s="3"/>
      <c r="AE227" s="3"/>
    </row>
    <row r="228" spans="1:31" ht="15" x14ac:dyDescent="0.25">
      <c r="A228" s="25">
        <v>30.483499999999999</v>
      </c>
      <c r="B228" s="18">
        <v>-91.177160000000001</v>
      </c>
      <c r="C228" s="2">
        <v>303.7</v>
      </c>
      <c r="D228" s="2">
        <v>0.6</v>
      </c>
      <c r="E228" s="2">
        <v>0.7</v>
      </c>
      <c r="F228" s="4">
        <v>42643</v>
      </c>
      <c r="G228" s="2">
        <v>845</v>
      </c>
      <c r="H228" s="2" t="s">
        <v>0</v>
      </c>
      <c r="I228" s="2" t="s">
        <v>1</v>
      </c>
      <c r="J228" s="2" t="s">
        <v>2</v>
      </c>
      <c r="K228" s="2">
        <v>292.60000000000002</v>
      </c>
      <c r="L228" s="2">
        <v>0</v>
      </c>
      <c r="M228" s="6" t="s">
        <v>0</v>
      </c>
      <c r="N228" s="23"/>
      <c r="O228" s="21" t="str">
        <f>Comodines[[#This Row],[Lat_trunc]]&amp;Comodines[[#This Row],[Lon_trunc]]</f>
        <v>30.4835-91.177</v>
      </c>
      <c r="P228" s="21">
        <f>MROUND(Datos[[#This Row],[Latitude]],IF(Datos[[#This Row],[Latitude]]&lt;0,-Precisión,Precisión))</f>
        <v>30.483499999999999</v>
      </c>
      <c r="Q228" s="21">
        <f>MROUND(Datos[[#This Row],[Longitude]],IF(Datos[[#This Row],[Longitude]]&lt;0,-Precisión,Precisión))</f>
        <v>-91.177000000000007</v>
      </c>
      <c r="R228" s="1">
        <v>227</v>
      </c>
      <c r="S228" s="5" t="b">
        <f>AND(Datos[[#This Row],[Latitude]]&gt;=Latitud_,Datos[[#This Row],[Latitude]]&lt;=_Latitud)</f>
        <v>0</v>
      </c>
      <c r="T228" s="2" t="b">
        <f>AND(Datos[[#This Row],[Longitude]]&gt;=Longitud_,Datos[[#This Row],[Longitude]]&lt;=_Longitud)</f>
        <v>0</v>
      </c>
      <c r="U228" s="2" t="b">
        <f>AND(Comodines[[#This Row],[Latitud]],Comodines[[#This Row],[Longitud]])</f>
        <v>0</v>
      </c>
      <c r="V228" s="2" t="b">
        <f>IF(COUNTIFS($O$2:O228,Comodines[[#This Row],[LatT&amp;LonT]],$F$2:F228,Datos[[#This Row],[Acq_date]]-1)=0,TRUE,FALSE)</f>
        <v>1</v>
      </c>
      <c r="W228" s="2" t="b">
        <f>AND(Comodines[[#This Row],[L&amp;L]],Comodines[[#This Row],[Nuevo_Fuego]])</f>
        <v>0</v>
      </c>
      <c r="X228" s="2" t="str">
        <f>IF(Comodines[[#This Row],[L&amp;L]],Comodines[[#This Row],[Contador]],"")</f>
        <v/>
      </c>
      <c r="Y228" s="2" t="str">
        <f>IFERROR(SMALL(Comodines[L&amp;LC1],COUNTA($U$2:U228)),"")</f>
        <v/>
      </c>
      <c r="Z228" s="2" t="str">
        <f>IF(AND(Comodines[[#This Row],[Nuevo_Fuego]],Comodines[[#This Row],[L&amp;L]]),Comodines[[#This Row],[Contador]],"")</f>
        <v/>
      </c>
      <c r="AA228" s="2" t="str">
        <f>IFERROR(SMALL(Comodines[FuegoC1],COUNTA($W$2:W228)),"")</f>
        <v/>
      </c>
      <c r="AB228" s="3"/>
      <c r="AD228" s="3"/>
      <c r="AE228" s="3"/>
    </row>
    <row r="229" spans="1:31" ht="15" x14ac:dyDescent="0.25">
      <c r="A229" s="25">
        <v>30.749829999999999</v>
      </c>
      <c r="B229" s="18">
        <v>-92.254140000000007</v>
      </c>
      <c r="C229" s="2">
        <v>298.8</v>
      </c>
      <c r="D229" s="2">
        <v>0.5</v>
      </c>
      <c r="E229" s="2">
        <v>0.7</v>
      </c>
      <c r="F229" s="4">
        <v>42643</v>
      </c>
      <c r="G229" s="2">
        <v>845</v>
      </c>
      <c r="H229" s="2" t="s">
        <v>0</v>
      </c>
      <c r="I229" s="2" t="s">
        <v>1</v>
      </c>
      <c r="J229" s="2" t="s">
        <v>2</v>
      </c>
      <c r="K229" s="2">
        <v>286.39999999999998</v>
      </c>
      <c r="L229" s="2">
        <v>0</v>
      </c>
      <c r="M229" s="6" t="s">
        <v>0</v>
      </c>
      <c r="N229" s="23"/>
      <c r="O229" s="21" t="str">
        <f>Comodines[[#This Row],[Lat_trunc]]&amp;Comodines[[#This Row],[Lon_trunc]]</f>
        <v>30.75-92.254</v>
      </c>
      <c r="P229" s="21">
        <f>MROUND(Datos[[#This Row],[Latitude]],IF(Datos[[#This Row],[Latitude]]&lt;0,-Precisión,Precisión))</f>
        <v>30.75</v>
      </c>
      <c r="Q229" s="21">
        <f>MROUND(Datos[[#This Row],[Longitude]],IF(Datos[[#This Row],[Longitude]]&lt;0,-Precisión,Precisión))</f>
        <v>-92.254000000000005</v>
      </c>
      <c r="R229" s="1">
        <v>228</v>
      </c>
      <c r="S229" s="5" t="b">
        <f>AND(Datos[[#This Row],[Latitude]]&gt;=Latitud_,Datos[[#This Row],[Latitude]]&lt;=_Latitud)</f>
        <v>0</v>
      </c>
      <c r="T229" s="2" t="b">
        <f>AND(Datos[[#This Row],[Longitude]]&gt;=Longitud_,Datos[[#This Row],[Longitude]]&lt;=_Longitud)</f>
        <v>0</v>
      </c>
      <c r="U229" s="2" t="b">
        <f>AND(Comodines[[#This Row],[Latitud]],Comodines[[#This Row],[Longitud]])</f>
        <v>0</v>
      </c>
      <c r="V229" s="2" t="b">
        <f>IF(COUNTIFS($O$2:O229,Comodines[[#This Row],[LatT&amp;LonT]],$F$2:F229,Datos[[#This Row],[Acq_date]]-1)=0,TRUE,FALSE)</f>
        <v>1</v>
      </c>
      <c r="W229" s="2" t="b">
        <f>AND(Comodines[[#This Row],[L&amp;L]],Comodines[[#This Row],[Nuevo_Fuego]])</f>
        <v>0</v>
      </c>
      <c r="X229" s="2" t="str">
        <f>IF(Comodines[[#This Row],[L&amp;L]],Comodines[[#This Row],[Contador]],"")</f>
        <v/>
      </c>
      <c r="Y229" s="2" t="str">
        <f>IFERROR(SMALL(Comodines[L&amp;LC1],COUNTA($U$2:U229)),"")</f>
        <v/>
      </c>
      <c r="Z229" s="2" t="str">
        <f>IF(AND(Comodines[[#This Row],[Nuevo_Fuego]],Comodines[[#This Row],[L&amp;L]]),Comodines[[#This Row],[Contador]],"")</f>
        <v/>
      </c>
      <c r="AA229" s="2" t="str">
        <f>IFERROR(SMALL(Comodines[FuegoC1],COUNTA($W$2:W229)),"")</f>
        <v/>
      </c>
      <c r="AB229" s="3"/>
      <c r="AD229" s="3"/>
      <c r="AE229" s="3"/>
    </row>
    <row r="230" spans="1:31" ht="15" x14ac:dyDescent="0.25">
      <c r="A230" s="25">
        <v>33.014220000000002</v>
      </c>
      <c r="B230" s="18">
        <v>-102.75658</v>
      </c>
      <c r="C230" s="2">
        <v>299.10000000000002</v>
      </c>
      <c r="D230" s="2">
        <v>0.4</v>
      </c>
      <c r="E230" s="2">
        <v>0.4</v>
      </c>
      <c r="F230" s="4">
        <v>42643</v>
      </c>
      <c r="G230" s="2">
        <v>845</v>
      </c>
      <c r="H230" s="2" t="s">
        <v>0</v>
      </c>
      <c r="I230" s="2" t="s">
        <v>1</v>
      </c>
      <c r="J230" s="2" t="s">
        <v>2</v>
      </c>
      <c r="K230" s="2">
        <v>283.3</v>
      </c>
      <c r="L230" s="2">
        <v>0</v>
      </c>
      <c r="M230" s="6" t="s">
        <v>0</v>
      </c>
      <c r="N230" s="23"/>
      <c r="O230" s="21" t="str">
        <f>Comodines[[#This Row],[Lat_trunc]]&amp;Comodines[[#This Row],[Lon_trunc]]</f>
        <v>33.014-102.7565</v>
      </c>
      <c r="P230" s="21">
        <f>MROUND(Datos[[#This Row],[Latitude]],IF(Datos[[#This Row],[Latitude]]&lt;0,-Precisión,Precisión))</f>
        <v>33.014000000000003</v>
      </c>
      <c r="Q230" s="21">
        <f>MROUND(Datos[[#This Row],[Longitude]],IF(Datos[[#This Row],[Longitude]]&lt;0,-Precisión,Precisión))</f>
        <v>-102.7565</v>
      </c>
      <c r="R230" s="1">
        <v>229</v>
      </c>
      <c r="S230" s="5" t="b">
        <f>AND(Datos[[#This Row],[Latitude]]&gt;=Latitud_,Datos[[#This Row],[Latitude]]&lt;=_Latitud)</f>
        <v>0</v>
      </c>
      <c r="T230" s="2" t="b">
        <f>AND(Datos[[#This Row],[Longitude]]&gt;=Longitud_,Datos[[#This Row],[Longitude]]&lt;=_Longitud)</f>
        <v>0</v>
      </c>
      <c r="U230" s="2" t="b">
        <f>AND(Comodines[[#This Row],[Latitud]],Comodines[[#This Row],[Longitud]])</f>
        <v>0</v>
      </c>
      <c r="V230" s="2" t="b">
        <f>IF(COUNTIFS($O$2:O230,Comodines[[#This Row],[LatT&amp;LonT]],$F$2:F230,Datos[[#This Row],[Acq_date]]-1)=0,TRUE,FALSE)</f>
        <v>1</v>
      </c>
      <c r="W230" s="2" t="b">
        <f>AND(Comodines[[#This Row],[L&amp;L]],Comodines[[#This Row],[Nuevo_Fuego]])</f>
        <v>0</v>
      </c>
      <c r="X230" s="2" t="str">
        <f>IF(Comodines[[#This Row],[L&amp;L]],Comodines[[#This Row],[Contador]],"")</f>
        <v/>
      </c>
      <c r="Y230" s="2" t="str">
        <f>IFERROR(SMALL(Comodines[L&amp;LC1],COUNTA($U$2:U230)),"")</f>
        <v/>
      </c>
      <c r="Z230" s="2" t="str">
        <f>IF(AND(Comodines[[#This Row],[Nuevo_Fuego]],Comodines[[#This Row],[L&amp;L]]),Comodines[[#This Row],[Contador]],"")</f>
        <v/>
      </c>
      <c r="AA230" s="2" t="str">
        <f>IFERROR(SMALL(Comodines[FuegoC1],COUNTA($W$2:W230)),"")</f>
        <v/>
      </c>
      <c r="AB230" s="3"/>
      <c r="AD230" s="3"/>
      <c r="AE230" s="3"/>
    </row>
    <row r="231" spans="1:31" ht="15" x14ac:dyDescent="0.25">
      <c r="A231" s="25">
        <v>32.972540000000002</v>
      </c>
      <c r="B231" s="18">
        <v>-102.73965</v>
      </c>
      <c r="C231" s="2">
        <v>305.89999999999998</v>
      </c>
      <c r="D231" s="2">
        <v>0.4</v>
      </c>
      <c r="E231" s="2">
        <v>0.4</v>
      </c>
      <c r="F231" s="4">
        <v>42643</v>
      </c>
      <c r="G231" s="2">
        <v>845</v>
      </c>
      <c r="H231" s="2" t="s">
        <v>0</v>
      </c>
      <c r="I231" s="2" t="s">
        <v>1</v>
      </c>
      <c r="J231" s="2" t="s">
        <v>2</v>
      </c>
      <c r="K231" s="2">
        <v>282.89999999999998</v>
      </c>
      <c r="L231" s="2">
        <v>0</v>
      </c>
      <c r="M231" s="6" t="s">
        <v>0</v>
      </c>
      <c r="N231" s="23"/>
      <c r="O231" s="21" t="str">
        <f>Comodines[[#This Row],[Lat_trunc]]&amp;Comodines[[#This Row],[Lon_trunc]]</f>
        <v>32.9725-102.7395</v>
      </c>
      <c r="P231" s="21">
        <f>MROUND(Datos[[#This Row],[Latitude]],IF(Datos[[#This Row],[Latitude]]&lt;0,-Precisión,Precisión))</f>
        <v>32.972500000000004</v>
      </c>
      <c r="Q231" s="21">
        <f>MROUND(Datos[[#This Row],[Longitude]],IF(Datos[[#This Row],[Longitude]]&lt;0,-Precisión,Precisión))</f>
        <v>-102.73950000000001</v>
      </c>
      <c r="R231" s="1">
        <v>230</v>
      </c>
      <c r="S231" s="5" t="b">
        <f>AND(Datos[[#This Row],[Latitude]]&gt;=Latitud_,Datos[[#This Row],[Latitude]]&lt;=_Latitud)</f>
        <v>0</v>
      </c>
      <c r="T231" s="2" t="b">
        <f>AND(Datos[[#This Row],[Longitude]]&gt;=Longitud_,Datos[[#This Row],[Longitude]]&lt;=_Longitud)</f>
        <v>0</v>
      </c>
      <c r="U231" s="2" t="b">
        <f>AND(Comodines[[#This Row],[Latitud]],Comodines[[#This Row],[Longitud]])</f>
        <v>0</v>
      </c>
      <c r="V231" s="2" t="b">
        <f>IF(COUNTIFS($O$2:O231,Comodines[[#This Row],[LatT&amp;LonT]],$F$2:F231,Datos[[#This Row],[Acq_date]]-1)=0,TRUE,FALSE)</f>
        <v>1</v>
      </c>
      <c r="W231" s="2" t="b">
        <f>AND(Comodines[[#This Row],[L&amp;L]],Comodines[[#This Row],[Nuevo_Fuego]])</f>
        <v>0</v>
      </c>
      <c r="X231" s="2" t="str">
        <f>IF(Comodines[[#This Row],[L&amp;L]],Comodines[[#This Row],[Contador]],"")</f>
        <v/>
      </c>
      <c r="Y231" s="2" t="str">
        <f>IFERROR(SMALL(Comodines[L&amp;LC1],COUNTA($U$2:U231)),"")</f>
        <v/>
      </c>
      <c r="Z231" s="2" t="str">
        <f>IF(AND(Comodines[[#This Row],[Nuevo_Fuego]],Comodines[[#This Row],[L&amp;L]]),Comodines[[#This Row],[Contador]],"")</f>
        <v/>
      </c>
      <c r="AA231" s="2" t="str">
        <f>IFERROR(SMALL(Comodines[FuegoC1],COUNTA($W$2:W231)),"")</f>
        <v/>
      </c>
      <c r="AB231" s="3"/>
      <c r="AD231" s="3"/>
      <c r="AE231" s="3"/>
    </row>
    <row r="232" spans="1:31" ht="15" x14ac:dyDescent="0.25">
      <c r="A232" s="25">
        <v>30.064859999999999</v>
      </c>
      <c r="B232" s="18">
        <v>-90.597830000000002</v>
      </c>
      <c r="C232" s="2">
        <v>307.39999999999998</v>
      </c>
      <c r="D232" s="2">
        <v>0.7</v>
      </c>
      <c r="E232" s="2">
        <v>0.8</v>
      </c>
      <c r="F232" s="4">
        <v>42643</v>
      </c>
      <c r="G232" s="2">
        <v>845</v>
      </c>
      <c r="H232" s="2" t="s">
        <v>0</v>
      </c>
      <c r="I232" s="2" t="s">
        <v>1</v>
      </c>
      <c r="J232" s="2" t="s">
        <v>2</v>
      </c>
      <c r="K232" s="2">
        <v>290.89999999999998</v>
      </c>
      <c r="L232" s="2">
        <v>0</v>
      </c>
      <c r="M232" s="6" t="s">
        <v>0</v>
      </c>
      <c r="N232" s="23"/>
      <c r="O232" s="21" t="str">
        <f>Comodines[[#This Row],[Lat_trunc]]&amp;Comodines[[#This Row],[Lon_trunc]]</f>
        <v>30.065-90.598</v>
      </c>
      <c r="P232" s="21">
        <f>MROUND(Datos[[#This Row],[Latitude]],IF(Datos[[#This Row],[Latitude]]&lt;0,-Precisión,Precisión))</f>
        <v>30.065000000000001</v>
      </c>
      <c r="Q232" s="21">
        <f>MROUND(Datos[[#This Row],[Longitude]],IF(Datos[[#This Row],[Longitude]]&lt;0,-Precisión,Precisión))</f>
        <v>-90.597999999999999</v>
      </c>
      <c r="R232" s="1">
        <v>231</v>
      </c>
      <c r="S232" s="5" t="b">
        <f>AND(Datos[[#This Row],[Latitude]]&gt;=Latitud_,Datos[[#This Row],[Latitude]]&lt;=_Latitud)</f>
        <v>0</v>
      </c>
      <c r="T232" s="2" t="b">
        <f>AND(Datos[[#This Row],[Longitude]]&gt;=Longitud_,Datos[[#This Row],[Longitude]]&lt;=_Longitud)</f>
        <v>0</v>
      </c>
      <c r="U232" s="2" t="b">
        <f>AND(Comodines[[#This Row],[Latitud]],Comodines[[#This Row],[Longitud]])</f>
        <v>0</v>
      </c>
      <c r="V232" s="2" t="b">
        <f>IF(COUNTIFS($O$2:O232,Comodines[[#This Row],[LatT&amp;LonT]],$F$2:F232,Datos[[#This Row],[Acq_date]]-1)=0,TRUE,FALSE)</f>
        <v>1</v>
      </c>
      <c r="W232" s="2" t="b">
        <f>AND(Comodines[[#This Row],[L&amp;L]],Comodines[[#This Row],[Nuevo_Fuego]])</f>
        <v>0</v>
      </c>
      <c r="X232" s="2" t="str">
        <f>IF(Comodines[[#This Row],[L&amp;L]],Comodines[[#This Row],[Contador]],"")</f>
        <v/>
      </c>
      <c r="Y232" s="2" t="str">
        <f>IFERROR(SMALL(Comodines[L&amp;LC1],COUNTA($U$2:U232)),"")</f>
        <v/>
      </c>
      <c r="Z232" s="2" t="str">
        <f>IF(AND(Comodines[[#This Row],[Nuevo_Fuego]],Comodines[[#This Row],[L&amp;L]]),Comodines[[#This Row],[Contador]],"")</f>
        <v/>
      </c>
      <c r="AA232" s="2" t="str">
        <f>IFERROR(SMALL(Comodines[FuegoC1],COUNTA($W$2:W232)),"")</f>
        <v/>
      </c>
      <c r="AB232" s="3"/>
      <c r="AD232" s="3"/>
      <c r="AE232" s="3"/>
    </row>
    <row r="233" spans="1:31" ht="15" x14ac:dyDescent="0.25">
      <c r="A233" s="25">
        <v>30.058350000000001</v>
      </c>
      <c r="B233" s="18">
        <v>-90.600300000000004</v>
      </c>
      <c r="C233" s="2">
        <v>353.6</v>
      </c>
      <c r="D233" s="2">
        <v>0.7</v>
      </c>
      <c r="E233" s="2">
        <v>0.8</v>
      </c>
      <c r="F233" s="4">
        <v>42643</v>
      </c>
      <c r="G233" s="2">
        <v>845</v>
      </c>
      <c r="H233" s="2" t="s">
        <v>0</v>
      </c>
      <c r="I233" s="2" t="s">
        <v>1</v>
      </c>
      <c r="J233" s="2" t="s">
        <v>2</v>
      </c>
      <c r="K233" s="2">
        <v>290.60000000000002</v>
      </c>
      <c r="L233" s="2">
        <v>0</v>
      </c>
      <c r="M233" s="6" t="s">
        <v>0</v>
      </c>
      <c r="N233" s="23"/>
      <c r="O233" s="21" t="str">
        <f>Comodines[[#This Row],[Lat_trunc]]&amp;Comodines[[#This Row],[Lon_trunc]]</f>
        <v>30.0585-90.6005</v>
      </c>
      <c r="P233" s="21">
        <f>MROUND(Datos[[#This Row],[Latitude]],IF(Datos[[#This Row],[Latitude]]&lt;0,-Precisión,Precisión))</f>
        <v>30.058500000000002</v>
      </c>
      <c r="Q233" s="21">
        <f>MROUND(Datos[[#This Row],[Longitude]],IF(Datos[[#This Row],[Longitude]]&lt;0,-Precisión,Precisión))</f>
        <v>-90.600499999999997</v>
      </c>
      <c r="R233" s="1">
        <v>232</v>
      </c>
      <c r="S233" s="5" t="b">
        <f>AND(Datos[[#This Row],[Latitude]]&gt;=Latitud_,Datos[[#This Row],[Latitude]]&lt;=_Latitud)</f>
        <v>0</v>
      </c>
      <c r="T233" s="2" t="b">
        <f>AND(Datos[[#This Row],[Longitude]]&gt;=Longitud_,Datos[[#This Row],[Longitude]]&lt;=_Longitud)</f>
        <v>0</v>
      </c>
      <c r="U233" s="2" t="b">
        <f>AND(Comodines[[#This Row],[Latitud]],Comodines[[#This Row],[Longitud]])</f>
        <v>0</v>
      </c>
      <c r="V233" s="2" t="b">
        <f>IF(COUNTIFS($O$2:O233,Comodines[[#This Row],[LatT&amp;LonT]],$F$2:F233,Datos[[#This Row],[Acq_date]]-1)=0,TRUE,FALSE)</f>
        <v>1</v>
      </c>
      <c r="W233" s="2" t="b">
        <f>AND(Comodines[[#This Row],[L&amp;L]],Comodines[[#This Row],[Nuevo_Fuego]])</f>
        <v>0</v>
      </c>
      <c r="X233" s="2" t="str">
        <f>IF(Comodines[[#This Row],[L&amp;L]],Comodines[[#This Row],[Contador]],"")</f>
        <v/>
      </c>
      <c r="Y233" s="2" t="str">
        <f>IFERROR(SMALL(Comodines[L&amp;LC1],COUNTA($U$2:U233)),"")</f>
        <v/>
      </c>
      <c r="Z233" s="2" t="str">
        <f>IF(AND(Comodines[[#This Row],[Nuevo_Fuego]],Comodines[[#This Row],[L&amp;L]]),Comodines[[#This Row],[Contador]],"")</f>
        <v/>
      </c>
      <c r="AA233" s="2" t="str">
        <f>IFERROR(SMALL(Comodines[FuegoC1],COUNTA($W$2:W233)),"")</f>
        <v/>
      </c>
      <c r="AB233" s="3"/>
      <c r="AD233" s="3"/>
      <c r="AE233" s="3"/>
    </row>
    <row r="234" spans="1:31" ht="15" x14ac:dyDescent="0.25">
      <c r="A234" s="25">
        <v>30.00189</v>
      </c>
      <c r="B234" s="18">
        <v>-90.402240000000006</v>
      </c>
      <c r="C234" s="2">
        <v>305</v>
      </c>
      <c r="D234" s="2">
        <v>0.7</v>
      </c>
      <c r="E234" s="2">
        <v>0.8</v>
      </c>
      <c r="F234" s="4">
        <v>42643</v>
      </c>
      <c r="G234" s="2">
        <v>845</v>
      </c>
      <c r="H234" s="2" t="s">
        <v>0</v>
      </c>
      <c r="I234" s="2" t="s">
        <v>1</v>
      </c>
      <c r="J234" s="2" t="s">
        <v>2</v>
      </c>
      <c r="K234" s="2">
        <v>293.39999999999998</v>
      </c>
      <c r="L234" s="2">
        <v>0</v>
      </c>
      <c r="M234" s="6" t="s">
        <v>0</v>
      </c>
      <c r="N234" s="23"/>
      <c r="O234" s="21" t="str">
        <f>Comodines[[#This Row],[Lat_trunc]]&amp;Comodines[[#This Row],[Lon_trunc]]</f>
        <v>30.002-90.402</v>
      </c>
      <c r="P234" s="21">
        <f>MROUND(Datos[[#This Row],[Latitude]],IF(Datos[[#This Row],[Latitude]]&lt;0,-Precisión,Precisión))</f>
        <v>30.001999999999999</v>
      </c>
      <c r="Q234" s="21">
        <f>MROUND(Datos[[#This Row],[Longitude]],IF(Datos[[#This Row],[Longitude]]&lt;0,-Precisión,Precisión))</f>
        <v>-90.402000000000001</v>
      </c>
      <c r="R234" s="1">
        <v>233</v>
      </c>
      <c r="S234" s="5" t="b">
        <f>AND(Datos[[#This Row],[Latitude]]&gt;=Latitud_,Datos[[#This Row],[Latitude]]&lt;=_Latitud)</f>
        <v>0</v>
      </c>
      <c r="T234" s="2" t="b">
        <f>AND(Datos[[#This Row],[Longitude]]&gt;=Longitud_,Datos[[#This Row],[Longitude]]&lt;=_Longitud)</f>
        <v>0</v>
      </c>
      <c r="U234" s="2" t="b">
        <f>AND(Comodines[[#This Row],[Latitud]],Comodines[[#This Row],[Longitud]])</f>
        <v>0</v>
      </c>
      <c r="V234" s="2" t="b">
        <f>IF(COUNTIFS($O$2:O234,Comodines[[#This Row],[LatT&amp;LonT]],$F$2:F234,Datos[[#This Row],[Acq_date]]-1)=0,TRUE,FALSE)</f>
        <v>1</v>
      </c>
      <c r="W234" s="2" t="b">
        <f>AND(Comodines[[#This Row],[L&amp;L]],Comodines[[#This Row],[Nuevo_Fuego]])</f>
        <v>0</v>
      </c>
      <c r="X234" s="2" t="str">
        <f>IF(Comodines[[#This Row],[L&amp;L]],Comodines[[#This Row],[Contador]],"")</f>
        <v/>
      </c>
      <c r="Y234" s="2" t="str">
        <f>IFERROR(SMALL(Comodines[L&amp;LC1],COUNTA($U$2:U234)),"")</f>
        <v/>
      </c>
      <c r="Z234" s="2" t="str">
        <f>IF(AND(Comodines[[#This Row],[Nuevo_Fuego]],Comodines[[#This Row],[L&amp;L]]),Comodines[[#This Row],[Contador]],"")</f>
        <v/>
      </c>
      <c r="AA234" s="2" t="str">
        <f>IFERROR(SMALL(Comodines[FuegoC1],COUNTA($W$2:W234)),"")</f>
        <v/>
      </c>
      <c r="AB234" s="3"/>
      <c r="AD234" s="3"/>
      <c r="AE234" s="3"/>
    </row>
    <row r="235" spans="1:31" ht="15" x14ac:dyDescent="0.25">
      <c r="A235" s="25">
        <v>29.963789999999999</v>
      </c>
      <c r="B235" s="18">
        <v>-90.269289999999998</v>
      </c>
      <c r="C235" s="2">
        <v>306.2</v>
      </c>
      <c r="D235" s="2">
        <v>0.7</v>
      </c>
      <c r="E235" s="2">
        <v>0.8</v>
      </c>
      <c r="F235" s="4">
        <v>42643</v>
      </c>
      <c r="G235" s="2">
        <v>845</v>
      </c>
      <c r="H235" s="2" t="s">
        <v>0</v>
      </c>
      <c r="I235" s="2" t="s">
        <v>1</v>
      </c>
      <c r="J235" s="2" t="s">
        <v>2</v>
      </c>
      <c r="K235" s="2">
        <v>291.89999999999998</v>
      </c>
      <c r="L235" s="2">
        <v>0</v>
      </c>
      <c r="M235" s="6" t="s">
        <v>0</v>
      </c>
      <c r="N235" s="23"/>
      <c r="O235" s="21" t="str">
        <f>Comodines[[#This Row],[Lat_trunc]]&amp;Comodines[[#This Row],[Lon_trunc]]</f>
        <v>29.964-90.2695</v>
      </c>
      <c r="P235" s="21">
        <f>MROUND(Datos[[#This Row],[Latitude]],IF(Datos[[#This Row],[Latitude]]&lt;0,-Precisión,Precisión))</f>
        <v>29.964000000000002</v>
      </c>
      <c r="Q235" s="21">
        <f>MROUND(Datos[[#This Row],[Longitude]],IF(Datos[[#This Row],[Longitude]]&lt;0,-Precisión,Precisión))</f>
        <v>-90.269500000000008</v>
      </c>
      <c r="R235" s="1">
        <v>234</v>
      </c>
      <c r="S235" s="5" t="b">
        <f>AND(Datos[[#This Row],[Latitude]]&gt;=Latitud_,Datos[[#This Row],[Latitude]]&lt;=_Latitud)</f>
        <v>0</v>
      </c>
      <c r="T235" s="2" t="b">
        <f>AND(Datos[[#This Row],[Longitude]]&gt;=Longitud_,Datos[[#This Row],[Longitude]]&lt;=_Longitud)</f>
        <v>0</v>
      </c>
      <c r="U235" s="2" t="b">
        <f>AND(Comodines[[#This Row],[Latitud]],Comodines[[#This Row],[Longitud]])</f>
        <v>0</v>
      </c>
      <c r="V235" s="2" t="b">
        <f>IF(COUNTIFS($O$2:O235,Comodines[[#This Row],[LatT&amp;LonT]],$F$2:F235,Datos[[#This Row],[Acq_date]]-1)=0,TRUE,FALSE)</f>
        <v>1</v>
      </c>
      <c r="W235" s="2" t="b">
        <f>AND(Comodines[[#This Row],[L&amp;L]],Comodines[[#This Row],[Nuevo_Fuego]])</f>
        <v>0</v>
      </c>
      <c r="X235" s="2" t="str">
        <f>IF(Comodines[[#This Row],[L&amp;L]],Comodines[[#This Row],[Contador]],"")</f>
        <v/>
      </c>
      <c r="Y235" s="2" t="str">
        <f>IFERROR(SMALL(Comodines[L&amp;LC1],COUNTA($U$2:U235)),"")</f>
        <v/>
      </c>
      <c r="Z235" s="2" t="str">
        <f>IF(AND(Comodines[[#This Row],[Nuevo_Fuego]],Comodines[[#This Row],[L&amp;L]]),Comodines[[#This Row],[Contador]],"")</f>
        <v/>
      </c>
      <c r="AA235" s="2" t="str">
        <f>IFERROR(SMALL(Comodines[FuegoC1],COUNTA($W$2:W235)),"")</f>
        <v/>
      </c>
      <c r="AB235" s="3"/>
      <c r="AD235" s="3"/>
      <c r="AE235" s="3"/>
    </row>
    <row r="236" spans="1:31" ht="15" x14ac:dyDescent="0.25">
      <c r="A236" s="25">
        <v>30.106560000000002</v>
      </c>
      <c r="B236" s="18">
        <v>-90.896100000000004</v>
      </c>
      <c r="C236" s="2">
        <v>300.3</v>
      </c>
      <c r="D236" s="2">
        <v>0.6</v>
      </c>
      <c r="E236" s="2">
        <v>0.7</v>
      </c>
      <c r="F236" s="4">
        <v>42643</v>
      </c>
      <c r="G236" s="2">
        <v>845</v>
      </c>
      <c r="H236" s="2" t="s">
        <v>0</v>
      </c>
      <c r="I236" s="2" t="s">
        <v>1</v>
      </c>
      <c r="J236" s="2" t="s">
        <v>2</v>
      </c>
      <c r="K236" s="2">
        <v>289.60000000000002</v>
      </c>
      <c r="L236" s="2">
        <v>0</v>
      </c>
      <c r="M236" s="6" t="s">
        <v>0</v>
      </c>
      <c r="N236" s="23"/>
      <c r="O236" s="21" t="str">
        <f>Comodines[[#This Row],[Lat_trunc]]&amp;Comodines[[#This Row],[Lon_trunc]]</f>
        <v>30.1065-90.896</v>
      </c>
      <c r="P236" s="21">
        <f>MROUND(Datos[[#This Row],[Latitude]],IF(Datos[[#This Row],[Latitude]]&lt;0,-Precisión,Precisión))</f>
        <v>30.1065</v>
      </c>
      <c r="Q236" s="21">
        <f>MROUND(Datos[[#This Row],[Longitude]],IF(Datos[[#This Row],[Longitude]]&lt;0,-Precisión,Precisión))</f>
        <v>-90.896000000000001</v>
      </c>
      <c r="R236" s="1">
        <v>235</v>
      </c>
      <c r="S236" s="5" t="b">
        <f>AND(Datos[[#This Row],[Latitude]]&gt;=Latitud_,Datos[[#This Row],[Latitude]]&lt;=_Latitud)</f>
        <v>0</v>
      </c>
      <c r="T236" s="2" t="b">
        <f>AND(Datos[[#This Row],[Longitude]]&gt;=Longitud_,Datos[[#This Row],[Longitude]]&lt;=_Longitud)</f>
        <v>0</v>
      </c>
      <c r="U236" s="2" t="b">
        <f>AND(Comodines[[#This Row],[Latitud]],Comodines[[#This Row],[Longitud]])</f>
        <v>0</v>
      </c>
      <c r="V236" s="2" t="b">
        <f>IF(COUNTIFS($O$2:O236,Comodines[[#This Row],[LatT&amp;LonT]],$F$2:F236,Datos[[#This Row],[Acq_date]]-1)=0,TRUE,FALSE)</f>
        <v>1</v>
      </c>
      <c r="W236" s="2" t="b">
        <f>AND(Comodines[[#This Row],[L&amp;L]],Comodines[[#This Row],[Nuevo_Fuego]])</f>
        <v>0</v>
      </c>
      <c r="X236" s="2" t="str">
        <f>IF(Comodines[[#This Row],[L&amp;L]],Comodines[[#This Row],[Contador]],"")</f>
        <v/>
      </c>
      <c r="Y236" s="2" t="str">
        <f>IFERROR(SMALL(Comodines[L&amp;LC1],COUNTA($U$2:U236)),"")</f>
        <v/>
      </c>
      <c r="Z236" s="2" t="str">
        <f>IF(AND(Comodines[[#This Row],[Nuevo_Fuego]],Comodines[[#This Row],[L&amp;L]]),Comodines[[#This Row],[Contador]],"")</f>
        <v/>
      </c>
      <c r="AA236" s="2" t="str">
        <f>IFERROR(SMALL(Comodines[FuegoC1],COUNTA($W$2:W236)),"")</f>
        <v/>
      </c>
      <c r="AB236" s="3"/>
      <c r="AD236" s="3"/>
      <c r="AE236" s="3"/>
    </row>
    <row r="237" spans="1:31" ht="15" x14ac:dyDescent="0.25">
      <c r="A237" s="25">
        <v>30.06277</v>
      </c>
      <c r="B237" s="18">
        <v>-90.597210000000004</v>
      </c>
      <c r="C237" s="2">
        <v>338.5</v>
      </c>
      <c r="D237" s="2">
        <v>0.7</v>
      </c>
      <c r="E237" s="2">
        <v>0.8</v>
      </c>
      <c r="F237" s="4">
        <v>42643</v>
      </c>
      <c r="G237" s="2">
        <v>845</v>
      </c>
      <c r="H237" s="2" t="s">
        <v>0</v>
      </c>
      <c r="I237" s="2" t="s">
        <v>1</v>
      </c>
      <c r="J237" s="2" t="s">
        <v>2</v>
      </c>
      <c r="K237" s="2">
        <v>292.2</v>
      </c>
      <c r="L237" s="2">
        <v>0</v>
      </c>
      <c r="M237" s="6" t="s">
        <v>0</v>
      </c>
      <c r="N237" s="23"/>
      <c r="O237" s="21" t="str">
        <f>Comodines[[#This Row],[Lat_trunc]]&amp;Comodines[[#This Row],[Lon_trunc]]</f>
        <v>30.063-90.597</v>
      </c>
      <c r="P237" s="21">
        <f>MROUND(Datos[[#This Row],[Latitude]],IF(Datos[[#This Row],[Latitude]]&lt;0,-Precisión,Precisión))</f>
        <v>30.063000000000002</v>
      </c>
      <c r="Q237" s="21">
        <f>MROUND(Datos[[#This Row],[Longitude]],IF(Datos[[#This Row],[Longitude]]&lt;0,-Precisión,Precisión))</f>
        <v>-90.597000000000008</v>
      </c>
      <c r="R237" s="1">
        <v>236</v>
      </c>
      <c r="S237" s="5" t="b">
        <f>AND(Datos[[#This Row],[Latitude]]&gt;=Latitud_,Datos[[#This Row],[Latitude]]&lt;=_Latitud)</f>
        <v>0</v>
      </c>
      <c r="T237" s="2" t="b">
        <f>AND(Datos[[#This Row],[Longitude]]&gt;=Longitud_,Datos[[#This Row],[Longitude]]&lt;=_Longitud)</f>
        <v>0</v>
      </c>
      <c r="U237" s="2" t="b">
        <f>AND(Comodines[[#This Row],[Latitud]],Comodines[[#This Row],[Longitud]])</f>
        <v>0</v>
      </c>
      <c r="V237" s="2" t="b">
        <f>IF(COUNTIFS($O$2:O237,Comodines[[#This Row],[LatT&amp;LonT]],$F$2:F237,Datos[[#This Row],[Acq_date]]-1)=0,TRUE,FALSE)</f>
        <v>1</v>
      </c>
      <c r="W237" s="2" t="b">
        <f>AND(Comodines[[#This Row],[L&amp;L]],Comodines[[#This Row],[Nuevo_Fuego]])</f>
        <v>0</v>
      </c>
      <c r="X237" s="2" t="str">
        <f>IF(Comodines[[#This Row],[L&amp;L]],Comodines[[#This Row],[Contador]],"")</f>
        <v/>
      </c>
      <c r="Y237" s="2" t="str">
        <f>IFERROR(SMALL(Comodines[L&amp;LC1],COUNTA($U$2:U237)),"")</f>
        <v/>
      </c>
      <c r="Z237" s="2" t="str">
        <f>IF(AND(Comodines[[#This Row],[Nuevo_Fuego]],Comodines[[#This Row],[L&amp;L]]),Comodines[[#This Row],[Contador]],"")</f>
        <v/>
      </c>
      <c r="AA237" s="2" t="str">
        <f>IFERROR(SMALL(Comodines[FuegoC1],COUNTA($W$2:W237)),"")</f>
        <v/>
      </c>
      <c r="AB237" s="3"/>
      <c r="AD237" s="3"/>
      <c r="AE237" s="3"/>
    </row>
    <row r="238" spans="1:31" ht="15" x14ac:dyDescent="0.25">
      <c r="A238" s="25">
        <v>30.064630000000001</v>
      </c>
      <c r="B238" s="18">
        <v>-90.603939999999994</v>
      </c>
      <c r="C238" s="2">
        <v>302.2</v>
      </c>
      <c r="D238" s="2">
        <v>0.7</v>
      </c>
      <c r="E238" s="2">
        <v>0.8</v>
      </c>
      <c r="F238" s="4">
        <v>42643</v>
      </c>
      <c r="G238" s="2">
        <v>845</v>
      </c>
      <c r="H238" s="2" t="s">
        <v>0</v>
      </c>
      <c r="I238" s="2" t="s">
        <v>1</v>
      </c>
      <c r="J238" s="2" t="s">
        <v>2</v>
      </c>
      <c r="K238" s="2">
        <v>287.5</v>
      </c>
      <c r="L238" s="2">
        <v>0</v>
      </c>
      <c r="M238" s="6" t="s">
        <v>0</v>
      </c>
      <c r="N238" s="23"/>
      <c r="O238" s="21" t="str">
        <f>Comodines[[#This Row],[Lat_trunc]]&amp;Comodines[[#This Row],[Lon_trunc]]</f>
        <v>30.0645-90.604</v>
      </c>
      <c r="P238" s="21">
        <f>MROUND(Datos[[#This Row],[Latitude]],IF(Datos[[#This Row],[Latitude]]&lt;0,-Precisión,Precisión))</f>
        <v>30.064499999999999</v>
      </c>
      <c r="Q238" s="21">
        <f>MROUND(Datos[[#This Row],[Longitude]],IF(Datos[[#This Row],[Longitude]]&lt;0,-Precisión,Precisión))</f>
        <v>-90.603999999999999</v>
      </c>
      <c r="R238" s="1">
        <v>237</v>
      </c>
      <c r="S238" s="5" t="b">
        <f>AND(Datos[[#This Row],[Latitude]]&gt;=Latitud_,Datos[[#This Row],[Latitude]]&lt;=_Latitud)</f>
        <v>0</v>
      </c>
      <c r="T238" s="2" t="b">
        <f>AND(Datos[[#This Row],[Longitude]]&gt;=Longitud_,Datos[[#This Row],[Longitude]]&lt;=_Longitud)</f>
        <v>0</v>
      </c>
      <c r="U238" s="2" t="b">
        <f>AND(Comodines[[#This Row],[Latitud]],Comodines[[#This Row],[Longitud]])</f>
        <v>0</v>
      </c>
      <c r="V238" s="2" t="b">
        <f>IF(COUNTIFS($O$2:O238,Comodines[[#This Row],[LatT&amp;LonT]],$F$2:F238,Datos[[#This Row],[Acq_date]]-1)=0,TRUE,FALSE)</f>
        <v>1</v>
      </c>
      <c r="W238" s="2" t="b">
        <f>AND(Comodines[[#This Row],[L&amp;L]],Comodines[[#This Row],[Nuevo_Fuego]])</f>
        <v>0</v>
      </c>
      <c r="X238" s="2" t="str">
        <f>IF(Comodines[[#This Row],[L&amp;L]],Comodines[[#This Row],[Contador]],"")</f>
        <v/>
      </c>
      <c r="Y238" s="2" t="str">
        <f>IFERROR(SMALL(Comodines[L&amp;LC1],COUNTA($U$2:U238)),"")</f>
        <v/>
      </c>
      <c r="Z238" s="2" t="str">
        <f>IF(AND(Comodines[[#This Row],[Nuevo_Fuego]],Comodines[[#This Row],[L&amp;L]]),Comodines[[#This Row],[Contador]],"")</f>
        <v/>
      </c>
      <c r="AA238" s="2" t="str">
        <f>IFERROR(SMALL(Comodines[FuegoC1],COUNTA($W$2:W238)),"")</f>
        <v/>
      </c>
      <c r="AB238" s="3"/>
      <c r="AD238" s="3"/>
      <c r="AE238" s="3"/>
    </row>
    <row r="239" spans="1:31" ht="15" x14ac:dyDescent="0.25">
      <c r="A239" s="25">
        <v>30.056270000000001</v>
      </c>
      <c r="B239" s="18">
        <v>-90.599720000000005</v>
      </c>
      <c r="C239" s="2">
        <v>308.10000000000002</v>
      </c>
      <c r="D239" s="2">
        <v>0.7</v>
      </c>
      <c r="E239" s="2">
        <v>0.8</v>
      </c>
      <c r="F239" s="4">
        <v>42643</v>
      </c>
      <c r="G239" s="2">
        <v>845</v>
      </c>
      <c r="H239" s="2" t="s">
        <v>0</v>
      </c>
      <c r="I239" s="2" t="s">
        <v>1</v>
      </c>
      <c r="J239" s="2" t="s">
        <v>2</v>
      </c>
      <c r="K239" s="2">
        <v>288.7</v>
      </c>
      <c r="L239" s="2">
        <v>0</v>
      </c>
      <c r="M239" s="6" t="s">
        <v>0</v>
      </c>
      <c r="N239" s="23"/>
      <c r="O239" s="21" t="str">
        <f>Comodines[[#This Row],[Lat_trunc]]&amp;Comodines[[#This Row],[Lon_trunc]]</f>
        <v>30.0565-90.5995</v>
      </c>
      <c r="P239" s="21">
        <f>MROUND(Datos[[#This Row],[Latitude]],IF(Datos[[#This Row],[Latitude]]&lt;0,-Precisión,Precisión))</f>
        <v>30.0565</v>
      </c>
      <c r="Q239" s="21">
        <f>MROUND(Datos[[#This Row],[Longitude]],IF(Datos[[#This Row],[Longitude]]&lt;0,-Precisión,Precisión))</f>
        <v>-90.599500000000006</v>
      </c>
      <c r="R239" s="1">
        <v>238</v>
      </c>
      <c r="S239" s="5" t="b">
        <f>AND(Datos[[#This Row],[Latitude]]&gt;=Latitud_,Datos[[#This Row],[Latitude]]&lt;=_Latitud)</f>
        <v>0</v>
      </c>
      <c r="T239" s="2" t="b">
        <f>AND(Datos[[#This Row],[Longitude]]&gt;=Longitud_,Datos[[#This Row],[Longitude]]&lt;=_Longitud)</f>
        <v>0</v>
      </c>
      <c r="U239" s="2" t="b">
        <f>AND(Comodines[[#This Row],[Latitud]],Comodines[[#This Row],[Longitud]])</f>
        <v>0</v>
      </c>
      <c r="V239" s="2" t="b">
        <f>IF(COUNTIFS($O$2:O239,Comodines[[#This Row],[LatT&amp;LonT]],$F$2:F239,Datos[[#This Row],[Acq_date]]-1)=0,TRUE,FALSE)</f>
        <v>1</v>
      </c>
      <c r="W239" s="2" t="b">
        <f>AND(Comodines[[#This Row],[L&amp;L]],Comodines[[#This Row],[Nuevo_Fuego]])</f>
        <v>0</v>
      </c>
      <c r="X239" s="2" t="str">
        <f>IF(Comodines[[#This Row],[L&amp;L]],Comodines[[#This Row],[Contador]],"")</f>
        <v/>
      </c>
      <c r="Y239" s="2" t="str">
        <f>IFERROR(SMALL(Comodines[L&amp;LC1],COUNTA($U$2:U239)),"")</f>
        <v/>
      </c>
      <c r="Z239" s="2" t="str">
        <f>IF(AND(Comodines[[#This Row],[Nuevo_Fuego]],Comodines[[#This Row],[L&amp;L]]),Comodines[[#This Row],[Contador]],"")</f>
        <v/>
      </c>
      <c r="AA239" s="2" t="str">
        <f>IFERROR(SMALL(Comodines[FuegoC1],COUNTA($W$2:W239)),"")</f>
        <v/>
      </c>
      <c r="AB239" s="3"/>
      <c r="AD239" s="3"/>
      <c r="AE239" s="3"/>
    </row>
    <row r="240" spans="1:31" ht="15" x14ac:dyDescent="0.25">
      <c r="A240" s="25">
        <v>30.00085</v>
      </c>
      <c r="B240" s="18">
        <v>-90.400940000000006</v>
      </c>
      <c r="C240" s="2">
        <v>306.5</v>
      </c>
      <c r="D240" s="2">
        <v>0.7</v>
      </c>
      <c r="E240" s="2">
        <v>0.8</v>
      </c>
      <c r="F240" s="4">
        <v>42643</v>
      </c>
      <c r="G240" s="2">
        <v>845</v>
      </c>
      <c r="H240" s="2" t="s">
        <v>0</v>
      </c>
      <c r="I240" s="2" t="s">
        <v>1</v>
      </c>
      <c r="J240" s="2" t="s">
        <v>2</v>
      </c>
      <c r="K240" s="2">
        <v>293.3</v>
      </c>
      <c r="L240" s="2">
        <v>0</v>
      </c>
      <c r="M240" s="6" t="s">
        <v>0</v>
      </c>
      <c r="N240" s="23"/>
      <c r="O240" s="21" t="str">
        <f>Comodines[[#This Row],[Lat_trunc]]&amp;Comodines[[#This Row],[Lon_trunc]]</f>
        <v>30.001-90.401</v>
      </c>
      <c r="P240" s="21">
        <f>MROUND(Datos[[#This Row],[Latitude]],IF(Datos[[#This Row],[Latitude]]&lt;0,-Precisión,Precisión))</f>
        <v>30.001000000000001</v>
      </c>
      <c r="Q240" s="21">
        <f>MROUND(Datos[[#This Row],[Longitude]],IF(Datos[[#This Row],[Longitude]]&lt;0,-Precisión,Precisión))</f>
        <v>-90.400999999999996</v>
      </c>
      <c r="R240" s="1">
        <v>239</v>
      </c>
      <c r="S240" s="5" t="b">
        <f>AND(Datos[[#This Row],[Latitude]]&gt;=Latitud_,Datos[[#This Row],[Latitude]]&lt;=_Latitud)</f>
        <v>0</v>
      </c>
      <c r="T240" s="2" t="b">
        <f>AND(Datos[[#This Row],[Longitude]]&gt;=Longitud_,Datos[[#This Row],[Longitude]]&lt;=_Longitud)</f>
        <v>0</v>
      </c>
      <c r="U240" s="2" t="b">
        <f>AND(Comodines[[#This Row],[Latitud]],Comodines[[#This Row],[Longitud]])</f>
        <v>0</v>
      </c>
      <c r="V240" s="2" t="b">
        <f>IF(COUNTIFS($O$2:O240,Comodines[[#This Row],[LatT&amp;LonT]],$F$2:F240,Datos[[#This Row],[Acq_date]]-1)=0,TRUE,FALSE)</f>
        <v>1</v>
      </c>
      <c r="W240" s="2" t="b">
        <f>AND(Comodines[[#This Row],[L&amp;L]],Comodines[[#This Row],[Nuevo_Fuego]])</f>
        <v>0</v>
      </c>
      <c r="X240" s="2" t="str">
        <f>IF(Comodines[[#This Row],[L&amp;L]],Comodines[[#This Row],[Contador]],"")</f>
        <v/>
      </c>
      <c r="Y240" s="2" t="str">
        <f>IFERROR(SMALL(Comodines[L&amp;LC1],COUNTA($U$2:U240)),"")</f>
        <v/>
      </c>
      <c r="Z240" s="2" t="str">
        <f>IF(AND(Comodines[[#This Row],[Nuevo_Fuego]],Comodines[[#This Row],[L&amp;L]]),Comodines[[#This Row],[Contador]],"")</f>
        <v/>
      </c>
      <c r="AA240" s="2" t="str">
        <f>IFERROR(SMALL(Comodines[FuegoC1],COUNTA($W$2:W240)),"")</f>
        <v/>
      </c>
      <c r="AB240" s="3"/>
      <c r="AD240" s="3"/>
      <c r="AE240" s="3"/>
    </row>
    <row r="241" spans="1:31" ht="15" x14ac:dyDescent="0.25">
      <c r="A241" s="25">
        <v>29.96349</v>
      </c>
      <c r="B241" s="18">
        <v>-90.267610000000005</v>
      </c>
      <c r="C241" s="2">
        <v>317.8</v>
      </c>
      <c r="D241" s="2">
        <v>0.7</v>
      </c>
      <c r="E241" s="2">
        <v>0.8</v>
      </c>
      <c r="F241" s="4">
        <v>42643</v>
      </c>
      <c r="G241" s="2">
        <v>845</v>
      </c>
      <c r="H241" s="2" t="s">
        <v>0</v>
      </c>
      <c r="I241" s="2" t="s">
        <v>1</v>
      </c>
      <c r="J241" s="2" t="s">
        <v>2</v>
      </c>
      <c r="K241" s="2">
        <v>292</v>
      </c>
      <c r="L241" s="2">
        <v>0</v>
      </c>
      <c r="M241" s="6" t="s">
        <v>0</v>
      </c>
      <c r="N241" s="23"/>
      <c r="O241" s="21" t="str">
        <f>Comodines[[#This Row],[Lat_trunc]]&amp;Comodines[[#This Row],[Lon_trunc]]</f>
        <v>29.9635-90.2675</v>
      </c>
      <c r="P241" s="21">
        <f>MROUND(Datos[[#This Row],[Latitude]],IF(Datos[[#This Row],[Latitude]]&lt;0,-Precisión,Precisión))</f>
        <v>29.9635</v>
      </c>
      <c r="Q241" s="21">
        <f>MROUND(Datos[[#This Row],[Longitude]],IF(Datos[[#This Row],[Longitude]]&lt;0,-Precisión,Precisión))</f>
        <v>-90.267499999999998</v>
      </c>
      <c r="R241" s="1">
        <v>240</v>
      </c>
      <c r="S241" s="5" t="b">
        <f>AND(Datos[[#This Row],[Latitude]]&gt;=Latitud_,Datos[[#This Row],[Latitude]]&lt;=_Latitud)</f>
        <v>0</v>
      </c>
      <c r="T241" s="2" t="b">
        <f>AND(Datos[[#This Row],[Longitude]]&gt;=Longitud_,Datos[[#This Row],[Longitude]]&lt;=_Longitud)</f>
        <v>0</v>
      </c>
      <c r="U241" s="2" t="b">
        <f>AND(Comodines[[#This Row],[Latitud]],Comodines[[#This Row],[Longitud]])</f>
        <v>0</v>
      </c>
      <c r="V241" s="2" t="b">
        <f>IF(COUNTIFS($O$2:O241,Comodines[[#This Row],[LatT&amp;LonT]],$F$2:F241,Datos[[#This Row],[Acq_date]]-1)=0,TRUE,FALSE)</f>
        <v>1</v>
      </c>
      <c r="W241" s="2" t="b">
        <f>AND(Comodines[[#This Row],[L&amp;L]],Comodines[[#This Row],[Nuevo_Fuego]])</f>
        <v>0</v>
      </c>
      <c r="X241" s="2" t="str">
        <f>IF(Comodines[[#This Row],[L&amp;L]],Comodines[[#This Row],[Contador]],"")</f>
        <v/>
      </c>
      <c r="Y241" s="2" t="str">
        <f>IFERROR(SMALL(Comodines[L&amp;LC1],COUNTA($U$2:U241)),"")</f>
        <v/>
      </c>
      <c r="Z241" s="2" t="str">
        <f>IF(AND(Comodines[[#This Row],[Nuevo_Fuego]],Comodines[[#This Row],[L&amp;L]]),Comodines[[#This Row],[Contador]],"")</f>
        <v/>
      </c>
      <c r="AA241" s="2" t="str">
        <f>IFERROR(SMALL(Comodines[FuegoC1],COUNTA($W$2:W241)),"")</f>
        <v/>
      </c>
      <c r="AB241" s="3"/>
      <c r="AD241" s="3"/>
      <c r="AE241" s="3"/>
    </row>
    <row r="242" spans="1:31" ht="15" x14ac:dyDescent="0.25">
      <c r="A242" s="25">
        <v>30.060099999999998</v>
      </c>
      <c r="B242" s="18">
        <v>-90.665180000000007</v>
      </c>
      <c r="C242" s="2">
        <v>301</v>
      </c>
      <c r="D242" s="2">
        <v>0.7</v>
      </c>
      <c r="E242" s="2">
        <v>0.7</v>
      </c>
      <c r="F242" s="4">
        <v>42643</v>
      </c>
      <c r="G242" s="2">
        <v>845</v>
      </c>
      <c r="H242" s="2" t="s">
        <v>0</v>
      </c>
      <c r="I242" s="2" t="s">
        <v>1</v>
      </c>
      <c r="J242" s="2" t="s">
        <v>2</v>
      </c>
      <c r="K242" s="2">
        <v>289.5</v>
      </c>
      <c r="L242" s="2">
        <v>0</v>
      </c>
      <c r="M242" s="6" t="s">
        <v>0</v>
      </c>
      <c r="N242" s="23"/>
      <c r="O242" s="21" t="str">
        <f>Comodines[[#This Row],[Lat_trunc]]&amp;Comodines[[#This Row],[Lon_trunc]]</f>
        <v>30.06-90.665</v>
      </c>
      <c r="P242" s="21">
        <f>MROUND(Datos[[#This Row],[Latitude]],IF(Datos[[#This Row],[Latitude]]&lt;0,-Precisión,Precisión))</f>
        <v>30.060000000000002</v>
      </c>
      <c r="Q242" s="21">
        <f>MROUND(Datos[[#This Row],[Longitude]],IF(Datos[[#This Row],[Longitude]]&lt;0,-Precisión,Precisión))</f>
        <v>-90.665000000000006</v>
      </c>
      <c r="R242" s="1">
        <v>241</v>
      </c>
      <c r="S242" s="5" t="b">
        <f>AND(Datos[[#This Row],[Latitude]]&gt;=Latitud_,Datos[[#This Row],[Latitude]]&lt;=_Latitud)</f>
        <v>0</v>
      </c>
      <c r="T242" s="2" t="b">
        <f>AND(Datos[[#This Row],[Longitude]]&gt;=Longitud_,Datos[[#This Row],[Longitude]]&lt;=_Longitud)</f>
        <v>0</v>
      </c>
      <c r="U242" s="2" t="b">
        <f>AND(Comodines[[#This Row],[Latitud]],Comodines[[#This Row],[Longitud]])</f>
        <v>0</v>
      </c>
      <c r="V242" s="2" t="b">
        <f>IF(COUNTIFS($O$2:O242,Comodines[[#This Row],[LatT&amp;LonT]],$F$2:F242,Datos[[#This Row],[Acq_date]]-1)=0,TRUE,FALSE)</f>
        <v>1</v>
      </c>
      <c r="W242" s="2" t="b">
        <f>AND(Comodines[[#This Row],[L&amp;L]],Comodines[[#This Row],[Nuevo_Fuego]])</f>
        <v>0</v>
      </c>
      <c r="X242" s="2" t="str">
        <f>IF(Comodines[[#This Row],[L&amp;L]],Comodines[[#This Row],[Contador]],"")</f>
        <v/>
      </c>
      <c r="Y242" s="2" t="str">
        <f>IFERROR(SMALL(Comodines[L&amp;LC1],COUNTA($U$2:U242)),"")</f>
        <v/>
      </c>
      <c r="Z242" s="2" t="str">
        <f>IF(AND(Comodines[[#This Row],[Nuevo_Fuego]],Comodines[[#This Row],[L&amp;L]]),Comodines[[#This Row],[Contador]],"")</f>
        <v/>
      </c>
      <c r="AA242" s="2" t="str">
        <f>IFERROR(SMALL(Comodines[FuegoC1],COUNTA($W$2:W242)),"")</f>
        <v/>
      </c>
      <c r="AB242" s="3"/>
      <c r="AD242" s="3"/>
      <c r="AE242" s="3"/>
    </row>
    <row r="243" spans="1:31" ht="15" x14ac:dyDescent="0.25">
      <c r="A243" s="25">
        <v>30.109390000000001</v>
      </c>
      <c r="B243" s="18">
        <v>-90.894180000000006</v>
      </c>
      <c r="C243" s="2">
        <v>300.39999999999998</v>
      </c>
      <c r="D243" s="2">
        <v>0.6</v>
      </c>
      <c r="E243" s="2">
        <v>0.7</v>
      </c>
      <c r="F243" s="4">
        <v>42643</v>
      </c>
      <c r="G243" s="2">
        <v>845</v>
      </c>
      <c r="H243" s="2" t="s">
        <v>0</v>
      </c>
      <c r="I243" s="2" t="s">
        <v>1</v>
      </c>
      <c r="J243" s="2" t="s">
        <v>2</v>
      </c>
      <c r="K243" s="2">
        <v>289.8</v>
      </c>
      <c r="L243" s="2">
        <v>0</v>
      </c>
      <c r="M243" s="6" t="s">
        <v>0</v>
      </c>
      <c r="N243" s="23"/>
      <c r="O243" s="21" t="str">
        <f>Comodines[[#This Row],[Lat_trunc]]&amp;Comodines[[#This Row],[Lon_trunc]]</f>
        <v>30.1095-90.894</v>
      </c>
      <c r="P243" s="21">
        <f>MROUND(Datos[[#This Row],[Latitude]],IF(Datos[[#This Row],[Latitude]]&lt;0,-Precisión,Precisión))</f>
        <v>30.109500000000001</v>
      </c>
      <c r="Q243" s="21">
        <f>MROUND(Datos[[#This Row],[Longitude]],IF(Datos[[#This Row],[Longitude]]&lt;0,-Precisión,Precisión))</f>
        <v>-90.894000000000005</v>
      </c>
      <c r="R243" s="1">
        <v>242</v>
      </c>
      <c r="S243" s="5" t="b">
        <f>AND(Datos[[#This Row],[Latitude]]&gt;=Latitud_,Datos[[#This Row],[Latitude]]&lt;=_Latitud)</f>
        <v>0</v>
      </c>
      <c r="T243" s="2" t="b">
        <f>AND(Datos[[#This Row],[Longitude]]&gt;=Longitud_,Datos[[#This Row],[Longitude]]&lt;=_Longitud)</f>
        <v>0</v>
      </c>
      <c r="U243" s="2" t="b">
        <f>AND(Comodines[[#This Row],[Latitud]],Comodines[[#This Row],[Longitud]])</f>
        <v>0</v>
      </c>
      <c r="V243" s="2" t="b">
        <f>IF(COUNTIFS($O$2:O243,Comodines[[#This Row],[LatT&amp;LonT]],$F$2:F243,Datos[[#This Row],[Acq_date]]-1)=0,TRUE,FALSE)</f>
        <v>1</v>
      </c>
      <c r="W243" s="2" t="b">
        <f>AND(Comodines[[#This Row],[L&amp;L]],Comodines[[#This Row],[Nuevo_Fuego]])</f>
        <v>0</v>
      </c>
      <c r="X243" s="2" t="str">
        <f>IF(Comodines[[#This Row],[L&amp;L]],Comodines[[#This Row],[Contador]],"")</f>
        <v/>
      </c>
      <c r="Y243" s="2" t="str">
        <f>IFERROR(SMALL(Comodines[L&amp;LC1],COUNTA($U$2:U243)),"")</f>
        <v/>
      </c>
      <c r="Z243" s="2" t="str">
        <f>IF(AND(Comodines[[#This Row],[Nuevo_Fuego]],Comodines[[#This Row],[L&amp;L]]),Comodines[[#This Row],[Contador]],"")</f>
        <v/>
      </c>
      <c r="AA243" s="2" t="str">
        <f>IFERROR(SMALL(Comodines[FuegoC1],COUNTA($W$2:W243)),"")</f>
        <v/>
      </c>
      <c r="AB243" s="3"/>
      <c r="AD243" s="3"/>
      <c r="AE243" s="3"/>
    </row>
    <row r="244" spans="1:31" ht="15" x14ac:dyDescent="0.25">
      <c r="A244" s="25">
        <v>30.08991</v>
      </c>
      <c r="B244" s="18">
        <v>-90.951419999999999</v>
      </c>
      <c r="C244" s="2">
        <v>304.89999999999998</v>
      </c>
      <c r="D244" s="2">
        <v>0.6</v>
      </c>
      <c r="E244" s="2">
        <v>0.7</v>
      </c>
      <c r="F244" s="4">
        <v>42643</v>
      </c>
      <c r="G244" s="2">
        <v>845</v>
      </c>
      <c r="H244" s="2" t="s">
        <v>0</v>
      </c>
      <c r="I244" s="2" t="s">
        <v>1</v>
      </c>
      <c r="J244" s="2" t="s">
        <v>2</v>
      </c>
      <c r="K244" s="2">
        <v>288.89999999999998</v>
      </c>
      <c r="L244" s="2">
        <v>0</v>
      </c>
      <c r="M244" s="6" t="s">
        <v>0</v>
      </c>
      <c r="N244" s="23"/>
      <c r="O244" s="21" t="str">
        <f>Comodines[[#This Row],[Lat_trunc]]&amp;Comodines[[#This Row],[Lon_trunc]]</f>
        <v>30.09-90.9515</v>
      </c>
      <c r="P244" s="21">
        <f>MROUND(Datos[[#This Row],[Latitude]],IF(Datos[[#This Row],[Latitude]]&lt;0,-Precisión,Precisión))</f>
        <v>30.09</v>
      </c>
      <c r="Q244" s="21">
        <f>MROUND(Datos[[#This Row],[Longitude]],IF(Datos[[#This Row],[Longitude]]&lt;0,-Precisión,Precisión))</f>
        <v>-90.951499999999996</v>
      </c>
      <c r="R244" s="1">
        <v>243</v>
      </c>
      <c r="S244" s="5" t="b">
        <f>AND(Datos[[#This Row],[Latitude]]&gt;=Latitud_,Datos[[#This Row],[Latitude]]&lt;=_Latitud)</f>
        <v>0</v>
      </c>
      <c r="T244" s="2" t="b">
        <f>AND(Datos[[#This Row],[Longitude]]&gt;=Longitud_,Datos[[#This Row],[Longitude]]&lt;=_Longitud)</f>
        <v>0</v>
      </c>
      <c r="U244" s="2" t="b">
        <f>AND(Comodines[[#This Row],[Latitud]],Comodines[[#This Row],[Longitud]])</f>
        <v>0</v>
      </c>
      <c r="V244" s="2" t="b">
        <f>IF(COUNTIFS($O$2:O244,Comodines[[#This Row],[LatT&amp;LonT]],$F$2:F244,Datos[[#This Row],[Acq_date]]-1)=0,TRUE,FALSE)</f>
        <v>1</v>
      </c>
      <c r="W244" s="2" t="b">
        <f>AND(Comodines[[#This Row],[L&amp;L]],Comodines[[#This Row],[Nuevo_Fuego]])</f>
        <v>0</v>
      </c>
      <c r="X244" s="2" t="str">
        <f>IF(Comodines[[#This Row],[L&amp;L]],Comodines[[#This Row],[Contador]],"")</f>
        <v/>
      </c>
      <c r="Y244" s="2" t="str">
        <f>IFERROR(SMALL(Comodines[L&amp;LC1],COUNTA($U$2:U244)),"")</f>
        <v/>
      </c>
      <c r="Z244" s="2" t="str">
        <f>IF(AND(Comodines[[#This Row],[Nuevo_Fuego]],Comodines[[#This Row],[L&amp;L]]),Comodines[[#This Row],[Contador]],"")</f>
        <v/>
      </c>
      <c r="AA244" s="2" t="str">
        <f>IFERROR(SMALL(Comodines[FuegoC1],COUNTA($W$2:W244)),"")</f>
        <v/>
      </c>
      <c r="AB244" s="3"/>
      <c r="AD244" s="3"/>
      <c r="AE244" s="3"/>
    </row>
    <row r="245" spans="1:31" ht="15" x14ac:dyDescent="0.25">
      <c r="A245" s="25">
        <v>30.08812</v>
      </c>
      <c r="B245" s="18">
        <v>-90.944969999999998</v>
      </c>
      <c r="C245" s="2">
        <v>305.7</v>
      </c>
      <c r="D245" s="2">
        <v>0.6</v>
      </c>
      <c r="E245" s="2">
        <v>0.7</v>
      </c>
      <c r="F245" s="4">
        <v>42643</v>
      </c>
      <c r="G245" s="2">
        <v>845</v>
      </c>
      <c r="H245" s="2" t="s">
        <v>0</v>
      </c>
      <c r="I245" s="2" t="s">
        <v>1</v>
      </c>
      <c r="J245" s="2" t="s">
        <v>2</v>
      </c>
      <c r="K245" s="2">
        <v>287.39999999999998</v>
      </c>
      <c r="L245" s="2">
        <v>0</v>
      </c>
      <c r="M245" s="6" t="s">
        <v>0</v>
      </c>
      <c r="N245" s="23"/>
      <c r="O245" s="21" t="str">
        <f>Comodines[[#This Row],[Lat_trunc]]&amp;Comodines[[#This Row],[Lon_trunc]]</f>
        <v>30.088-90.945</v>
      </c>
      <c r="P245" s="21">
        <f>MROUND(Datos[[#This Row],[Latitude]],IF(Datos[[#This Row],[Latitude]]&lt;0,-Precisión,Precisión))</f>
        <v>30.088000000000001</v>
      </c>
      <c r="Q245" s="21">
        <f>MROUND(Datos[[#This Row],[Longitude]],IF(Datos[[#This Row],[Longitude]]&lt;0,-Precisión,Precisión))</f>
        <v>-90.945000000000007</v>
      </c>
      <c r="R245" s="1">
        <v>244</v>
      </c>
      <c r="S245" s="5" t="b">
        <f>AND(Datos[[#This Row],[Latitude]]&gt;=Latitud_,Datos[[#This Row],[Latitude]]&lt;=_Latitud)</f>
        <v>0</v>
      </c>
      <c r="T245" s="2" t="b">
        <f>AND(Datos[[#This Row],[Longitude]]&gt;=Longitud_,Datos[[#This Row],[Longitude]]&lt;=_Longitud)</f>
        <v>0</v>
      </c>
      <c r="U245" s="2" t="b">
        <f>AND(Comodines[[#This Row],[Latitud]],Comodines[[#This Row],[Longitud]])</f>
        <v>0</v>
      </c>
      <c r="V245" s="2" t="b">
        <f>IF(COUNTIFS($O$2:O245,Comodines[[#This Row],[LatT&amp;LonT]],$F$2:F245,Datos[[#This Row],[Acq_date]]-1)=0,TRUE,FALSE)</f>
        <v>1</v>
      </c>
      <c r="W245" s="2" t="b">
        <f>AND(Comodines[[#This Row],[L&amp;L]],Comodines[[#This Row],[Nuevo_Fuego]])</f>
        <v>0</v>
      </c>
      <c r="X245" s="2" t="str">
        <f>IF(Comodines[[#This Row],[L&amp;L]],Comodines[[#This Row],[Contador]],"")</f>
        <v/>
      </c>
      <c r="Y245" s="2" t="str">
        <f>IFERROR(SMALL(Comodines[L&amp;LC1],COUNTA($U$2:U245)),"")</f>
        <v/>
      </c>
      <c r="Z245" s="2" t="str">
        <f>IF(AND(Comodines[[#This Row],[Nuevo_Fuego]],Comodines[[#This Row],[L&amp;L]]),Comodines[[#This Row],[Contador]],"")</f>
        <v/>
      </c>
      <c r="AA245" s="2" t="str">
        <f>IFERROR(SMALL(Comodines[FuegoC1],COUNTA($W$2:W245)),"")</f>
        <v/>
      </c>
      <c r="AB245" s="3"/>
      <c r="AD245" s="3"/>
      <c r="AE245" s="3"/>
    </row>
    <row r="246" spans="1:31" ht="15" x14ac:dyDescent="0.25">
      <c r="A246" s="25">
        <v>31.70797</v>
      </c>
      <c r="B246" s="18">
        <v>-97.592479999999995</v>
      </c>
      <c r="C246" s="2">
        <v>299.5</v>
      </c>
      <c r="D246" s="2">
        <v>0.5</v>
      </c>
      <c r="E246" s="2">
        <v>0.5</v>
      </c>
      <c r="F246" s="4">
        <v>42643</v>
      </c>
      <c r="G246" s="2">
        <v>845</v>
      </c>
      <c r="H246" s="2" t="s">
        <v>0</v>
      </c>
      <c r="I246" s="2" t="s">
        <v>1</v>
      </c>
      <c r="J246" s="2" t="s">
        <v>2</v>
      </c>
      <c r="K246" s="2">
        <v>285.60000000000002</v>
      </c>
      <c r="L246" s="2">
        <v>0</v>
      </c>
      <c r="M246" s="6" t="s">
        <v>0</v>
      </c>
      <c r="N246" s="23"/>
      <c r="O246" s="21" t="str">
        <f>Comodines[[#This Row],[Lat_trunc]]&amp;Comodines[[#This Row],[Lon_trunc]]</f>
        <v>31.708-97.5925</v>
      </c>
      <c r="P246" s="21">
        <f>MROUND(Datos[[#This Row],[Latitude]],IF(Datos[[#This Row],[Latitude]]&lt;0,-Precisión,Precisión))</f>
        <v>31.708000000000002</v>
      </c>
      <c r="Q246" s="21">
        <f>MROUND(Datos[[#This Row],[Longitude]],IF(Datos[[#This Row],[Longitude]]&lt;0,-Precisión,Precisión))</f>
        <v>-97.592500000000001</v>
      </c>
      <c r="R246" s="1">
        <v>245</v>
      </c>
      <c r="S246" s="5" t="b">
        <f>AND(Datos[[#This Row],[Latitude]]&gt;=Latitud_,Datos[[#This Row],[Latitude]]&lt;=_Latitud)</f>
        <v>0</v>
      </c>
      <c r="T246" s="2" t="b">
        <f>AND(Datos[[#This Row],[Longitude]]&gt;=Longitud_,Datos[[#This Row],[Longitude]]&lt;=_Longitud)</f>
        <v>0</v>
      </c>
      <c r="U246" s="2" t="b">
        <f>AND(Comodines[[#This Row],[Latitud]],Comodines[[#This Row],[Longitud]])</f>
        <v>0</v>
      </c>
      <c r="V246" s="2" t="b">
        <f>IF(COUNTIFS($O$2:O246,Comodines[[#This Row],[LatT&amp;LonT]],$F$2:F246,Datos[[#This Row],[Acq_date]]-1)=0,TRUE,FALSE)</f>
        <v>1</v>
      </c>
      <c r="W246" s="2" t="b">
        <f>AND(Comodines[[#This Row],[L&amp;L]],Comodines[[#This Row],[Nuevo_Fuego]])</f>
        <v>0</v>
      </c>
      <c r="X246" s="2" t="str">
        <f>IF(Comodines[[#This Row],[L&amp;L]],Comodines[[#This Row],[Contador]],"")</f>
        <v/>
      </c>
      <c r="Y246" s="2" t="str">
        <f>IFERROR(SMALL(Comodines[L&amp;LC1],COUNTA($U$2:U246)),"")</f>
        <v/>
      </c>
      <c r="Z246" s="2" t="str">
        <f>IF(AND(Comodines[[#This Row],[Nuevo_Fuego]],Comodines[[#This Row],[L&amp;L]]),Comodines[[#This Row],[Contador]],"")</f>
        <v/>
      </c>
      <c r="AA246" s="2" t="str">
        <f>IFERROR(SMALL(Comodines[FuegoC1],COUNTA($W$2:W246)),"")</f>
        <v/>
      </c>
      <c r="AB246" s="3"/>
      <c r="AD246" s="3"/>
      <c r="AE246" s="3"/>
    </row>
    <row r="247" spans="1:31" ht="15" x14ac:dyDescent="0.25">
      <c r="A247" s="25">
        <v>31.352959999999999</v>
      </c>
      <c r="B247" s="18">
        <v>-96.167439999999999</v>
      </c>
      <c r="C247" s="2">
        <v>297.7</v>
      </c>
      <c r="D247" s="2">
        <v>0.6</v>
      </c>
      <c r="E247" s="2">
        <v>0.5</v>
      </c>
      <c r="F247" s="4">
        <v>42643</v>
      </c>
      <c r="G247" s="2">
        <v>845</v>
      </c>
      <c r="H247" s="2" t="s">
        <v>0</v>
      </c>
      <c r="I247" s="2" t="s">
        <v>1</v>
      </c>
      <c r="J247" s="2" t="s">
        <v>2</v>
      </c>
      <c r="K247" s="2">
        <v>286.60000000000002</v>
      </c>
      <c r="L247" s="2">
        <v>0</v>
      </c>
      <c r="M247" s="6" t="s">
        <v>0</v>
      </c>
      <c r="N247" s="23"/>
      <c r="O247" s="21" t="str">
        <f>Comodines[[#This Row],[Lat_trunc]]&amp;Comodines[[#This Row],[Lon_trunc]]</f>
        <v>31.353-96.1675</v>
      </c>
      <c r="P247" s="21">
        <f>MROUND(Datos[[#This Row],[Latitude]],IF(Datos[[#This Row],[Latitude]]&lt;0,-Precisión,Precisión))</f>
        <v>31.353000000000002</v>
      </c>
      <c r="Q247" s="21">
        <f>MROUND(Datos[[#This Row],[Longitude]],IF(Datos[[#This Row],[Longitude]]&lt;0,-Precisión,Precisión))</f>
        <v>-96.167500000000004</v>
      </c>
      <c r="R247" s="1">
        <v>246</v>
      </c>
      <c r="S247" s="5" t="b">
        <f>AND(Datos[[#This Row],[Latitude]]&gt;=Latitud_,Datos[[#This Row],[Latitude]]&lt;=_Latitud)</f>
        <v>0</v>
      </c>
      <c r="T247" s="2" t="b">
        <f>AND(Datos[[#This Row],[Longitude]]&gt;=Longitud_,Datos[[#This Row],[Longitude]]&lt;=_Longitud)</f>
        <v>0</v>
      </c>
      <c r="U247" s="2" t="b">
        <f>AND(Comodines[[#This Row],[Latitud]],Comodines[[#This Row],[Longitud]])</f>
        <v>0</v>
      </c>
      <c r="V247" s="2" t="b">
        <f>IF(COUNTIFS($O$2:O247,Comodines[[#This Row],[LatT&amp;LonT]],$F$2:F247,Datos[[#This Row],[Acq_date]]-1)=0,TRUE,FALSE)</f>
        <v>1</v>
      </c>
      <c r="W247" s="2" t="b">
        <f>AND(Comodines[[#This Row],[L&amp;L]],Comodines[[#This Row],[Nuevo_Fuego]])</f>
        <v>0</v>
      </c>
      <c r="X247" s="2" t="str">
        <f>IF(Comodines[[#This Row],[L&amp;L]],Comodines[[#This Row],[Contador]],"")</f>
        <v/>
      </c>
      <c r="Y247" s="2" t="str">
        <f>IFERROR(SMALL(Comodines[L&amp;LC1],COUNTA($U$2:U247)),"")</f>
        <v/>
      </c>
      <c r="Z247" s="2" t="str">
        <f>IF(AND(Comodines[[#This Row],[Nuevo_Fuego]],Comodines[[#This Row],[L&amp;L]]),Comodines[[#This Row],[Contador]],"")</f>
        <v/>
      </c>
      <c r="AA247" s="2" t="str">
        <f>IFERROR(SMALL(Comodines[FuegoC1],COUNTA($W$2:W247)),"")</f>
        <v/>
      </c>
      <c r="AB247" s="3"/>
      <c r="AD247" s="3"/>
      <c r="AE247" s="3"/>
    </row>
    <row r="248" spans="1:31" ht="15" x14ac:dyDescent="0.25">
      <c r="A248" s="25">
        <v>32.850700000000003</v>
      </c>
      <c r="B248" s="18">
        <v>-103.88591</v>
      </c>
      <c r="C248" s="2">
        <v>297</v>
      </c>
      <c r="D248" s="2">
        <v>0.4</v>
      </c>
      <c r="E248" s="2">
        <v>0.4</v>
      </c>
      <c r="F248" s="4">
        <v>42643</v>
      </c>
      <c r="G248" s="2">
        <v>845</v>
      </c>
      <c r="H248" s="2" t="s">
        <v>0</v>
      </c>
      <c r="I248" s="2" t="s">
        <v>1</v>
      </c>
      <c r="J248" s="2" t="s">
        <v>2</v>
      </c>
      <c r="K248" s="2">
        <v>281.39999999999998</v>
      </c>
      <c r="L248" s="2">
        <v>0</v>
      </c>
      <c r="M248" s="6" t="s">
        <v>0</v>
      </c>
      <c r="N248" s="23"/>
      <c r="O248" s="21" t="str">
        <f>Comodines[[#This Row],[Lat_trunc]]&amp;Comodines[[#This Row],[Lon_trunc]]</f>
        <v>32.8505-103.886</v>
      </c>
      <c r="P248" s="21">
        <f>MROUND(Datos[[#This Row],[Latitude]],IF(Datos[[#This Row],[Latitude]]&lt;0,-Precisión,Precisión))</f>
        <v>32.850500000000004</v>
      </c>
      <c r="Q248" s="21">
        <f>MROUND(Datos[[#This Row],[Longitude]],IF(Datos[[#This Row],[Longitude]]&lt;0,-Precisión,Precisión))</f>
        <v>-103.886</v>
      </c>
      <c r="R248" s="1">
        <v>247</v>
      </c>
      <c r="S248" s="5" t="b">
        <f>AND(Datos[[#This Row],[Latitude]]&gt;=Latitud_,Datos[[#This Row],[Latitude]]&lt;=_Latitud)</f>
        <v>0</v>
      </c>
      <c r="T248" s="2" t="b">
        <f>AND(Datos[[#This Row],[Longitude]]&gt;=Longitud_,Datos[[#This Row],[Longitude]]&lt;=_Longitud)</f>
        <v>0</v>
      </c>
      <c r="U248" s="2" t="b">
        <f>AND(Comodines[[#This Row],[Latitud]],Comodines[[#This Row],[Longitud]])</f>
        <v>0</v>
      </c>
      <c r="V248" s="2" t="b">
        <f>IF(COUNTIFS($O$2:O248,Comodines[[#This Row],[LatT&amp;LonT]],$F$2:F248,Datos[[#This Row],[Acq_date]]-1)=0,TRUE,FALSE)</f>
        <v>1</v>
      </c>
      <c r="W248" s="2" t="b">
        <f>AND(Comodines[[#This Row],[L&amp;L]],Comodines[[#This Row],[Nuevo_Fuego]])</f>
        <v>0</v>
      </c>
      <c r="X248" s="2" t="str">
        <f>IF(Comodines[[#This Row],[L&amp;L]],Comodines[[#This Row],[Contador]],"")</f>
        <v/>
      </c>
      <c r="Y248" s="2" t="str">
        <f>IFERROR(SMALL(Comodines[L&amp;LC1],COUNTA($U$2:U248)),"")</f>
        <v/>
      </c>
      <c r="Z248" s="2" t="str">
        <f>IF(AND(Comodines[[#This Row],[Nuevo_Fuego]],Comodines[[#This Row],[L&amp;L]]),Comodines[[#This Row],[Contador]],"")</f>
        <v/>
      </c>
      <c r="AA248" s="2" t="str">
        <f>IFERROR(SMALL(Comodines[FuegoC1],COUNTA($W$2:W248)),"")</f>
        <v/>
      </c>
      <c r="AB248" s="3"/>
      <c r="AD248" s="3"/>
      <c r="AE248" s="3"/>
    </row>
    <row r="249" spans="1:31" ht="15" x14ac:dyDescent="0.25">
      <c r="A249" s="25">
        <v>32.838279999999997</v>
      </c>
      <c r="B249" s="18">
        <v>-103.91452</v>
      </c>
      <c r="C249" s="2">
        <v>313.7</v>
      </c>
      <c r="D249" s="2">
        <v>0.4</v>
      </c>
      <c r="E249" s="2">
        <v>0.4</v>
      </c>
      <c r="F249" s="4">
        <v>42643</v>
      </c>
      <c r="G249" s="2">
        <v>845</v>
      </c>
      <c r="H249" s="2" t="s">
        <v>0</v>
      </c>
      <c r="I249" s="2" t="s">
        <v>1</v>
      </c>
      <c r="J249" s="2" t="s">
        <v>2</v>
      </c>
      <c r="K249" s="2">
        <v>277.89999999999998</v>
      </c>
      <c r="L249" s="2">
        <v>0</v>
      </c>
      <c r="M249" s="6" t="s">
        <v>0</v>
      </c>
      <c r="N249" s="23"/>
      <c r="O249" s="21" t="str">
        <f>Comodines[[#This Row],[Lat_trunc]]&amp;Comodines[[#This Row],[Lon_trunc]]</f>
        <v>32.8385-103.9145</v>
      </c>
      <c r="P249" s="21">
        <f>MROUND(Datos[[#This Row],[Latitude]],IF(Datos[[#This Row],[Latitude]]&lt;0,-Precisión,Precisión))</f>
        <v>32.838500000000003</v>
      </c>
      <c r="Q249" s="21">
        <f>MROUND(Datos[[#This Row],[Longitude]],IF(Datos[[#This Row],[Longitude]]&lt;0,-Precisión,Precisión))</f>
        <v>-103.9145</v>
      </c>
      <c r="R249" s="1">
        <v>248</v>
      </c>
      <c r="S249" s="5" t="b">
        <f>AND(Datos[[#This Row],[Latitude]]&gt;=Latitud_,Datos[[#This Row],[Latitude]]&lt;=_Latitud)</f>
        <v>0</v>
      </c>
      <c r="T249" s="2" t="b">
        <f>AND(Datos[[#This Row],[Longitude]]&gt;=Longitud_,Datos[[#This Row],[Longitude]]&lt;=_Longitud)</f>
        <v>0</v>
      </c>
      <c r="U249" s="2" t="b">
        <f>AND(Comodines[[#This Row],[Latitud]],Comodines[[#This Row],[Longitud]])</f>
        <v>0</v>
      </c>
      <c r="V249" s="2" t="b">
        <f>IF(COUNTIFS($O$2:O249,Comodines[[#This Row],[LatT&amp;LonT]],$F$2:F249,Datos[[#This Row],[Acq_date]]-1)=0,TRUE,FALSE)</f>
        <v>1</v>
      </c>
      <c r="W249" s="2" t="b">
        <f>AND(Comodines[[#This Row],[L&amp;L]],Comodines[[#This Row],[Nuevo_Fuego]])</f>
        <v>0</v>
      </c>
      <c r="X249" s="2" t="str">
        <f>IF(Comodines[[#This Row],[L&amp;L]],Comodines[[#This Row],[Contador]],"")</f>
        <v/>
      </c>
      <c r="Y249" s="2" t="str">
        <f>IFERROR(SMALL(Comodines[L&amp;LC1],COUNTA($U$2:U249)),"")</f>
        <v/>
      </c>
      <c r="Z249" s="2" t="str">
        <f>IF(AND(Comodines[[#This Row],[Nuevo_Fuego]],Comodines[[#This Row],[L&amp;L]]),Comodines[[#This Row],[Contador]],"")</f>
        <v/>
      </c>
      <c r="AA249" s="2" t="str">
        <f>IFERROR(SMALL(Comodines[FuegoC1],COUNTA($W$2:W249)),"")</f>
        <v/>
      </c>
      <c r="AB249" s="3"/>
      <c r="AD249" s="3"/>
      <c r="AE249" s="3"/>
    </row>
    <row r="250" spans="1:31" ht="15" x14ac:dyDescent="0.25">
      <c r="A250" s="25">
        <v>31.480930000000001</v>
      </c>
      <c r="B250" s="18">
        <v>-97.240719999999996</v>
      </c>
      <c r="C250" s="2">
        <v>295.89999999999998</v>
      </c>
      <c r="D250" s="2">
        <v>0.5</v>
      </c>
      <c r="E250" s="2">
        <v>0.5</v>
      </c>
      <c r="F250" s="4">
        <v>42643</v>
      </c>
      <c r="G250" s="2">
        <v>845</v>
      </c>
      <c r="H250" s="2" t="s">
        <v>0</v>
      </c>
      <c r="I250" s="2" t="s">
        <v>1</v>
      </c>
      <c r="J250" s="2" t="s">
        <v>2</v>
      </c>
      <c r="K250" s="2">
        <v>285.39999999999998</v>
      </c>
      <c r="L250" s="2">
        <v>0</v>
      </c>
      <c r="M250" s="6" t="s">
        <v>0</v>
      </c>
      <c r="N250" s="23"/>
      <c r="O250" s="21" t="str">
        <f>Comodines[[#This Row],[Lat_trunc]]&amp;Comodines[[#This Row],[Lon_trunc]]</f>
        <v>31.481-97.2405</v>
      </c>
      <c r="P250" s="21">
        <f>MROUND(Datos[[#This Row],[Latitude]],IF(Datos[[#This Row],[Latitude]]&lt;0,-Precisión,Precisión))</f>
        <v>31.481000000000002</v>
      </c>
      <c r="Q250" s="21">
        <f>MROUND(Datos[[#This Row],[Longitude]],IF(Datos[[#This Row],[Longitude]]&lt;0,-Precisión,Precisión))</f>
        <v>-97.240499999999997</v>
      </c>
      <c r="R250" s="1">
        <v>249</v>
      </c>
      <c r="S250" s="5" t="b">
        <f>AND(Datos[[#This Row],[Latitude]]&gt;=Latitud_,Datos[[#This Row],[Latitude]]&lt;=_Latitud)</f>
        <v>0</v>
      </c>
      <c r="T250" s="2" t="b">
        <f>AND(Datos[[#This Row],[Longitude]]&gt;=Longitud_,Datos[[#This Row],[Longitude]]&lt;=_Longitud)</f>
        <v>0</v>
      </c>
      <c r="U250" s="2" t="b">
        <f>AND(Comodines[[#This Row],[Latitud]],Comodines[[#This Row],[Longitud]])</f>
        <v>0</v>
      </c>
      <c r="V250" s="2" t="b">
        <f>IF(COUNTIFS($O$2:O250,Comodines[[#This Row],[LatT&amp;LonT]],$F$2:F250,Datos[[#This Row],[Acq_date]]-1)=0,TRUE,FALSE)</f>
        <v>1</v>
      </c>
      <c r="W250" s="2" t="b">
        <f>AND(Comodines[[#This Row],[L&amp;L]],Comodines[[#This Row],[Nuevo_Fuego]])</f>
        <v>0</v>
      </c>
      <c r="X250" s="2" t="str">
        <f>IF(Comodines[[#This Row],[L&amp;L]],Comodines[[#This Row],[Contador]],"")</f>
        <v/>
      </c>
      <c r="Y250" s="2" t="str">
        <f>IFERROR(SMALL(Comodines[L&amp;LC1],COUNTA($U$2:U250)),"")</f>
        <v/>
      </c>
      <c r="Z250" s="2" t="str">
        <f>IF(AND(Comodines[[#This Row],[Nuevo_Fuego]],Comodines[[#This Row],[L&amp;L]]),Comodines[[#This Row],[Contador]],"")</f>
        <v/>
      </c>
      <c r="AA250" s="2" t="str">
        <f>IFERROR(SMALL(Comodines[FuegoC1],COUNTA($W$2:W250)),"")</f>
        <v/>
      </c>
      <c r="AB250" s="3"/>
      <c r="AD250" s="3"/>
      <c r="AE250" s="3"/>
    </row>
    <row r="251" spans="1:31" ht="15" x14ac:dyDescent="0.25">
      <c r="A251" s="25">
        <v>32.2804</v>
      </c>
      <c r="B251" s="18">
        <v>-101.40926</v>
      </c>
      <c r="C251" s="2">
        <v>298.3</v>
      </c>
      <c r="D251" s="2">
        <v>0.5</v>
      </c>
      <c r="E251" s="2">
        <v>0.4</v>
      </c>
      <c r="F251" s="4">
        <v>42643</v>
      </c>
      <c r="G251" s="2">
        <v>845</v>
      </c>
      <c r="H251" s="2" t="s">
        <v>0</v>
      </c>
      <c r="I251" s="2" t="s">
        <v>1</v>
      </c>
      <c r="J251" s="2" t="s">
        <v>2</v>
      </c>
      <c r="K251" s="2">
        <v>285.5</v>
      </c>
      <c r="L251" s="2">
        <v>0</v>
      </c>
      <c r="M251" s="6" t="s">
        <v>0</v>
      </c>
      <c r="N251" s="23"/>
      <c r="O251" s="21" t="str">
        <f>Comodines[[#This Row],[Lat_trunc]]&amp;Comodines[[#This Row],[Lon_trunc]]</f>
        <v>32.2805-101.4095</v>
      </c>
      <c r="P251" s="21">
        <f>MROUND(Datos[[#This Row],[Latitude]],IF(Datos[[#This Row],[Latitude]]&lt;0,-Precisión,Precisión))</f>
        <v>32.280500000000004</v>
      </c>
      <c r="Q251" s="21">
        <f>MROUND(Datos[[#This Row],[Longitude]],IF(Datos[[#This Row],[Longitude]]&lt;0,-Precisión,Precisión))</f>
        <v>-101.40950000000001</v>
      </c>
      <c r="R251" s="1">
        <v>250</v>
      </c>
      <c r="S251" s="5" t="b">
        <f>AND(Datos[[#This Row],[Latitude]]&gt;=Latitud_,Datos[[#This Row],[Latitude]]&lt;=_Latitud)</f>
        <v>0</v>
      </c>
      <c r="T251" s="2" t="b">
        <f>AND(Datos[[#This Row],[Longitude]]&gt;=Longitud_,Datos[[#This Row],[Longitude]]&lt;=_Longitud)</f>
        <v>0</v>
      </c>
      <c r="U251" s="2" t="b">
        <f>AND(Comodines[[#This Row],[Latitud]],Comodines[[#This Row],[Longitud]])</f>
        <v>0</v>
      </c>
      <c r="V251" s="2" t="b">
        <f>IF(COUNTIFS($O$2:O251,Comodines[[#This Row],[LatT&amp;LonT]],$F$2:F251,Datos[[#This Row],[Acq_date]]-1)=0,TRUE,FALSE)</f>
        <v>1</v>
      </c>
      <c r="W251" s="2" t="b">
        <f>AND(Comodines[[#This Row],[L&amp;L]],Comodines[[#This Row],[Nuevo_Fuego]])</f>
        <v>0</v>
      </c>
      <c r="X251" s="2" t="str">
        <f>IF(Comodines[[#This Row],[L&amp;L]],Comodines[[#This Row],[Contador]],"")</f>
        <v/>
      </c>
      <c r="Y251" s="2" t="str">
        <f>IFERROR(SMALL(Comodines[L&amp;LC1],COUNTA($U$2:U251)),"")</f>
        <v/>
      </c>
      <c r="Z251" s="2" t="str">
        <f>IF(AND(Comodines[[#This Row],[Nuevo_Fuego]],Comodines[[#This Row],[L&amp;L]]),Comodines[[#This Row],[Contador]],"")</f>
        <v/>
      </c>
      <c r="AA251" s="2" t="str">
        <f>IFERROR(SMALL(Comodines[FuegoC1],COUNTA($W$2:W251)),"")</f>
        <v/>
      </c>
      <c r="AB251" s="3"/>
      <c r="AD251" s="3"/>
      <c r="AE251" s="3"/>
    </row>
    <row r="252" spans="1:31" ht="15" x14ac:dyDescent="0.25">
      <c r="A252" s="25">
        <v>31.785060000000001</v>
      </c>
      <c r="B252" s="18">
        <v>-99.094409999999996</v>
      </c>
      <c r="C252" s="2">
        <v>296.5</v>
      </c>
      <c r="D252" s="2">
        <v>0.4</v>
      </c>
      <c r="E252" s="2">
        <v>0.5</v>
      </c>
      <c r="F252" s="4">
        <v>42643</v>
      </c>
      <c r="G252" s="2">
        <v>845</v>
      </c>
      <c r="H252" s="2" t="s">
        <v>0</v>
      </c>
      <c r="I252" s="2" t="s">
        <v>1</v>
      </c>
      <c r="J252" s="2" t="s">
        <v>2</v>
      </c>
      <c r="K252" s="2">
        <v>282.2</v>
      </c>
      <c r="L252" s="2">
        <v>0</v>
      </c>
      <c r="M252" s="6" t="s">
        <v>0</v>
      </c>
      <c r="N252" s="23"/>
      <c r="O252" s="21" t="str">
        <f>Comodines[[#This Row],[Lat_trunc]]&amp;Comodines[[#This Row],[Lon_trunc]]</f>
        <v>31.785-99.0945</v>
      </c>
      <c r="P252" s="21">
        <f>MROUND(Datos[[#This Row],[Latitude]],IF(Datos[[#This Row],[Latitude]]&lt;0,-Precisión,Precisión))</f>
        <v>31.785</v>
      </c>
      <c r="Q252" s="21">
        <f>MROUND(Datos[[#This Row],[Longitude]],IF(Datos[[#This Row],[Longitude]]&lt;0,-Precisión,Precisión))</f>
        <v>-99.094499999999996</v>
      </c>
      <c r="R252" s="1">
        <v>251</v>
      </c>
      <c r="S252" s="5" t="b">
        <f>AND(Datos[[#This Row],[Latitude]]&gt;=Latitud_,Datos[[#This Row],[Latitude]]&lt;=_Latitud)</f>
        <v>0</v>
      </c>
      <c r="T252" s="2" t="b">
        <f>AND(Datos[[#This Row],[Longitude]]&gt;=Longitud_,Datos[[#This Row],[Longitude]]&lt;=_Longitud)</f>
        <v>0</v>
      </c>
      <c r="U252" s="2" t="b">
        <f>AND(Comodines[[#This Row],[Latitud]],Comodines[[#This Row],[Longitud]])</f>
        <v>0</v>
      </c>
      <c r="V252" s="2" t="b">
        <f>IF(COUNTIFS($O$2:O252,Comodines[[#This Row],[LatT&amp;LonT]],$F$2:F252,Datos[[#This Row],[Acq_date]]-1)=0,TRUE,FALSE)</f>
        <v>1</v>
      </c>
      <c r="W252" s="2" t="b">
        <f>AND(Comodines[[#This Row],[L&amp;L]],Comodines[[#This Row],[Nuevo_Fuego]])</f>
        <v>0</v>
      </c>
      <c r="X252" s="2" t="str">
        <f>IF(Comodines[[#This Row],[L&amp;L]],Comodines[[#This Row],[Contador]],"")</f>
        <v/>
      </c>
      <c r="Y252" s="2" t="str">
        <f>IFERROR(SMALL(Comodines[L&amp;LC1],COUNTA($U$2:U252)),"")</f>
        <v/>
      </c>
      <c r="Z252" s="2" t="str">
        <f>IF(AND(Comodines[[#This Row],[Nuevo_Fuego]],Comodines[[#This Row],[L&amp;L]]),Comodines[[#This Row],[Contador]],"")</f>
        <v/>
      </c>
      <c r="AA252" s="2" t="str">
        <f>IFERROR(SMALL(Comodines[FuegoC1],COUNTA($W$2:W252)),"")</f>
        <v/>
      </c>
      <c r="AB252" s="3"/>
      <c r="AD252" s="3"/>
      <c r="AE252" s="3"/>
    </row>
    <row r="253" spans="1:31" ht="15" x14ac:dyDescent="0.25">
      <c r="A253" s="25">
        <v>32.311160000000001</v>
      </c>
      <c r="B253" s="18">
        <v>-102.17077</v>
      </c>
      <c r="C253" s="2">
        <v>309.7</v>
      </c>
      <c r="D253" s="2">
        <v>0.4</v>
      </c>
      <c r="E253" s="2">
        <v>0.4</v>
      </c>
      <c r="F253" s="4">
        <v>42643</v>
      </c>
      <c r="G253" s="2">
        <v>845</v>
      </c>
      <c r="H253" s="2" t="s">
        <v>0</v>
      </c>
      <c r="I253" s="2" t="s">
        <v>1</v>
      </c>
      <c r="J253" s="2" t="s">
        <v>2</v>
      </c>
      <c r="K253" s="2">
        <v>282.2</v>
      </c>
      <c r="L253" s="2">
        <v>0</v>
      </c>
      <c r="M253" s="6" t="s">
        <v>0</v>
      </c>
      <c r="N253" s="23"/>
      <c r="O253" s="21" t="str">
        <f>Comodines[[#This Row],[Lat_trunc]]&amp;Comodines[[#This Row],[Lon_trunc]]</f>
        <v>32.311-102.171</v>
      </c>
      <c r="P253" s="21">
        <f>MROUND(Datos[[#This Row],[Latitude]],IF(Datos[[#This Row],[Latitude]]&lt;0,-Precisión,Precisión))</f>
        <v>32.311</v>
      </c>
      <c r="Q253" s="21">
        <f>MROUND(Datos[[#This Row],[Longitude]],IF(Datos[[#This Row],[Longitude]]&lt;0,-Precisión,Precisión))</f>
        <v>-102.17100000000001</v>
      </c>
      <c r="R253" s="1">
        <v>252</v>
      </c>
      <c r="S253" s="5" t="b">
        <f>AND(Datos[[#This Row],[Latitude]]&gt;=Latitud_,Datos[[#This Row],[Latitude]]&lt;=_Latitud)</f>
        <v>0</v>
      </c>
      <c r="T253" s="2" t="b">
        <f>AND(Datos[[#This Row],[Longitude]]&gt;=Longitud_,Datos[[#This Row],[Longitude]]&lt;=_Longitud)</f>
        <v>0</v>
      </c>
      <c r="U253" s="2" t="b">
        <f>AND(Comodines[[#This Row],[Latitud]],Comodines[[#This Row],[Longitud]])</f>
        <v>0</v>
      </c>
      <c r="V253" s="2" t="b">
        <f>IF(COUNTIFS($O$2:O253,Comodines[[#This Row],[LatT&amp;LonT]],$F$2:F253,Datos[[#This Row],[Acq_date]]-1)=0,TRUE,FALSE)</f>
        <v>1</v>
      </c>
      <c r="W253" s="2" t="b">
        <f>AND(Comodines[[#This Row],[L&amp;L]],Comodines[[#This Row],[Nuevo_Fuego]])</f>
        <v>0</v>
      </c>
      <c r="X253" s="2" t="str">
        <f>IF(Comodines[[#This Row],[L&amp;L]],Comodines[[#This Row],[Contador]],"")</f>
        <v/>
      </c>
      <c r="Y253" s="2" t="str">
        <f>IFERROR(SMALL(Comodines[L&amp;LC1],COUNTA($U$2:U253)),"")</f>
        <v/>
      </c>
      <c r="Z253" s="2" t="str">
        <f>IF(AND(Comodines[[#This Row],[Nuevo_Fuego]],Comodines[[#This Row],[L&amp;L]]),Comodines[[#This Row],[Contador]],"")</f>
        <v/>
      </c>
      <c r="AA253" s="2" t="str">
        <f>IFERROR(SMALL(Comodines[FuegoC1],COUNTA($W$2:W253)),"")</f>
        <v/>
      </c>
      <c r="AB253" s="3"/>
      <c r="AD253" s="3"/>
      <c r="AE253" s="3"/>
    </row>
    <row r="254" spans="1:31" ht="15" x14ac:dyDescent="0.25">
      <c r="A254" s="25">
        <v>30.240320000000001</v>
      </c>
      <c r="B254" s="18">
        <v>-93.276759999999996</v>
      </c>
      <c r="C254" s="2">
        <v>301.7</v>
      </c>
      <c r="D254" s="2">
        <v>0.5</v>
      </c>
      <c r="E254" s="2">
        <v>0.7</v>
      </c>
      <c r="F254" s="4">
        <v>42643</v>
      </c>
      <c r="G254" s="2">
        <v>845</v>
      </c>
      <c r="H254" s="2" t="s">
        <v>0</v>
      </c>
      <c r="I254" s="2" t="s">
        <v>1</v>
      </c>
      <c r="J254" s="2" t="s">
        <v>2</v>
      </c>
      <c r="K254" s="2">
        <v>291.3</v>
      </c>
      <c r="L254" s="2">
        <v>0</v>
      </c>
      <c r="M254" s="6" t="s">
        <v>0</v>
      </c>
      <c r="N254" s="23"/>
      <c r="O254" s="21" t="str">
        <f>Comodines[[#This Row],[Lat_trunc]]&amp;Comodines[[#This Row],[Lon_trunc]]</f>
        <v>30.2405-93.277</v>
      </c>
      <c r="P254" s="21">
        <f>MROUND(Datos[[#This Row],[Latitude]],IF(Datos[[#This Row],[Latitude]]&lt;0,-Precisión,Precisión))</f>
        <v>30.240500000000001</v>
      </c>
      <c r="Q254" s="21">
        <f>MROUND(Datos[[#This Row],[Longitude]],IF(Datos[[#This Row],[Longitude]]&lt;0,-Precisión,Precisión))</f>
        <v>-93.277000000000001</v>
      </c>
      <c r="R254" s="1">
        <v>253</v>
      </c>
      <c r="S254" s="5" t="b">
        <f>AND(Datos[[#This Row],[Latitude]]&gt;=Latitud_,Datos[[#This Row],[Latitude]]&lt;=_Latitud)</f>
        <v>0</v>
      </c>
      <c r="T254" s="2" t="b">
        <f>AND(Datos[[#This Row],[Longitude]]&gt;=Longitud_,Datos[[#This Row],[Longitude]]&lt;=_Longitud)</f>
        <v>0</v>
      </c>
      <c r="U254" s="2" t="b">
        <f>AND(Comodines[[#This Row],[Latitud]],Comodines[[#This Row],[Longitud]])</f>
        <v>0</v>
      </c>
      <c r="V254" s="2" t="b">
        <f>IF(COUNTIFS($O$2:O254,Comodines[[#This Row],[LatT&amp;LonT]],$F$2:F254,Datos[[#This Row],[Acq_date]]-1)=0,TRUE,FALSE)</f>
        <v>1</v>
      </c>
      <c r="W254" s="2" t="b">
        <f>AND(Comodines[[#This Row],[L&amp;L]],Comodines[[#This Row],[Nuevo_Fuego]])</f>
        <v>0</v>
      </c>
      <c r="X254" s="2" t="str">
        <f>IF(Comodines[[#This Row],[L&amp;L]],Comodines[[#This Row],[Contador]],"")</f>
        <v/>
      </c>
      <c r="Y254" s="2" t="str">
        <f>IFERROR(SMALL(Comodines[L&amp;LC1],COUNTA($U$2:U254)),"")</f>
        <v/>
      </c>
      <c r="Z254" s="2" t="str">
        <f>IF(AND(Comodines[[#This Row],[Nuevo_Fuego]],Comodines[[#This Row],[L&amp;L]]),Comodines[[#This Row],[Contador]],"")</f>
        <v/>
      </c>
      <c r="AA254" s="2" t="str">
        <f>IFERROR(SMALL(Comodines[FuegoC1],COUNTA($W$2:W254)),"")</f>
        <v/>
      </c>
      <c r="AB254" s="3"/>
      <c r="AD254" s="3"/>
      <c r="AE254" s="3"/>
    </row>
    <row r="255" spans="1:31" ht="15" x14ac:dyDescent="0.25">
      <c r="A255" s="25">
        <v>33.417940000000002</v>
      </c>
      <c r="B255" s="18">
        <v>-110.86372</v>
      </c>
      <c r="C255" s="2">
        <v>334.8</v>
      </c>
      <c r="D255" s="2">
        <v>0.4</v>
      </c>
      <c r="E255" s="2">
        <v>0.5</v>
      </c>
      <c r="F255" s="4">
        <v>42643</v>
      </c>
      <c r="G255" s="2">
        <v>845</v>
      </c>
      <c r="H255" s="2" t="s">
        <v>0</v>
      </c>
      <c r="I255" s="2" t="s">
        <v>1</v>
      </c>
      <c r="J255" s="2" t="s">
        <v>2</v>
      </c>
      <c r="K255" s="2">
        <v>289.39999999999998</v>
      </c>
      <c r="L255" s="2">
        <v>0</v>
      </c>
      <c r="M255" s="6" t="s">
        <v>0</v>
      </c>
      <c r="N255" s="23"/>
      <c r="O255" s="21" t="str">
        <f>Comodines[[#This Row],[Lat_trunc]]&amp;Comodines[[#This Row],[Lon_trunc]]</f>
        <v>33.418-110.8635</v>
      </c>
      <c r="P255" s="21">
        <f>MROUND(Datos[[#This Row],[Latitude]],IF(Datos[[#This Row],[Latitude]]&lt;0,-Precisión,Precisión))</f>
        <v>33.417999999999999</v>
      </c>
      <c r="Q255" s="21">
        <f>MROUND(Datos[[#This Row],[Longitude]],IF(Datos[[#This Row],[Longitude]]&lt;0,-Precisión,Precisión))</f>
        <v>-110.8635</v>
      </c>
      <c r="R255" s="1">
        <v>254</v>
      </c>
      <c r="S255" s="5" t="b">
        <f>AND(Datos[[#This Row],[Latitude]]&gt;=Latitud_,Datos[[#This Row],[Latitude]]&lt;=_Latitud)</f>
        <v>0</v>
      </c>
      <c r="T255" s="2" t="b">
        <f>AND(Datos[[#This Row],[Longitude]]&gt;=Longitud_,Datos[[#This Row],[Longitude]]&lt;=_Longitud)</f>
        <v>0</v>
      </c>
      <c r="U255" s="2" t="b">
        <f>AND(Comodines[[#This Row],[Latitud]],Comodines[[#This Row],[Longitud]])</f>
        <v>0</v>
      </c>
      <c r="V255" s="2" t="b">
        <f>IF(COUNTIFS($O$2:O255,Comodines[[#This Row],[LatT&amp;LonT]],$F$2:F255,Datos[[#This Row],[Acq_date]]-1)=0,TRUE,FALSE)</f>
        <v>1</v>
      </c>
      <c r="W255" s="2" t="b">
        <f>AND(Comodines[[#This Row],[L&amp;L]],Comodines[[#This Row],[Nuevo_Fuego]])</f>
        <v>0</v>
      </c>
      <c r="X255" s="2" t="str">
        <f>IF(Comodines[[#This Row],[L&amp;L]],Comodines[[#This Row],[Contador]],"")</f>
        <v/>
      </c>
      <c r="Y255" s="2" t="str">
        <f>IFERROR(SMALL(Comodines[L&amp;LC1],COUNTA($U$2:U255)),"")</f>
        <v/>
      </c>
      <c r="Z255" s="2" t="str">
        <f>IF(AND(Comodines[[#This Row],[Nuevo_Fuego]],Comodines[[#This Row],[L&amp;L]]),Comodines[[#This Row],[Contador]],"")</f>
        <v/>
      </c>
      <c r="AA255" s="2" t="str">
        <f>IFERROR(SMALL(Comodines[FuegoC1],COUNTA($W$2:W255)),"")</f>
        <v/>
      </c>
      <c r="AB255" s="3"/>
      <c r="AD255" s="3"/>
      <c r="AE255" s="3"/>
    </row>
    <row r="256" spans="1:31" ht="15" x14ac:dyDescent="0.25">
      <c r="A256" s="25">
        <v>33.418370000000003</v>
      </c>
      <c r="B256" s="18">
        <v>-110.86787</v>
      </c>
      <c r="C256" s="2">
        <v>297.8</v>
      </c>
      <c r="D256" s="2">
        <v>0.4</v>
      </c>
      <c r="E256" s="2">
        <v>0.5</v>
      </c>
      <c r="F256" s="4">
        <v>42643</v>
      </c>
      <c r="G256" s="2">
        <v>845</v>
      </c>
      <c r="H256" s="2" t="s">
        <v>0</v>
      </c>
      <c r="I256" s="2" t="s">
        <v>1</v>
      </c>
      <c r="J256" s="2" t="s">
        <v>2</v>
      </c>
      <c r="K256" s="2">
        <v>287.39999999999998</v>
      </c>
      <c r="L256" s="2">
        <v>0</v>
      </c>
      <c r="M256" s="6" t="s">
        <v>0</v>
      </c>
      <c r="N256" s="23"/>
      <c r="O256" s="21" t="str">
        <f>Comodines[[#This Row],[Lat_trunc]]&amp;Comodines[[#This Row],[Lon_trunc]]</f>
        <v>33.4185-110.868</v>
      </c>
      <c r="P256" s="21">
        <f>MROUND(Datos[[#This Row],[Latitude]],IF(Datos[[#This Row],[Latitude]]&lt;0,-Precisión,Precisión))</f>
        <v>33.418500000000002</v>
      </c>
      <c r="Q256" s="21">
        <f>MROUND(Datos[[#This Row],[Longitude]],IF(Datos[[#This Row],[Longitude]]&lt;0,-Precisión,Precisión))</f>
        <v>-110.86800000000001</v>
      </c>
      <c r="R256" s="1">
        <v>255</v>
      </c>
      <c r="S256" s="5" t="b">
        <f>AND(Datos[[#This Row],[Latitude]]&gt;=Latitud_,Datos[[#This Row],[Latitude]]&lt;=_Latitud)</f>
        <v>0</v>
      </c>
      <c r="T256" s="2" t="b">
        <f>AND(Datos[[#This Row],[Longitude]]&gt;=Longitud_,Datos[[#This Row],[Longitude]]&lt;=_Longitud)</f>
        <v>0</v>
      </c>
      <c r="U256" s="2" t="b">
        <f>AND(Comodines[[#This Row],[Latitud]],Comodines[[#This Row],[Longitud]])</f>
        <v>0</v>
      </c>
      <c r="V256" s="2" t="b">
        <f>IF(COUNTIFS($O$2:O256,Comodines[[#This Row],[LatT&amp;LonT]],$F$2:F256,Datos[[#This Row],[Acq_date]]-1)=0,TRUE,FALSE)</f>
        <v>1</v>
      </c>
      <c r="W256" s="2" t="b">
        <f>AND(Comodines[[#This Row],[L&amp;L]],Comodines[[#This Row],[Nuevo_Fuego]])</f>
        <v>0</v>
      </c>
      <c r="X256" s="2" t="str">
        <f>IF(Comodines[[#This Row],[L&amp;L]],Comodines[[#This Row],[Contador]],"")</f>
        <v/>
      </c>
      <c r="Y256" s="2" t="str">
        <f>IFERROR(SMALL(Comodines[L&amp;LC1],COUNTA($U$2:U256)),"")</f>
        <v/>
      </c>
      <c r="Z256" s="2" t="str">
        <f>IF(AND(Comodines[[#This Row],[Nuevo_Fuego]],Comodines[[#This Row],[L&amp;L]]),Comodines[[#This Row],[Contador]],"")</f>
        <v/>
      </c>
      <c r="AA256" s="2" t="str">
        <f>IFERROR(SMALL(Comodines[FuegoC1],COUNTA($W$2:W256)),"")</f>
        <v/>
      </c>
      <c r="AB256" s="3"/>
      <c r="AD256" s="3"/>
      <c r="AE256" s="3"/>
    </row>
    <row r="257" spans="1:31" ht="15" x14ac:dyDescent="0.25">
      <c r="A257" s="25">
        <v>29.774809999999999</v>
      </c>
      <c r="B257" s="18">
        <v>-91.73433</v>
      </c>
      <c r="C257" s="2">
        <v>297.2</v>
      </c>
      <c r="D257" s="2">
        <v>0.6</v>
      </c>
      <c r="E257" s="2">
        <v>0.7</v>
      </c>
      <c r="F257" s="4">
        <v>42643</v>
      </c>
      <c r="G257" s="2">
        <v>845</v>
      </c>
      <c r="H257" s="2" t="s">
        <v>0</v>
      </c>
      <c r="I257" s="2" t="s">
        <v>1</v>
      </c>
      <c r="J257" s="2" t="s">
        <v>2</v>
      </c>
      <c r="K257" s="2">
        <v>287.2</v>
      </c>
      <c r="L257" s="2">
        <v>0</v>
      </c>
      <c r="M257" s="6" t="s">
        <v>0</v>
      </c>
      <c r="N257" s="23"/>
      <c r="O257" s="21" t="str">
        <f>Comodines[[#This Row],[Lat_trunc]]&amp;Comodines[[#This Row],[Lon_trunc]]</f>
        <v>29.775-91.7345</v>
      </c>
      <c r="P257" s="21">
        <f>MROUND(Datos[[#This Row],[Latitude]],IF(Datos[[#This Row],[Latitude]]&lt;0,-Precisión,Precisión))</f>
        <v>29.775000000000002</v>
      </c>
      <c r="Q257" s="21">
        <f>MROUND(Datos[[#This Row],[Longitude]],IF(Datos[[#This Row],[Longitude]]&lt;0,-Precisión,Precisión))</f>
        <v>-91.734499999999997</v>
      </c>
      <c r="R257" s="1">
        <v>256</v>
      </c>
      <c r="S257" s="5" t="b">
        <f>AND(Datos[[#This Row],[Latitude]]&gt;=Latitud_,Datos[[#This Row],[Latitude]]&lt;=_Latitud)</f>
        <v>0</v>
      </c>
      <c r="T257" s="2" t="b">
        <f>AND(Datos[[#This Row],[Longitude]]&gt;=Longitud_,Datos[[#This Row],[Longitude]]&lt;=_Longitud)</f>
        <v>0</v>
      </c>
      <c r="U257" s="2" t="b">
        <f>AND(Comodines[[#This Row],[Latitud]],Comodines[[#This Row],[Longitud]])</f>
        <v>0</v>
      </c>
      <c r="V257" s="2" t="b">
        <f>IF(COUNTIFS($O$2:O257,Comodines[[#This Row],[LatT&amp;LonT]],$F$2:F257,Datos[[#This Row],[Acq_date]]-1)=0,TRUE,FALSE)</f>
        <v>1</v>
      </c>
      <c r="W257" s="2" t="b">
        <f>AND(Comodines[[#This Row],[L&amp;L]],Comodines[[#This Row],[Nuevo_Fuego]])</f>
        <v>0</v>
      </c>
      <c r="X257" s="2" t="str">
        <f>IF(Comodines[[#This Row],[L&amp;L]],Comodines[[#This Row],[Contador]],"")</f>
        <v/>
      </c>
      <c r="Y257" s="2" t="str">
        <f>IFERROR(SMALL(Comodines[L&amp;LC1],COUNTA($U$2:U257)),"")</f>
        <v/>
      </c>
      <c r="Z257" s="2" t="str">
        <f>IF(AND(Comodines[[#This Row],[Nuevo_Fuego]],Comodines[[#This Row],[L&amp;L]]),Comodines[[#This Row],[Contador]],"")</f>
        <v/>
      </c>
      <c r="AA257" s="2" t="str">
        <f>IFERROR(SMALL(Comodines[FuegoC1],COUNTA($W$2:W257)),"")</f>
        <v/>
      </c>
      <c r="AB257" s="3"/>
      <c r="AD257" s="3"/>
      <c r="AE257" s="3"/>
    </row>
    <row r="258" spans="1:31" ht="15" x14ac:dyDescent="0.25">
      <c r="A258" s="25">
        <v>32.193159999999999</v>
      </c>
      <c r="B258" s="18">
        <v>-102.50999</v>
      </c>
      <c r="C258" s="2">
        <v>319.39999999999998</v>
      </c>
      <c r="D258" s="2">
        <v>0.4</v>
      </c>
      <c r="E258" s="2">
        <v>0.4</v>
      </c>
      <c r="F258" s="4">
        <v>42643</v>
      </c>
      <c r="G258" s="2">
        <v>845</v>
      </c>
      <c r="H258" s="2" t="s">
        <v>0</v>
      </c>
      <c r="I258" s="2" t="s">
        <v>1</v>
      </c>
      <c r="J258" s="2" t="s">
        <v>2</v>
      </c>
      <c r="K258" s="2">
        <v>285.10000000000002</v>
      </c>
      <c r="L258" s="2">
        <v>0</v>
      </c>
      <c r="M258" s="6" t="s">
        <v>0</v>
      </c>
      <c r="N258" s="23"/>
      <c r="O258" s="21" t="str">
        <f>Comodines[[#This Row],[Lat_trunc]]&amp;Comodines[[#This Row],[Lon_trunc]]</f>
        <v>32.193-102.51</v>
      </c>
      <c r="P258" s="21">
        <f>MROUND(Datos[[#This Row],[Latitude]],IF(Datos[[#This Row],[Latitude]]&lt;0,-Precisión,Precisión))</f>
        <v>32.192999999999998</v>
      </c>
      <c r="Q258" s="21">
        <f>MROUND(Datos[[#This Row],[Longitude]],IF(Datos[[#This Row],[Longitude]]&lt;0,-Precisión,Precisión))</f>
        <v>-102.51</v>
      </c>
      <c r="R258" s="1">
        <v>257</v>
      </c>
      <c r="S258" s="5" t="b">
        <f>AND(Datos[[#This Row],[Latitude]]&gt;=Latitud_,Datos[[#This Row],[Latitude]]&lt;=_Latitud)</f>
        <v>0</v>
      </c>
      <c r="T258" s="2" t="b">
        <f>AND(Datos[[#This Row],[Longitude]]&gt;=Longitud_,Datos[[#This Row],[Longitude]]&lt;=_Longitud)</f>
        <v>0</v>
      </c>
      <c r="U258" s="2" t="b">
        <f>AND(Comodines[[#This Row],[Latitud]],Comodines[[#This Row],[Longitud]])</f>
        <v>0</v>
      </c>
      <c r="V258" s="2" t="b">
        <f>IF(COUNTIFS($O$2:O258,Comodines[[#This Row],[LatT&amp;LonT]],$F$2:F258,Datos[[#This Row],[Acq_date]]-1)=0,TRUE,FALSE)</f>
        <v>1</v>
      </c>
      <c r="W258" s="2" t="b">
        <f>AND(Comodines[[#This Row],[L&amp;L]],Comodines[[#This Row],[Nuevo_Fuego]])</f>
        <v>0</v>
      </c>
      <c r="X258" s="2" t="str">
        <f>IF(Comodines[[#This Row],[L&amp;L]],Comodines[[#This Row],[Contador]],"")</f>
        <v/>
      </c>
      <c r="Y258" s="2" t="str">
        <f>IFERROR(SMALL(Comodines[L&amp;LC1],COUNTA($U$2:U258)),"")</f>
        <v/>
      </c>
      <c r="Z258" s="2" t="str">
        <f>IF(AND(Comodines[[#This Row],[Nuevo_Fuego]],Comodines[[#This Row],[L&amp;L]]),Comodines[[#This Row],[Contador]],"")</f>
        <v/>
      </c>
      <c r="AA258" s="2" t="str">
        <f>IFERROR(SMALL(Comodines[FuegoC1],COUNTA($W$2:W258)),"")</f>
        <v/>
      </c>
      <c r="AB258" s="3"/>
      <c r="AD258" s="3"/>
      <c r="AE258" s="3"/>
    </row>
    <row r="259" spans="1:31" ht="15" x14ac:dyDescent="0.25">
      <c r="A259" s="25">
        <v>32.198090000000001</v>
      </c>
      <c r="B259" s="18">
        <v>-102.57821</v>
      </c>
      <c r="C259" s="2">
        <v>303.7</v>
      </c>
      <c r="D259" s="2">
        <v>0.4</v>
      </c>
      <c r="E259" s="2">
        <v>0.4</v>
      </c>
      <c r="F259" s="4">
        <v>42643</v>
      </c>
      <c r="G259" s="2">
        <v>845</v>
      </c>
      <c r="H259" s="2" t="s">
        <v>0</v>
      </c>
      <c r="I259" s="2" t="s">
        <v>1</v>
      </c>
      <c r="J259" s="2" t="s">
        <v>2</v>
      </c>
      <c r="K259" s="2">
        <v>283.10000000000002</v>
      </c>
      <c r="L259" s="2">
        <v>0</v>
      </c>
      <c r="M259" s="6" t="s">
        <v>0</v>
      </c>
      <c r="N259" s="23"/>
      <c r="O259" s="21" t="str">
        <f>Comodines[[#This Row],[Lat_trunc]]&amp;Comodines[[#This Row],[Lon_trunc]]</f>
        <v>32.198-102.578</v>
      </c>
      <c r="P259" s="21">
        <f>MROUND(Datos[[#This Row],[Latitude]],IF(Datos[[#This Row],[Latitude]]&lt;0,-Precisión,Precisión))</f>
        <v>32.198</v>
      </c>
      <c r="Q259" s="21">
        <f>MROUND(Datos[[#This Row],[Longitude]],IF(Datos[[#This Row],[Longitude]]&lt;0,-Precisión,Precisión))</f>
        <v>-102.578</v>
      </c>
      <c r="R259" s="1">
        <v>258</v>
      </c>
      <c r="S259" s="5" t="b">
        <f>AND(Datos[[#This Row],[Latitude]]&gt;=Latitud_,Datos[[#This Row],[Latitude]]&lt;=_Latitud)</f>
        <v>0</v>
      </c>
      <c r="T259" s="2" t="b">
        <f>AND(Datos[[#This Row],[Longitude]]&gt;=Longitud_,Datos[[#This Row],[Longitude]]&lt;=_Longitud)</f>
        <v>0</v>
      </c>
      <c r="U259" s="2" t="b">
        <f>AND(Comodines[[#This Row],[Latitud]],Comodines[[#This Row],[Longitud]])</f>
        <v>0</v>
      </c>
      <c r="V259" s="2" t="b">
        <f>IF(COUNTIFS($O$2:O259,Comodines[[#This Row],[LatT&amp;LonT]],$F$2:F259,Datos[[#This Row],[Acq_date]]-1)=0,TRUE,FALSE)</f>
        <v>1</v>
      </c>
      <c r="W259" s="2" t="b">
        <f>AND(Comodines[[#This Row],[L&amp;L]],Comodines[[#This Row],[Nuevo_Fuego]])</f>
        <v>0</v>
      </c>
      <c r="X259" s="2" t="str">
        <f>IF(Comodines[[#This Row],[L&amp;L]],Comodines[[#This Row],[Contador]],"")</f>
        <v/>
      </c>
      <c r="Y259" s="2" t="str">
        <f>IFERROR(SMALL(Comodines[L&amp;LC1],COUNTA($U$2:U259)),"")</f>
        <v/>
      </c>
      <c r="Z259" s="2" t="str">
        <f>IF(AND(Comodines[[#This Row],[Nuevo_Fuego]],Comodines[[#This Row],[L&amp;L]]),Comodines[[#This Row],[Contador]],"")</f>
        <v/>
      </c>
      <c r="AA259" s="2" t="str">
        <f>IFERROR(SMALL(Comodines[FuegoC1],COUNTA($W$2:W259)),"")</f>
        <v/>
      </c>
      <c r="AB259" s="3"/>
      <c r="AD259" s="3"/>
      <c r="AE259" s="3"/>
    </row>
    <row r="260" spans="1:31" ht="15" x14ac:dyDescent="0.25">
      <c r="A260" s="25">
        <v>32.187890000000003</v>
      </c>
      <c r="B260" s="18">
        <v>-102.52058</v>
      </c>
      <c r="C260" s="2">
        <v>301.60000000000002</v>
      </c>
      <c r="D260" s="2">
        <v>0.4</v>
      </c>
      <c r="E260" s="2">
        <v>0.4</v>
      </c>
      <c r="F260" s="4">
        <v>42643</v>
      </c>
      <c r="G260" s="2">
        <v>845</v>
      </c>
      <c r="H260" s="2" t="s">
        <v>0</v>
      </c>
      <c r="I260" s="2" t="s">
        <v>1</v>
      </c>
      <c r="J260" s="2" t="s">
        <v>2</v>
      </c>
      <c r="K260" s="2">
        <v>283.7</v>
      </c>
      <c r="L260" s="2">
        <v>0</v>
      </c>
      <c r="M260" s="6" t="s">
        <v>0</v>
      </c>
      <c r="N260" s="23"/>
      <c r="O260" s="21" t="str">
        <f>Comodines[[#This Row],[Lat_trunc]]&amp;Comodines[[#This Row],[Lon_trunc]]</f>
        <v>32.188-102.5205</v>
      </c>
      <c r="P260" s="21">
        <f>MROUND(Datos[[#This Row],[Latitude]],IF(Datos[[#This Row],[Latitude]]&lt;0,-Precisión,Precisión))</f>
        <v>32.188000000000002</v>
      </c>
      <c r="Q260" s="21">
        <f>MROUND(Datos[[#This Row],[Longitude]],IF(Datos[[#This Row],[Longitude]]&lt;0,-Precisión,Precisión))</f>
        <v>-102.5205</v>
      </c>
      <c r="R260" s="1">
        <v>259</v>
      </c>
      <c r="S260" s="5" t="b">
        <f>AND(Datos[[#This Row],[Latitude]]&gt;=Latitud_,Datos[[#This Row],[Latitude]]&lt;=_Latitud)</f>
        <v>0</v>
      </c>
      <c r="T260" s="2" t="b">
        <f>AND(Datos[[#This Row],[Longitude]]&gt;=Longitud_,Datos[[#This Row],[Longitude]]&lt;=_Longitud)</f>
        <v>0</v>
      </c>
      <c r="U260" s="2" t="b">
        <f>AND(Comodines[[#This Row],[Latitud]],Comodines[[#This Row],[Longitud]])</f>
        <v>0</v>
      </c>
      <c r="V260" s="2" t="b">
        <f>IF(COUNTIFS($O$2:O260,Comodines[[#This Row],[LatT&amp;LonT]],$F$2:F260,Datos[[#This Row],[Acq_date]]-1)=0,TRUE,FALSE)</f>
        <v>1</v>
      </c>
      <c r="W260" s="2" t="b">
        <f>AND(Comodines[[#This Row],[L&amp;L]],Comodines[[#This Row],[Nuevo_Fuego]])</f>
        <v>0</v>
      </c>
      <c r="X260" s="2" t="str">
        <f>IF(Comodines[[#This Row],[L&amp;L]],Comodines[[#This Row],[Contador]],"")</f>
        <v/>
      </c>
      <c r="Y260" s="2" t="str">
        <f>IFERROR(SMALL(Comodines[L&amp;LC1],COUNTA($U$2:U260)),"")</f>
        <v/>
      </c>
      <c r="Z260" s="2" t="str">
        <f>IF(AND(Comodines[[#This Row],[Nuevo_Fuego]],Comodines[[#This Row],[L&amp;L]]),Comodines[[#This Row],[Contador]],"")</f>
        <v/>
      </c>
      <c r="AA260" s="2" t="str">
        <f>IFERROR(SMALL(Comodines[FuegoC1],COUNTA($W$2:W260)),"")</f>
        <v/>
      </c>
      <c r="AB260" s="3"/>
      <c r="AD260" s="3"/>
      <c r="AE260" s="3"/>
    </row>
    <row r="261" spans="1:31" ht="15" x14ac:dyDescent="0.25">
      <c r="A261" s="25">
        <v>32.10284</v>
      </c>
      <c r="B261" s="18">
        <v>-102.69576000000001</v>
      </c>
      <c r="C261" s="2">
        <v>296.2</v>
      </c>
      <c r="D261" s="2">
        <v>0.4</v>
      </c>
      <c r="E261" s="2">
        <v>0.4</v>
      </c>
      <c r="F261" s="4">
        <v>42643</v>
      </c>
      <c r="G261" s="2">
        <v>845</v>
      </c>
      <c r="H261" s="2" t="s">
        <v>0</v>
      </c>
      <c r="I261" s="2" t="s">
        <v>1</v>
      </c>
      <c r="J261" s="2" t="s">
        <v>2</v>
      </c>
      <c r="K261" s="2">
        <v>284.39999999999998</v>
      </c>
      <c r="L261" s="2">
        <v>0</v>
      </c>
      <c r="M261" s="6" t="s">
        <v>0</v>
      </c>
      <c r="N261" s="23"/>
      <c r="O261" s="21" t="str">
        <f>Comodines[[#This Row],[Lat_trunc]]&amp;Comodines[[#This Row],[Lon_trunc]]</f>
        <v>32.103-102.696</v>
      </c>
      <c r="P261" s="21">
        <f>MROUND(Datos[[#This Row],[Latitude]],IF(Datos[[#This Row],[Latitude]]&lt;0,-Precisión,Precisión))</f>
        <v>32.103000000000002</v>
      </c>
      <c r="Q261" s="21">
        <f>MROUND(Datos[[#This Row],[Longitude]],IF(Datos[[#This Row],[Longitude]]&lt;0,-Precisión,Precisión))</f>
        <v>-102.696</v>
      </c>
      <c r="R261" s="1">
        <v>260</v>
      </c>
      <c r="S261" s="5" t="b">
        <f>AND(Datos[[#This Row],[Latitude]]&gt;=Latitud_,Datos[[#This Row],[Latitude]]&lt;=_Latitud)</f>
        <v>0</v>
      </c>
      <c r="T261" s="2" t="b">
        <f>AND(Datos[[#This Row],[Longitude]]&gt;=Longitud_,Datos[[#This Row],[Longitude]]&lt;=_Longitud)</f>
        <v>0</v>
      </c>
      <c r="U261" s="2" t="b">
        <f>AND(Comodines[[#This Row],[Latitud]],Comodines[[#This Row],[Longitud]])</f>
        <v>0</v>
      </c>
      <c r="V261" s="2" t="b">
        <f>IF(COUNTIFS($O$2:O261,Comodines[[#This Row],[LatT&amp;LonT]],$F$2:F261,Datos[[#This Row],[Acq_date]]-1)=0,TRUE,FALSE)</f>
        <v>1</v>
      </c>
      <c r="W261" s="2" t="b">
        <f>AND(Comodines[[#This Row],[L&amp;L]],Comodines[[#This Row],[Nuevo_Fuego]])</f>
        <v>0</v>
      </c>
      <c r="X261" s="2" t="str">
        <f>IF(Comodines[[#This Row],[L&amp;L]],Comodines[[#This Row],[Contador]],"")</f>
        <v/>
      </c>
      <c r="Y261" s="2" t="str">
        <f>IFERROR(SMALL(Comodines[L&amp;LC1],COUNTA($U$2:U261)),"")</f>
        <v/>
      </c>
      <c r="Z261" s="2" t="str">
        <f>IF(AND(Comodines[[#This Row],[Nuevo_Fuego]],Comodines[[#This Row],[L&amp;L]]),Comodines[[#This Row],[Contador]],"")</f>
        <v/>
      </c>
      <c r="AA261" s="2" t="str">
        <f>IFERROR(SMALL(Comodines[FuegoC1],COUNTA($W$2:W261)),"")</f>
        <v/>
      </c>
      <c r="AB261" s="3"/>
      <c r="AD261" s="3"/>
      <c r="AE261" s="3"/>
    </row>
    <row r="262" spans="1:31" ht="15" x14ac:dyDescent="0.25">
      <c r="A262" s="25">
        <v>32.179049999999997</v>
      </c>
      <c r="B262" s="18">
        <v>-103.17310000000001</v>
      </c>
      <c r="C262" s="2">
        <v>313.3</v>
      </c>
      <c r="D262" s="2">
        <v>0.4</v>
      </c>
      <c r="E262" s="2">
        <v>0.4</v>
      </c>
      <c r="F262" s="4">
        <v>42643</v>
      </c>
      <c r="G262" s="2">
        <v>845</v>
      </c>
      <c r="H262" s="2" t="s">
        <v>0</v>
      </c>
      <c r="I262" s="2" t="s">
        <v>1</v>
      </c>
      <c r="J262" s="2" t="s">
        <v>2</v>
      </c>
      <c r="K262" s="2">
        <v>284.8</v>
      </c>
      <c r="L262" s="2">
        <v>0</v>
      </c>
      <c r="M262" s="6" t="s">
        <v>0</v>
      </c>
      <c r="N262" s="23"/>
      <c r="O262" s="21" t="str">
        <f>Comodines[[#This Row],[Lat_trunc]]&amp;Comodines[[#This Row],[Lon_trunc]]</f>
        <v>32.179-103.173</v>
      </c>
      <c r="P262" s="21">
        <f>MROUND(Datos[[#This Row],[Latitude]],IF(Datos[[#This Row],[Latitude]]&lt;0,-Precisión,Precisión))</f>
        <v>32.179000000000002</v>
      </c>
      <c r="Q262" s="21">
        <f>MROUND(Datos[[#This Row],[Longitude]],IF(Datos[[#This Row],[Longitude]]&lt;0,-Precisión,Precisión))</f>
        <v>-103.173</v>
      </c>
      <c r="R262" s="1">
        <v>261</v>
      </c>
      <c r="S262" s="5" t="b">
        <f>AND(Datos[[#This Row],[Latitude]]&gt;=Latitud_,Datos[[#This Row],[Latitude]]&lt;=_Latitud)</f>
        <v>0</v>
      </c>
      <c r="T262" s="2" t="b">
        <f>AND(Datos[[#This Row],[Longitude]]&gt;=Longitud_,Datos[[#This Row],[Longitude]]&lt;=_Longitud)</f>
        <v>0</v>
      </c>
      <c r="U262" s="2" t="b">
        <f>AND(Comodines[[#This Row],[Latitud]],Comodines[[#This Row],[Longitud]])</f>
        <v>0</v>
      </c>
      <c r="V262" s="2" t="b">
        <f>IF(COUNTIFS($O$2:O262,Comodines[[#This Row],[LatT&amp;LonT]],$F$2:F262,Datos[[#This Row],[Acq_date]]-1)=0,TRUE,FALSE)</f>
        <v>1</v>
      </c>
      <c r="W262" s="2" t="b">
        <f>AND(Comodines[[#This Row],[L&amp;L]],Comodines[[#This Row],[Nuevo_Fuego]])</f>
        <v>0</v>
      </c>
      <c r="X262" s="2" t="str">
        <f>IF(Comodines[[#This Row],[L&amp;L]],Comodines[[#This Row],[Contador]],"")</f>
        <v/>
      </c>
      <c r="Y262" s="2" t="str">
        <f>IFERROR(SMALL(Comodines[L&amp;LC1],COUNTA($U$2:U262)),"")</f>
        <v/>
      </c>
      <c r="Z262" s="2" t="str">
        <f>IF(AND(Comodines[[#This Row],[Nuevo_Fuego]],Comodines[[#This Row],[L&amp;L]]),Comodines[[#This Row],[Contador]],"")</f>
        <v/>
      </c>
      <c r="AA262" s="2" t="str">
        <f>IFERROR(SMALL(Comodines[FuegoC1],COUNTA($W$2:W262)),"")</f>
        <v/>
      </c>
      <c r="AB262" s="3"/>
      <c r="AD262" s="3"/>
      <c r="AE262" s="3"/>
    </row>
    <row r="263" spans="1:31" ht="15" x14ac:dyDescent="0.25">
      <c r="A263" s="25">
        <v>32.095709999999997</v>
      </c>
      <c r="B263" s="18">
        <v>-102.71581999999999</v>
      </c>
      <c r="C263" s="2">
        <v>295.60000000000002</v>
      </c>
      <c r="D263" s="2">
        <v>0.4</v>
      </c>
      <c r="E263" s="2">
        <v>0.4</v>
      </c>
      <c r="F263" s="4">
        <v>42643</v>
      </c>
      <c r="G263" s="2">
        <v>845</v>
      </c>
      <c r="H263" s="2" t="s">
        <v>0</v>
      </c>
      <c r="I263" s="2" t="s">
        <v>1</v>
      </c>
      <c r="J263" s="2" t="s">
        <v>2</v>
      </c>
      <c r="K263" s="2">
        <v>284.7</v>
      </c>
      <c r="L263" s="2">
        <v>0</v>
      </c>
      <c r="M263" s="6" t="s">
        <v>0</v>
      </c>
      <c r="N263" s="23"/>
      <c r="O263" s="21" t="str">
        <f>Comodines[[#This Row],[Lat_trunc]]&amp;Comodines[[#This Row],[Lon_trunc]]</f>
        <v>32.0955-102.716</v>
      </c>
      <c r="P263" s="21">
        <f>MROUND(Datos[[#This Row],[Latitude]],IF(Datos[[#This Row],[Latitude]]&lt;0,-Precisión,Precisión))</f>
        <v>32.095500000000001</v>
      </c>
      <c r="Q263" s="21">
        <f>MROUND(Datos[[#This Row],[Longitude]],IF(Datos[[#This Row],[Longitude]]&lt;0,-Precisión,Precisión))</f>
        <v>-102.71600000000001</v>
      </c>
      <c r="R263" s="1">
        <v>262</v>
      </c>
      <c r="S263" s="5" t="b">
        <f>AND(Datos[[#This Row],[Latitude]]&gt;=Latitud_,Datos[[#This Row],[Latitude]]&lt;=_Latitud)</f>
        <v>0</v>
      </c>
      <c r="T263" s="2" t="b">
        <f>AND(Datos[[#This Row],[Longitude]]&gt;=Longitud_,Datos[[#This Row],[Longitude]]&lt;=_Longitud)</f>
        <v>0</v>
      </c>
      <c r="U263" s="2" t="b">
        <f>AND(Comodines[[#This Row],[Latitud]],Comodines[[#This Row],[Longitud]])</f>
        <v>0</v>
      </c>
      <c r="V263" s="2" t="b">
        <f>IF(COUNTIFS($O$2:O263,Comodines[[#This Row],[LatT&amp;LonT]],$F$2:F263,Datos[[#This Row],[Acq_date]]-1)=0,TRUE,FALSE)</f>
        <v>1</v>
      </c>
      <c r="W263" s="2" t="b">
        <f>AND(Comodines[[#This Row],[L&amp;L]],Comodines[[#This Row],[Nuevo_Fuego]])</f>
        <v>0</v>
      </c>
      <c r="X263" s="2" t="str">
        <f>IF(Comodines[[#This Row],[L&amp;L]],Comodines[[#This Row],[Contador]],"")</f>
        <v/>
      </c>
      <c r="Y263" s="2" t="str">
        <f>IFERROR(SMALL(Comodines[L&amp;LC1],COUNTA($U$2:U263)),"")</f>
        <v/>
      </c>
      <c r="Z263" s="2" t="str">
        <f>IF(AND(Comodines[[#This Row],[Nuevo_Fuego]],Comodines[[#This Row],[L&amp;L]]),Comodines[[#This Row],[Contador]],"")</f>
        <v/>
      </c>
      <c r="AA263" s="2" t="str">
        <f>IFERROR(SMALL(Comodines[FuegoC1],COUNTA($W$2:W263)),"")</f>
        <v/>
      </c>
      <c r="AB263" s="3"/>
      <c r="AD263" s="3"/>
      <c r="AE263" s="3"/>
    </row>
    <row r="264" spans="1:31" ht="15" x14ac:dyDescent="0.25">
      <c r="A264" s="25">
        <v>30.152090000000001</v>
      </c>
      <c r="B264" s="18">
        <v>-93.720749999999995</v>
      </c>
      <c r="C264" s="2">
        <v>303.8</v>
      </c>
      <c r="D264" s="2">
        <v>0.4</v>
      </c>
      <c r="E264" s="2">
        <v>0.6</v>
      </c>
      <c r="F264" s="4">
        <v>42643</v>
      </c>
      <c r="G264" s="2">
        <v>845</v>
      </c>
      <c r="H264" s="2" t="s">
        <v>0</v>
      </c>
      <c r="I264" s="2" t="s">
        <v>1</v>
      </c>
      <c r="J264" s="2" t="s">
        <v>2</v>
      </c>
      <c r="K264" s="2">
        <v>287.60000000000002</v>
      </c>
      <c r="L264" s="2">
        <v>0</v>
      </c>
      <c r="M264" s="6" t="s">
        <v>0</v>
      </c>
      <c r="N264" s="23"/>
      <c r="O264" s="21" t="str">
        <f>Comodines[[#This Row],[Lat_trunc]]&amp;Comodines[[#This Row],[Lon_trunc]]</f>
        <v>30.152-93.721</v>
      </c>
      <c r="P264" s="21">
        <f>MROUND(Datos[[#This Row],[Latitude]],IF(Datos[[#This Row],[Latitude]]&lt;0,-Precisión,Precisión))</f>
        <v>30.152000000000001</v>
      </c>
      <c r="Q264" s="21">
        <f>MROUND(Datos[[#This Row],[Longitude]],IF(Datos[[#This Row],[Longitude]]&lt;0,-Precisión,Precisión))</f>
        <v>-93.721000000000004</v>
      </c>
      <c r="R264" s="1">
        <v>263</v>
      </c>
      <c r="S264" s="5" t="b">
        <f>AND(Datos[[#This Row],[Latitude]]&gt;=Latitud_,Datos[[#This Row],[Latitude]]&lt;=_Latitud)</f>
        <v>0</v>
      </c>
      <c r="T264" s="2" t="b">
        <f>AND(Datos[[#This Row],[Longitude]]&gt;=Longitud_,Datos[[#This Row],[Longitude]]&lt;=_Longitud)</f>
        <v>0</v>
      </c>
      <c r="U264" s="2" t="b">
        <f>AND(Comodines[[#This Row],[Latitud]],Comodines[[#This Row],[Longitud]])</f>
        <v>0</v>
      </c>
      <c r="V264" s="2" t="b">
        <f>IF(COUNTIFS($O$2:O264,Comodines[[#This Row],[LatT&amp;LonT]],$F$2:F264,Datos[[#This Row],[Acq_date]]-1)=0,TRUE,FALSE)</f>
        <v>1</v>
      </c>
      <c r="W264" s="2" t="b">
        <f>AND(Comodines[[#This Row],[L&amp;L]],Comodines[[#This Row],[Nuevo_Fuego]])</f>
        <v>0</v>
      </c>
      <c r="X264" s="2" t="str">
        <f>IF(Comodines[[#This Row],[L&amp;L]],Comodines[[#This Row],[Contador]],"")</f>
        <v/>
      </c>
      <c r="Y264" s="2" t="str">
        <f>IFERROR(SMALL(Comodines[L&amp;LC1],COUNTA($U$2:U264)),"")</f>
        <v/>
      </c>
      <c r="Z264" s="2" t="str">
        <f>IF(AND(Comodines[[#This Row],[Nuevo_Fuego]],Comodines[[#This Row],[L&amp;L]]),Comodines[[#This Row],[Contador]],"")</f>
        <v/>
      </c>
      <c r="AA264" s="2" t="str">
        <f>IFERROR(SMALL(Comodines[FuegoC1],COUNTA($W$2:W264)),"")</f>
        <v/>
      </c>
      <c r="AB264" s="3"/>
      <c r="AD264" s="3"/>
      <c r="AE264" s="3"/>
    </row>
    <row r="265" spans="1:31" ht="15" x14ac:dyDescent="0.25">
      <c r="A265" s="25">
        <v>32.082859999999997</v>
      </c>
      <c r="B265" s="18">
        <v>-102.72356000000001</v>
      </c>
      <c r="C265" s="2">
        <v>300.2</v>
      </c>
      <c r="D265" s="2">
        <v>0.4</v>
      </c>
      <c r="E265" s="2">
        <v>0.4</v>
      </c>
      <c r="F265" s="4">
        <v>42643</v>
      </c>
      <c r="G265" s="2">
        <v>845</v>
      </c>
      <c r="H265" s="2" t="s">
        <v>0</v>
      </c>
      <c r="I265" s="2" t="s">
        <v>1</v>
      </c>
      <c r="J265" s="2" t="s">
        <v>2</v>
      </c>
      <c r="K265" s="2">
        <v>284.8</v>
      </c>
      <c r="L265" s="2">
        <v>0</v>
      </c>
      <c r="M265" s="6" t="s">
        <v>0</v>
      </c>
      <c r="N265" s="23"/>
      <c r="O265" s="21" t="str">
        <f>Comodines[[#This Row],[Lat_trunc]]&amp;Comodines[[#This Row],[Lon_trunc]]</f>
        <v>32.083-102.7235</v>
      </c>
      <c r="P265" s="21">
        <f>MROUND(Datos[[#This Row],[Latitude]],IF(Datos[[#This Row],[Latitude]]&lt;0,-Precisión,Precisión))</f>
        <v>32.082999999999998</v>
      </c>
      <c r="Q265" s="21">
        <f>MROUND(Datos[[#This Row],[Longitude]],IF(Datos[[#This Row],[Longitude]]&lt;0,-Precisión,Precisión))</f>
        <v>-102.7235</v>
      </c>
      <c r="R265" s="1">
        <v>264</v>
      </c>
      <c r="S265" s="5" t="b">
        <f>AND(Datos[[#This Row],[Latitude]]&gt;=Latitud_,Datos[[#This Row],[Latitude]]&lt;=_Latitud)</f>
        <v>0</v>
      </c>
      <c r="T265" s="2" t="b">
        <f>AND(Datos[[#This Row],[Longitude]]&gt;=Longitud_,Datos[[#This Row],[Longitude]]&lt;=_Longitud)</f>
        <v>0</v>
      </c>
      <c r="U265" s="2" t="b">
        <f>AND(Comodines[[#This Row],[Latitud]],Comodines[[#This Row],[Longitud]])</f>
        <v>0</v>
      </c>
      <c r="V265" s="2" t="b">
        <f>IF(COUNTIFS($O$2:O265,Comodines[[#This Row],[LatT&amp;LonT]],$F$2:F265,Datos[[#This Row],[Acq_date]]-1)=0,TRUE,FALSE)</f>
        <v>1</v>
      </c>
      <c r="W265" s="2" t="b">
        <f>AND(Comodines[[#This Row],[L&amp;L]],Comodines[[#This Row],[Nuevo_Fuego]])</f>
        <v>0</v>
      </c>
      <c r="X265" s="2" t="str">
        <f>IF(Comodines[[#This Row],[L&amp;L]],Comodines[[#This Row],[Contador]],"")</f>
        <v/>
      </c>
      <c r="Y265" s="2" t="str">
        <f>IFERROR(SMALL(Comodines[L&amp;LC1],COUNTA($U$2:U265)),"")</f>
        <v/>
      </c>
      <c r="Z265" s="2" t="str">
        <f>IF(AND(Comodines[[#This Row],[Nuevo_Fuego]],Comodines[[#This Row],[L&amp;L]]),Comodines[[#This Row],[Contador]],"")</f>
        <v/>
      </c>
      <c r="AA265" s="2" t="str">
        <f>IFERROR(SMALL(Comodines[FuegoC1],COUNTA($W$2:W265)),"")</f>
        <v/>
      </c>
      <c r="AB265" s="3"/>
      <c r="AD265" s="3"/>
      <c r="AE265" s="3"/>
    </row>
    <row r="266" spans="1:31" ht="15" x14ac:dyDescent="0.25">
      <c r="A266" s="25">
        <v>32.062989999999999</v>
      </c>
      <c r="B266" s="18">
        <v>-102.69175</v>
      </c>
      <c r="C266" s="2">
        <v>302.60000000000002</v>
      </c>
      <c r="D266" s="2">
        <v>0.4</v>
      </c>
      <c r="E266" s="2">
        <v>0.4</v>
      </c>
      <c r="F266" s="4">
        <v>42643</v>
      </c>
      <c r="G266" s="2">
        <v>845</v>
      </c>
      <c r="H266" s="2" t="s">
        <v>0</v>
      </c>
      <c r="I266" s="2" t="s">
        <v>1</v>
      </c>
      <c r="J266" s="2" t="s">
        <v>2</v>
      </c>
      <c r="K266" s="2">
        <v>283.2</v>
      </c>
      <c r="L266" s="2">
        <v>0</v>
      </c>
      <c r="M266" s="6" t="s">
        <v>0</v>
      </c>
      <c r="N266" s="23"/>
      <c r="O266" s="21" t="str">
        <f>Comodines[[#This Row],[Lat_trunc]]&amp;Comodines[[#This Row],[Lon_trunc]]</f>
        <v>32.063-102.692</v>
      </c>
      <c r="P266" s="21">
        <f>MROUND(Datos[[#This Row],[Latitude]],IF(Datos[[#This Row],[Latitude]]&lt;0,-Precisión,Precisión))</f>
        <v>32.063000000000002</v>
      </c>
      <c r="Q266" s="21">
        <f>MROUND(Datos[[#This Row],[Longitude]],IF(Datos[[#This Row],[Longitude]]&lt;0,-Precisión,Precisión))</f>
        <v>-102.69200000000001</v>
      </c>
      <c r="R266" s="1">
        <v>265</v>
      </c>
      <c r="S266" s="5" t="b">
        <f>AND(Datos[[#This Row],[Latitude]]&gt;=Latitud_,Datos[[#This Row],[Latitude]]&lt;=_Latitud)</f>
        <v>0</v>
      </c>
      <c r="T266" s="2" t="b">
        <f>AND(Datos[[#This Row],[Longitude]]&gt;=Longitud_,Datos[[#This Row],[Longitude]]&lt;=_Longitud)</f>
        <v>0</v>
      </c>
      <c r="U266" s="2" t="b">
        <f>AND(Comodines[[#This Row],[Latitud]],Comodines[[#This Row],[Longitud]])</f>
        <v>0</v>
      </c>
      <c r="V266" s="2" t="b">
        <f>IF(COUNTIFS($O$2:O266,Comodines[[#This Row],[LatT&amp;LonT]],$F$2:F266,Datos[[#This Row],[Acq_date]]-1)=0,TRUE,FALSE)</f>
        <v>1</v>
      </c>
      <c r="W266" s="2" t="b">
        <f>AND(Comodines[[#This Row],[L&amp;L]],Comodines[[#This Row],[Nuevo_Fuego]])</f>
        <v>0</v>
      </c>
      <c r="X266" s="2" t="str">
        <f>IF(Comodines[[#This Row],[L&amp;L]],Comodines[[#This Row],[Contador]],"")</f>
        <v/>
      </c>
      <c r="Y266" s="2" t="str">
        <f>IFERROR(SMALL(Comodines[L&amp;LC1],COUNTA($U$2:U266)),"")</f>
        <v/>
      </c>
      <c r="Z266" s="2" t="str">
        <f>IF(AND(Comodines[[#This Row],[Nuevo_Fuego]],Comodines[[#This Row],[L&amp;L]]),Comodines[[#This Row],[Contador]],"")</f>
        <v/>
      </c>
      <c r="AA266" s="2" t="str">
        <f>IFERROR(SMALL(Comodines[FuegoC1],COUNTA($W$2:W266)),"")</f>
        <v/>
      </c>
      <c r="AB266" s="3"/>
      <c r="AD266" s="3"/>
      <c r="AE266" s="3"/>
    </row>
    <row r="267" spans="1:31" ht="15" x14ac:dyDescent="0.25">
      <c r="A267" s="25">
        <v>32.029130000000002</v>
      </c>
      <c r="B267" s="18">
        <v>-102.68164</v>
      </c>
      <c r="C267" s="2">
        <v>298</v>
      </c>
      <c r="D267" s="2">
        <v>0.4</v>
      </c>
      <c r="E267" s="2">
        <v>0.4</v>
      </c>
      <c r="F267" s="4">
        <v>42643</v>
      </c>
      <c r="G267" s="2">
        <v>845</v>
      </c>
      <c r="H267" s="2" t="s">
        <v>0</v>
      </c>
      <c r="I267" s="2" t="s">
        <v>1</v>
      </c>
      <c r="J267" s="2" t="s">
        <v>2</v>
      </c>
      <c r="K267" s="2">
        <v>283.89999999999998</v>
      </c>
      <c r="L267" s="2">
        <v>0</v>
      </c>
      <c r="M267" s="6" t="s">
        <v>0</v>
      </c>
      <c r="N267" s="23"/>
      <c r="O267" s="21" t="str">
        <f>Comodines[[#This Row],[Lat_trunc]]&amp;Comodines[[#This Row],[Lon_trunc]]</f>
        <v>32.029-102.6815</v>
      </c>
      <c r="P267" s="21">
        <f>MROUND(Datos[[#This Row],[Latitude]],IF(Datos[[#This Row],[Latitude]]&lt;0,-Precisión,Precisión))</f>
        <v>32.029000000000003</v>
      </c>
      <c r="Q267" s="21">
        <f>MROUND(Datos[[#This Row],[Longitude]],IF(Datos[[#This Row],[Longitude]]&lt;0,-Precisión,Precisión))</f>
        <v>-102.6815</v>
      </c>
      <c r="R267" s="1">
        <v>266</v>
      </c>
      <c r="S267" s="5" t="b">
        <f>AND(Datos[[#This Row],[Latitude]]&gt;=Latitud_,Datos[[#This Row],[Latitude]]&lt;=_Latitud)</f>
        <v>0</v>
      </c>
      <c r="T267" s="2" t="b">
        <f>AND(Datos[[#This Row],[Longitude]]&gt;=Longitud_,Datos[[#This Row],[Longitude]]&lt;=_Longitud)</f>
        <v>0</v>
      </c>
      <c r="U267" s="2" t="b">
        <f>AND(Comodines[[#This Row],[Latitud]],Comodines[[#This Row],[Longitud]])</f>
        <v>0</v>
      </c>
      <c r="V267" s="2" t="b">
        <f>IF(COUNTIFS($O$2:O267,Comodines[[#This Row],[LatT&amp;LonT]],$F$2:F267,Datos[[#This Row],[Acq_date]]-1)=0,TRUE,FALSE)</f>
        <v>1</v>
      </c>
      <c r="W267" s="2" t="b">
        <f>AND(Comodines[[#This Row],[L&amp;L]],Comodines[[#This Row],[Nuevo_Fuego]])</f>
        <v>0</v>
      </c>
      <c r="X267" s="2" t="str">
        <f>IF(Comodines[[#This Row],[L&amp;L]],Comodines[[#This Row],[Contador]],"")</f>
        <v/>
      </c>
      <c r="Y267" s="2" t="str">
        <f>IFERROR(SMALL(Comodines[L&amp;LC1],COUNTA($U$2:U267)),"")</f>
        <v/>
      </c>
      <c r="Z267" s="2" t="str">
        <f>IF(AND(Comodines[[#This Row],[Nuevo_Fuego]],Comodines[[#This Row],[L&amp;L]]),Comodines[[#This Row],[Contador]],"")</f>
        <v/>
      </c>
      <c r="AA267" s="2" t="str">
        <f>IFERROR(SMALL(Comodines[FuegoC1],COUNTA($W$2:W267)),"")</f>
        <v/>
      </c>
      <c r="AB267" s="3"/>
      <c r="AD267" s="3"/>
      <c r="AE267" s="3"/>
    </row>
    <row r="268" spans="1:31" ht="15" x14ac:dyDescent="0.25">
      <c r="A268" s="25">
        <v>32.012520000000002</v>
      </c>
      <c r="B268" s="18">
        <v>-102.58901</v>
      </c>
      <c r="C268" s="2">
        <v>297.8</v>
      </c>
      <c r="D268" s="2">
        <v>0.4</v>
      </c>
      <c r="E268" s="2">
        <v>0.4</v>
      </c>
      <c r="F268" s="4">
        <v>42643</v>
      </c>
      <c r="G268" s="2">
        <v>845</v>
      </c>
      <c r="H268" s="2" t="s">
        <v>0</v>
      </c>
      <c r="I268" s="2" t="s">
        <v>1</v>
      </c>
      <c r="J268" s="2" t="s">
        <v>2</v>
      </c>
      <c r="K268" s="2">
        <v>283.8</v>
      </c>
      <c r="L268" s="2">
        <v>0</v>
      </c>
      <c r="M268" s="6" t="s">
        <v>0</v>
      </c>
      <c r="N268" s="23"/>
      <c r="O268" s="21" t="str">
        <f>Comodines[[#This Row],[Lat_trunc]]&amp;Comodines[[#This Row],[Lon_trunc]]</f>
        <v>32.0125-102.589</v>
      </c>
      <c r="P268" s="21">
        <f>MROUND(Datos[[#This Row],[Latitude]],IF(Datos[[#This Row],[Latitude]]&lt;0,-Precisión,Precisión))</f>
        <v>32.012500000000003</v>
      </c>
      <c r="Q268" s="21">
        <f>MROUND(Datos[[#This Row],[Longitude]],IF(Datos[[#This Row],[Longitude]]&lt;0,-Precisión,Precisión))</f>
        <v>-102.589</v>
      </c>
      <c r="R268" s="1">
        <v>267</v>
      </c>
      <c r="S268" s="5" t="b">
        <f>AND(Datos[[#This Row],[Latitude]]&gt;=Latitud_,Datos[[#This Row],[Latitude]]&lt;=_Latitud)</f>
        <v>0</v>
      </c>
      <c r="T268" s="2" t="b">
        <f>AND(Datos[[#This Row],[Longitude]]&gt;=Longitud_,Datos[[#This Row],[Longitude]]&lt;=_Longitud)</f>
        <v>0</v>
      </c>
      <c r="U268" s="2" t="b">
        <f>AND(Comodines[[#This Row],[Latitud]],Comodines[[#This Row],[Longitud]])</f>
        <v>0</v>
      </c>
      <c r="V268" s="2" t="b">
        <f>IF(COUNTIFS($O$2:O268,Comodines[[#This Row],[LatT&amp;LonT]],$F$2:F268,Datos[[#This Row],[Acq_date]]-1)=0,TRUE,FALSE)</f>
        <v>1</v>
      </c>
      <c r="W268" s="2" t="b">
        <f>AND(Comodines[[#This Row],[L&amp;L]],Comodines[[#This Row],[Nuevo_Fuego]])</f>
        <v>0</v>
      </c>
      <c r="X268" s="2" t="str">
        <f>IF(Comodines[[#This Row],[L&amp;L]],Comodines[[#This Row],[Contador]],"")</f>
        <v/>
      </c>
      <c r="Y268" s="2" t="str">
        <f>IFERROR(SMALL(Comodines[L&amp;LC1],COUNTA($U$2:U268)),"")</f>
        <v/>
      </c>
      <c r="Z268" s="2" t="str">
        <f>IF(AND(Comodines[[#This Row],[Nuevo_Fuego]],Comodines[[#This Row],[L&amp;L]]),Comodines[[#This Row],[Contador]],"")</f>
        <v/>
      </c>
      <c r="AA268" s="2" t="str">
        <f>IFERROR(SMALL(Comodines[FuegoC1],COUNTA($W$2:W268)),"")</f>
        <v/>
      </c>
      <c r="AB268" s="3"/>
      <c r="AD268" s="3"/>
      <c r="AE268" s="3"/>
    </row>
    <row r="269" spans="1:31" ht="15" x14ac:dyDescent="0.25">
      <c r="A269" s="25">
        <v>32.014270000000003</v>
      </c>
      <c r="B269" s="18">
        <v>-102.59095000000001</v>
      </c>
      <c r="C269" s="2">
        <v>301.3</v>
      </c>
      <c r="D269" s="2">
        <v>0.4</v>
      </c>
      <c r="E269" s="2">
        <v>0.4</v>
      </c>
      <c r="F269" s="4">
        <v>42643</v>
      </c>
      <c r="G269" s="2">
        <v>845</v>
      </c>
      <c r="H269" s="2" t="s">
        <v>0</v>
      </c>
      <c r="I269" s="2" t="s">
        <v>1</v>
      </c>
      <c r="J269" s="2" t="s">
        <v>2</v>
      </c>
      <c r="K269" s="2">
        <v>284.39999999999998</v>
      </c>
      <c r="L269" s="2">
        <v>0</v>
      </c>
      <c r="M269" s="6" t="s">
        <v>0</v>
      </c>
      <c r="N269" s="23"/>
      <c r="O269" s="21" t="str">
        <f>Comodines[[#This Row],[Lat_trunc]]&amp;Comodines[[#This Row],[Lon_trunc]]</f>
        <v>32.0145-102.591</v>
      </c>
      <c r="P269" s="21">
        <f>MROUND(Datos[[#This Row],[Latitude]],IF(Datos[[#This Row],[Latitude]]&lt;0,-Precisión,Precisión))</f>
        <v>32.014499999999998</v>
      </c>
      <c r="Q269" s="21">
        <f>MROUND(Datos[[#This Row],[Longitude]],IF(Datos[[#This Row],[Longitude]]&lt;0,-Precisión,Precisión))</f>
        <v>-102.59100000000001</v>
      </c>
      <c r="R269" s="1">
        <v>268</v>
      </c>
      <c r="S269" s="5" t="b">
        <f>AND(Datos[[#This Row],[Latitude]]&gt;=Latitud_,Datos[[#This Row],[Latitude]]&lt;=_Latitud)</f>
        <v>0</v>
      </c>
      <c r="T269" s="2" t="b">
        <f>AND(Datos[[#This Row],[Longitude]]&gt;=Longitud_,Datos[[#This Row],[Longitude]]&lt;=_Longitud)</f>
        <v>0</v>
      </c>
      <c r="U269" s="2" t="b">
        <f>AND(Comodines[[#This Row],[Latitud]],Comodines[[#This Row],[Longitud]])</f>
        <v>0</v>
      </c>
      <c r="V269" s="2" t="b">
        <f>IF(COUNTIFS($O$2:O269,Comodines[[#This Row],[LatT&amp;LonT]],$F$2:F269,Datos[[#This Row],[Acq_date]]-1)=0,TRUE,FALSE)</f>
        <v>1</v>
      </c>
      <c r="W269" s="2" t="b">
        <f>AND(Comodines[[#This Row],[L&amp;L]],Comodines[[#This Row],[Nuevo_Fuego]])</f>
        <v>0</v>
      </c>
      <c r="X269" s="2" t="str">
        <f>IF(Comodines[[#This Row],[L&amp;L]],Comodines[[#This Row],[Contador]],"")</f>
        <v/>
      </c>
      <c r="Y269" s="2" t="str">
        <f>IFERROR(SMALL(Comodines[L&amp;LC1],COUNTA($U$2:U269)),"")</f>
        <v/>
      </c>
      <c r="Z269" s="2" t="str">
        <f>IF(AND(Comodines[[#This Row],[Nuevo_Fuego]],Comodines[[#This Row],[L&amp;L]]),Comodines[[#This Row],[Contador]],"")</f>
        <v/>
      </c>
      <c r="AA269" s="2" t="str">
        <f>IFERROR(SMALL(Comodines[FuegoC1],COUNTA($W$2:W269)),"")</f>
        <v/>
      </c>
      <c r="AB269" s="3"/>
      <c r="AD269" s="3"/>
      <c r="AE269" s="3"/>
    </row>
    <row r="270" spans="1:31" ht="15" x14ac:dyDescent="0.25">
      <c r="A270" s="25">
        <v>31.96555</v>
      </c>
      <c r="B270" s="18">
        <v>-102.59829999999999</v>
      </c>
      <c r="C270" s="2">
        <v>315.39999999999998</v>
      </c>
      <c r="D270" s="2">
        <v>0.4</v>
      </c>
      <c r="E270" s="2">
        <v>0.4</v>
      </c>
      <c r="F270" s="4">
        <v>42643</v>
      </c>
      <c r="G270" s="2">
        <v>845</v>
      </c>
      <c r="H270" s="2" t="s">
        <v>0</v>
      </c>
      <c r="I270" s="2" t="s">
        <v>1</v>
      </c>
      <c r="J270" s="2" t="s">
        <v>2</v>
      </c>
      <c r="K270" s="2">
        <v>285.60000000000002</v>
      </c>
      <c r="L270" s="2">
        <v>0</v>
      </c>
      <c r="M270" s="6" t="s">
        <v>0</v>
      </c>
      <c r="N270" s="23"/>
      <c r="O270" s="21" t="str">
        <f>Comodines[[#This Row],[Lat_trunc]]&amp;Comodines[[#This Row],[Lon_trunc]]</f>
        <v>31.9655-102.5985</v>
      </c>
      <c r="P270" s="21">
        <f>MROUND(Datos[[#This Row],[Latitude]],IF(Datos[[#This Row],[Latitude]]&lt;0,-Precisión,Precisión))</f>
        <v>31.965500000000002</v>
      </c>
      <c r="Q270" s="21">
        <f>MROUND(Datos[[#This Row],[Longitude]],IF(Datos[[#This Row],[Longitude]]&lt;0,-Precisión,Precisión))</f>
        <v>-102.5985</v>
      </c>
      <c r="R270" s="1">
        <v>269</v>
      </c>
      <c r="S270" s="5" t="b">
        <f>AND(Datos[[#This Row],[Latitude]]&gt;=Latitud_,Datos[[#This Row],[Latitude]]&lt;=_Latitud)</f>
        <v>0</v>
      </c>
      <c r="T270" s="2" t="b">
        <f>AND(Datos[[#This Row],[Longitude]]&gt;=Longitud_,Datos[[#This Row],[Longitude]]&lt;=_Longitud)</f>
        <v>0</v>
      </c>
      <c r="U270" s="2" t="b">
        <f>AND(Comodines[[#This Row],[Latitud]],Comodines[[#This Row],[Longitud]])</f>
        <v>0</v>
      </c>
      <c r="V270" s="2" t="b">
        <f>IF(COUNTIFS($O$2:O270,Comodines[[#This Row],[LatT&amp;LonT]],$F$2:F270,Datos[[#This Row],[Acq_date]]-1)=0,TRUE,FALSE)</f>
        <v>1</v>
      </c>
      <c r="W270" s="2" t="b">
        <f>AND(Comodines[[#This Row],[L&amp;L]],Comodines[[#This Row],[Nuevo_Fuego]])</f>
        <v>0</v>
      </c>
      <c r="X270" s="2" t="str">
        <f>IF(Comodines[[#This Row],[L&amp;L]],Comodines[[#This Row],[Contador]],"")</f>
        <v/>
      </c>
      <c r="Y270" s="2" t="str">
        <f>IFERROR(SMALL(Comodines[L&amp;LC1],COUNTA($U$2:U270)),"")</f>
        <v/>
      </c>
      <c r="Z270" s="2" t="str">
        <f>IF(AND(Comodines[[#This Row],[Nuevo_Fuego]],Comodines[[#This Row],[L&amp;L]]),Comodines[[#This Row],[Contador]],"")</f>
        <v/>
      </c>
      <c r="AA270" s="2" t="str">
        <f>IFERROR(SMALL(Comodines[FuegoC1],COUNTA($W$2:W270)),"")</f>
        <v/>
      </c>
      <c r="AB270" s="3"/>
      <c r="AD270" s="3"/>
      <c r="AE270" s="3"/>
    </row>
    <row r="271" spans="1:31" ht="15" x14ac:dyDescent="0.25">
      <c r="A271" s="25">
        <v>31.962129999999998</v>
      </c>
      <c r="B271" s="18">
        <v>-102.59914000000001</v>
      </c>
      <c r="C271" s="2">
        <v>318.89999999999998</v>
      </c>
      <c r="D271" s="2">
        <v>0.4</v>
      </c>
      <c r="E271" s="2">
        <v>0.4</v>
      </c>
      <c r="F271" s="4">
        <v>42643</v>
      </c>
      <c r="G271" s="2">
        <v>845</v>
      </c>
      <c r="H271" s="2" t="s">
        <v>0</v>
      </c>
      <c r="I271" s="2" t="s">
        <v>1</v>
      </c>
      <c r="J271" s="2" t="s">
        <v>2</v>
      </c>
      <c r="K271" s="2">
        <v>285.10000000000002</v>
      </c>
      <c r="L271" s="2">
        <v>0</v>
      </c>
      <c r="M271" s="6" t="s">
        <v>0</v>
      </c>
      <c r="N271" s="23"/>
      <c r="O271" s="21" t="str">
        <f>Comodines[[#This Row],[Lat_trunc]]&amp;Comodines[[#This Row],[Lon_trunc]]</f>
        <v>31.962-102.599</v>
      </c>
      <c r="P271" s="21">
        <f>MROUND(Datos[[#This Row],[Latitude]],IF(Datos[[#This Row],[Latitude]]&lt;0,-Precisión,Precisión))</f>
        <v>31.962</v>
      </c>
      <c r="Q271" s="21">
        <f>MROUND(Datos[[#This Row],[Longitude]],IF(Datos[[#This Row],[Longitude]]&lt;0,-Precisión,Precisión))</f>
        <v>-102.599</v>
      </c>
      <c r="R271" s="1">
        <v>270</v>
      </c>
      <c r="S271" s="5" t="b">
        <f>AND(Datos[[#This Row],[Latitude]]&gt;=Latitud_,Datos[[#This Row],[Latitude]]&lt;=_Latitud)</f>
        <v>0</v>
      </c>
      <c r="T271" s="2" t="b">
        <f>AND(Datos[[#This Row],[Longitude]]&gt;=Longitud_,Datos[[#This Row],[Longitude]]&lt;=_Longitud)</f>
        <v>0</v>
      </c>
      <c r="U271" s="2" t="b">
        <f>AND(Comodines[[#This Row],[Latitud]],Comodines[[#This Row],[Longitud]])</f>
        <v>0</v>
      </c>
      <c r="V271" s="2" t="b">
        <f>IF(COUNTIFS($O$2:O271,Comodines[[#This Row],[LatT&amp;LonT]],$F$2:F271,Datos[[#This Row],[Acq_date]]-1)=0,TRUE,FALSE)</f>
        <v>1</v>
      </c>
      <c r="W271" s="2" t="b">
        <f>AND(Comodines[[#This Row],[L&amp;L]],Comodines[[#This Row],[Nuevo_Fuego]])</f>
        <v>0</v>
      </c>
      <c r="X271" s="2" t="str">
        <f>IF(Comodines[[#This Row],[L&amp;L]],Comodines[[#This Row],[Contador]],"")</f>
        <v/>
      </c>
      <c r="Y271" s="2" t="str">
        <f>IFERROR(SMALL(Comodines[L&amp;LC1],COUNTA($U$2:U271)),"")</f>
        <v/>
      </c>
      <c r="Z271" s="2" t="str">
        <f>IF(AND(Comodines[[#This Row],[Nuevo_Fuego]],Comodines[[#This Row],[L&amp;L]]),Comodines[[#This Row],[Contador]],"")</f>
        <v/>
      </c>
      <c r="AA271" s="2" t="str">
        <f>IFERROR(SMALL(Comodines[FuegoC1],COUNTA($W$2:W271)),"")</f>
        <v/>
      </c>
      <c r="AB271" s="3"/>
      <c r="AD271" s="3"/>
      <c r="AE271" s="3"/>
    </row>
    <row r="272" spans="1:31" ht="15" x14ac:dyDescent="0.25">
      <c r="A272" s="25">
        <v>30.083189999999998</v>
      </c>
      <c r="B272" s="18">
        <v>-94.074169999999995</v>
      </c>
      <c r="C272" s="2">
        <v>305.3</v>
      </c>
      <c r="D272" s="2">
        <v>0.4</v>
      </c>
      <c r="E272" s="2">
        <v>0.6</v>
      </c>
      <c r="F272" s="4">
        <v>42643</v>
      </c>
      <c r="G272" s="2">
        <v>845</v>
      </c>
      <c r="H272" s="2" t="s">
        <v>0</v>
      </c>
      <c r="I272" s="2" t="s">
        <v>1</v>
      </c>
      <c r="J272" s="2" t="s">
        <v>2</v>
      </c>
      <c r="K272" s="2">
        <v>288.5</v>
      </c>
      <c r="L272" s="2">
        <v>0</v>
      </c>
      <c r="M272" s="6" t="s">
        <v>0</v>
      </c>
      <c r="N272" s="23"/>
      <c r="O272" s="21" t="str">
        <f>Comodines[[#This Row],[Lat_trunc]]&amp;Comodines[[#This Row],[Lon_trunc]]</f>
        <v>30.083-94.074</v>
      </c>
      <c r="P272" s="21">
        <f>MROUND(Datos[[#This Row],[Latitude]],IF(Datos[[#This Row],[Latitude]]&lt;0,-Precisión,Precisión))</f>
        <v>30.083000000000002</v>
      </c>
      <c r="Q272" s="21">
        <f>MROUND(Datos[[#This Row],[Longitude]],IF(Datos[[#This Row],[Longitude]]&lt;0,-Precisión,Precisión))</f>
        <v>-94.073999999999998</v>
      </c>
      <c r="R272" s="1">
        <v>271</v>
      </c>
      <c r="S272" s="5" t="b">
        <f>AND(Datos[[#This Row],[Latitude]]&gt;=Latitud_,Datos[[#This Row],[Latitude]]&lt;=_Latitud)</f>
        <v>0</v>
      </c>
      <c r="T272" s="2" t="b">
        <f>AND(Datos[[#This Row],[Longitude]]&gt;=Longitud_,Datos[[#This Row],[Longitude]]&lt;=_Longitud)</f>
        <v>0</v>
      </c>
      <c r="U272" s="2" t="b">
        <f>AND(Comodines[[#This Row],[Latitud]],Comodines[[#This Row],[Longitud]])</f>
        <v>0</v>
      </c>
      <c r="V272" s="2" t="b">
        <f>IF(COUNTIFS($O$2:O272,Comodines[[#This Row],[LatT&amp;LonT]],$F$2:F272,Datos[[#This Row],[Acq_date]]-1)=0,TRUE,FALSE)</f>
        <v>1</v>
      </c>
      <c r="W272" s="2" t="b">
        <f>AND(Comodines[[#This Row],[L&amp;L]],Comodines[[#This Row],[Nuevo_Fuego]])</f>
        <v>0</v>
      </c>
      <c r="X272" s="2" t="str">
        <f>IF(Comodines[[#This Row],[L&amp;L]],Comodines[[#This Row],[Contador]],"")</f>
        <v/>
      </c>
      <c r="Y272" s="2" t="str">
        <f>IFERROR(SMALL(Comodines[L&amp;LC1],COUNTA($U$2:U272)),"")</f>
        <v/>
      </c>
      <c r="Z272" s="2" t="str">
        <f>IF(AND(Comodines[[#This Row],[Nuevo_Fuego]],Comodines[[#This Row],[L&amp;L]]),Comodines[[#This Row],[Contador]],"")</f>
        <v/>
      </c>
      <c r="AA272" s="2" t="str">
        <f>IFERROR(SMALL(Comodines[FuegoC1],COUNTA($W$2:W272)),"")</f>
        <v/>
      </c>
      <c r="AB272" s="3"/>
      <c r="AD272" s="3"/>
      <c r="AE272" s="3"/>
    </row>
    <row r="273" spans="1:31" ht="15" x14ac:dyDescent="0.25">
      <c r="A273" s="25">
        <v>30.080490000000001</v>
      </c>
      <c r="B273" s="18">
        <v>-94.074520000000007</v>
      </c>
      <c r="C273" s="2">
        <v>305.3</v>
      </c>
      <c r="D273" s="2">
        <v>0.4</v>
      </c>
      <c r="E273" s="2">
        <v>0.6</v>
      </c>
      <c r="F273" s="4">
        <v>42643</v>
      </c>
      <c r="G273" s="2">
        <v>845</v>
      </c>
      <c r="H273" s="2" t="s">
        <v>0</v>
      </c>
      <c r="I273" s="2" t="s">
        <v>1</v>
      </c>
      <c r="J273" s="2" t="s">
        <v>2</v>
      </c>
      <c r="K273" s="2">
        <v>288.7</v>
      </c>
      <c r="L273" s="2">
        <v>0</v>
      </c>
      <c r="M273" s="6" t="s">
        <v>0</v>
      </c>
      <c r="N273" s="23"/>
      <c r="O273" s="21" t="str">
        <f>Comodines[[#This Row],[Lat_trunc]]&amp;Comodines[[#This Row],[Lon_trunc]]</f>
        <v>30.0805-94.0745</v>
      </c>
      <c r="P273" s="21">
        <f>MROUND(Datos[[#This Row],[Latitude]],IF(Datos[[#This Row],[Latitude]]&lt;0,-Precisión,Precisión))</f>
        <v>30.080500000000001</v>
      </c>
      <c r="Q273" s="21">
        <f>MROUND(Datos[[#This Row],[Longitude]],IF(Datos[[#This Row],[Longitude]]&lt;0,-Precisión,Precisión))</f>
        <v>-94.0745</v>
      </c>
      <c r="R273" s="1">
        <v>272</v>
      </c>
      <c r="S273" s="5" t="b">
        <f>AND(Datos[[#This Row],[Latitude]]&gt;=Latitud_,Datos[[#This Row],[Latitude]]&lt;=_Latitud)</f>
        <v>0</v>
      </c>
      <c r="T273" s="2" t="b">
        <f>AND(Datos[[#This Row],[Longitude]]&gt;=Longitud_,Datos[[#This Row],[Longitude]]&lt;=_Longitud)</f>
        <v>0</v>
      </c>
      <c r="U273" s="2" t="b">
        <f>AND(Comodines[[#This Row],[Latitud]],Comodines[[#This Row],[Longitud]])</f>
        <v>0</v>
      </c>
      <c r="V273" s="2" t="b">
        <f>IF(COUNTIFS($O$2:O273,Comodines[[#This Row],[LatT&amp;LonT]],$F$2:F273,Datos[[#This Row],[Acq_date]]-1)=0,TRUE,FALSE)</f>
        <v>1</v>
      </c>
      <c r="W273" s="2" t="b">
        <f>AND(Comodines[[#This Row],[L&amp;L]],Comodines[[#This Row],[Nuevo_Fuego]])</f>
        <v>0</v>
      </c>
      <c r="X273" s="2" t="str">
        <f>IF(Comodines[[#This Row],[L&amp;L]],Comodines[[#This Row],[Contador]],"")</f>
        <v/>
      </c>
      <c r="Y273" s="2" t="str">
        <f>IFERROR(SMALL(Comodines[L&amp;LC1],COUNTA($U$2:U273)),"")</f>
        <v/>
      </c>
      <c r="Z273" s="2" t="str">
        <f>IF(AND(Comodines[[#This Row],[Nuevo_Fuego]],Comodines[[#This Row],[L&amp;L]]),Comodines[[#This Row],[Contador]],"")</f>
        <v/>
      </c>
      <c r="AA273" s="2" t="str">
        <f>IFERROR(SMALL(Comodines[FuegoC1],COUNTA($W$2:W273)),"")</f>
        <v/>
      </c>
      <c r="AB273" s="3"/>
      <c r="AD273" s="3"/>
      <c r="AE273" s="3"/>
    </row>
    <row r="274" spans="1:31" ht="15" x14ac:dyDescent="0.25">
      <c r="A274" s="25">
        <v>30.06739</v>
      </c>
      <c r="B274" s="18">
        <v>-94.069670000000002</v>
      </c>
      <c r="C274" s="2">
        <v>303.60000000000002</v>
      </c>
      <c r="D274" s="2">
        <v>0.4</v>
      </c>
      <c r="E274" s="2">
        <v>0.6</v>
      </c>
      <c r="F274" s="4">
        <v>42643</v>
      </c>
      <c r="G274" s="2">
        <v>845</v>
      </c>
      <c r="H274" s="2" t="s">
        <v>0</v>
      </c>
      <c r="I274" s="2" t="s">
        <v>1</v>
      </c>
      <c r="J274" s="2" t="s">
        <v>2</v>
      </c>
      <c r="K274" s="2">
        <v>292.10000000000002</v>
      </c>
      <c r="L274" s="2">
        <v>0</v>
      </c>
      <c r="M274" s="6" t="s">
        <v>0</v>
      </c>
      <c r="N274" s="23"/>
      <c r="O274" s="21" t="str">
        <f>Comodines[[#This Row],[Lat_trunc]]&amp;Comodines[[#This Row],[Lon_trunc]]</f>
        <v>30.0675-94.0695</v>
      </c>
      <c r="P274" s="21">
        <f>MROUND(Datos[[#This Row],[Latitude]],IF(Datos[[#This Row],[Latitude]]&lt;0,-Precisión,Precisión))</f>
        <v>30.067499999999999</v>
      </c>
      <c r="Q274" s="21">
        <f>MROUND(Datos[[#This Row],[Longitude]],IF(Datos[[#This Row],[Longitude]]&lt;0,-Precisión,Precisión))</f>
        <v>-94.069500000000005</v>
      </c>
      <c r="R274" s="1">
        <v>273</v>
      </c>
      <c r="S274" s="5" t="b">
        <f>AND(Datos[[#This Row],[Latitude]]&gt;=Latitud_,Datos[[#This Row],[Latitude]]&lt;=_Latitud)</f>
        <v>0</v>
      </c>
      <c r="T274" s="2" t="b">
        <f>AND(Datos[[#This Row],[Longitude]]&gt;=Longitud_,Datos[[#This Row],[Longitude]]&lt;=_Longitud)</f>
        <v>0</v>
      </c>
      <c r="U274" s="2" t="b">
        <f>AND(Comodines[[#This Row],[Latitud]],Comodines[[#This Row],[Longitud]])</f>
        <v>0</v>
      </c>
      <c r="V274" s="2" t="b">
        <f>IF(COUNTIFS($O$2:O274,Comodines[[#This Row],[LatT&amp;LonT]],$F$2:F274,Datos[[#This Row],[Acq_date]]-1)=0,TRUE,FALSE)</f>
        <v>1</v>
      </c>
      <c r="W274" s="2" t="b">
        <f>AND(Comodines[[#This Row],[L&amp;L]],Comodines[[#This Row],[Nuevo_Fuego]])</f>
        <v>0</v>
      </c>
      <c r="X274" s="2" t="str">
        <f>IF(Comodines[[#This Row],[L&amp;L]],Comodines[[#This Row],[Contador]],"")</f>
        <v/>
      </c>
      <c r="Y274" s="2" t="str">
        <f>IFERROR(SMALL(Comodines[L&amp;LC1],COUNTA($U$2:U274)),"")</f>
        <v/>
      </c>
      <c r="Z274" s="2" t="str">
        <f>IF(AND(Comodines[[#This Row],[Nuevo_Fuego]],Comodines[[#This Row],[L&amp;L]]),Comodines[[#This Row],[Contador]],"")</f>
        <v/>
      </c>
      <c r="AA274" s="2" t="str">
        <f>IFERROR(SMALL(Comodines[FuegoC1],COUNTA($W$2:W274)),"")</f>
        <v/>
      </c>
      <c r="AB274" s="3"/>
      <c r="AD274" s="3"/>
      <c r="AE274" s="3"/>
    </row>
    <row r="275" spans="1:31" ht="15" x14ac:dyDescent="0.25">
      <c r="A275" s="25">
        <v>33.001339999999999</v>
      </c>
      <c r="B275" s="18">
        <v>-110.77097000000001</v>
      </c>
      <c r="C275" s="2">
        <v>339.9</v>
      </c>
      <c r="D275" s="2">
        <v>0.4</v>
      </c>
      <c r="E275" s="2">
        <v>0.4</v>
      </c>
      <c r="F275" s="4">
        <v>42643</v>
      </c>
      <c r="G275" s="2">
        <v>845</v>
      </c>
      <c r="H275" s="2" t="s">
        <v>0</v>
      </c>
      <c r="I275" s="2" t="s">
        <v>1</v>
      </c>
      <c r="J275" s="2" t="s">
        <v>2</v>
      </c>
      <c r="K275" s="2">
        <v>292.39999999999998</v>
      </c>
      <c r="L275" s="2">
        <v>0</v>
      </c>
      <c r="M275" s="6" t="s">
        <v>0</v>
      </c>
      <c r="N275" s="23"/>
      <c r="O275" s="21" t="str">
        <f>Comodines[[#This Row],[Lat_trunc]]&amp;Comodines[[#This Row],[Lon_trunc]]</f>
        <v>33.0015-110.771</v>
      </c>
      <c r="P275" s="21">
        <f>MROUND(Datos[[#This Row],[Latitude]],IF(Datos[[#This Row],[Latitude]]&lt;0,-Precisión,Precisión))</f>
        <v>33.0015</v>
      </c>
      <c r="Q275" s="21">
        <f>MROUND(Datos[[#This Row],[Longitude]],IF(Datos[[#This Row],[Longitude]]&lt;0,-Precisión,Precisión))</f>
        <v>-110.771</v>
      </c>
      <c r="R275" s="1">
        <v>274</v>
      </c>
      <c r="S275" s="5" t="b">
        <f>AND(Datos[[#This Row],[Latitude]]&gt;=Latitud_,Datos[[#This Row],[Latitude]]&lt;=_Latitud)</f>
        <v>0</v>
      </c>
      <c r="T275" s="2" t="b">
        <f>AND(Datos[[#This Row],[Longitude]]&gt;=Longitud_,Datos[[#This Row],[Longitude]]&lt;=_Longitud)</f>
        <v>0</v>
      </c>
      <c r="U275" s="2" t="b">
        <f>AND(Comodines[[#This Row],[Latitud]],Comodines[[#This Row],[Longitud]])</f>
        <v>0</v>
      </c>
      <c r="V275" s="2" t="b">
        <f>IF(COUNTIFS($O$2:O275,Comodines[[#This Row],[LatT&amp;LonT]],$F$2:F275,Datos[[#This Row],[Acq_date]]-1)=0,TRUE,FALSE)</f>
        <v>1</v>
      </c>
      <c r="W275" s="2" t="b">
        <f>AND(Comodines[[#This Row],[L&amp;L]],Comodines[[#This Row],[Nuevo_Fuego]])</f>
        <v>0</v>
      </c>
      <c r="X275" s="2" t="str">
        <f>IF(Comodines[[#This Row],[L&amp;L]],Comodines[[#This Row],[Contador]],"")</f>
        <v/>
      </c>
      <c r="Y275" s="2" t="str">
        <f>IFERROR(SMALL(Comodines[L&amp;LC1],COUNTA($U$2:U275)),"")</f>
        <v/>
      </c>
      <c r="Z275" s="2" t="str">
        <f>IF(AND(Comodines[[#This Row],[Nuevo_Fuego]],Comodines[[#This Row],[L&amp;L]]),Comodines[[#This Row],[Contador]],"")</f>
        <v/>
      </c>
      <c r="AA275" s="2" t="str">
        <f>IFERROR(SMALL(Comodines[FuegoC1],COUNTA($W$2:W275)),"")</f>
        <v/>
      </c>
      <c r="AB275" s="3"/>
      <c r="AD275" s="3"/>
      <c r="AE275" s="3"/>
    </row>
    <row r="276" spans="1:31" ht="15" x14ac:dyDescent="0.25">
      <c r="A276" s="25">
        <v>31.74522</v>
      </c>
      <c r="B276" s="18">
        <v>-102.54656</v>
      </c>
      <c r="C276" s="2">
        <v>308</v>
      </c>
      <c r="D276" s="2">
        <v>0.4</v>
      </c>
      <c r="E276" s="2">
        <v>0.4</v>
      </c>
      <c r="F276" s="4">
        <v>42643</v>
      </c>
      <c r="G276" s="2">
        <v>845</v>
      </c>
      <c r="H276" s="2" t="s">
        <v>0</v>
      </c>
      <c r="I276" s="2" t="s">
        <v>1</v>
      </c>
      <c r="J276" s="2" t="s">
        <v>2</v>
      </c>
      <c r="K276" s="2">
        <v>286.39999999999998</v>
      </c>
      <c r="L276" s="2">
        <v>0</v>
      </c>
      <c r="M276" s="6" t="s">
        <v>0</v>
      </c>
      <c r="N276" s="23"/>
      <c r="O276" s="21" t="str">
        <f>Comodines[[#This Row],[Lat_trunc]]&amp;Comodines[[#This Row],[Lon_trunc]]</f>
        <v>31.745-102.5465</v>
      </c>
      <c r="P276" s="21">
        <f>MROUND(Datos[[#This Row],[Latitude]],IF(Datos[[#This Row],[Latitude]]&lt;0,-Precisión,Precisión))</f>
        <v>31.745000000000001</v>
      </c>
      <c r="Q276" s="21">
        <f>MROUND(Datos[[#This Row],[Longitude]],IF(Datos[[#This Row],[Longitude]]&lt;0,-Precisión,Precisión))</f>
        <v>-102.54650000000001</v>
      </c>
      <c r="R276" s="1">
        <v>275</v>
      </c>
      <c r="S276" s="5" t="b">
        <f>AND(Datos[[#This Row],[Latitude]]&gt;=Latitud_,Datos[[#This Row],[Latitude]]&lt;=_Latitud)</f>
        <v>0</v>
      </c>
      <c r="T276" s="2" t="b">
        <f>AND(Datos[[#This Row],[Longitude]]&gt;=Longitud_,Datos[[#This Row],[Longitude]]&lt;=_Longitud)</f>
        <v>0</v>
      </c>
      <c r="U276" s="2" t="b">
        <f>AND(Comodines[[#This Row],[Latitud]],Comodines[[#This Row],[Longitud]])</f>
        <v>0</v>
      </c>
      <c r="V276" s="2" t="b">
        <f>IF(COUNTIFS($O$2:O276,Comodines[[#This Row],[LatT&amp;LonT]],$F$2:F276,Datos[[#This Row],[Acq_date]]-1)=0,TRUE,FALSE)</f>
        <v>1</v>
      </c>
      <c r="W276" s="2" t="b">
        <f>AND(Comodines[[#This Row],[L&amp;L]],Comodines[[#This Row],[Nuevo_Fuego]])</f>
        <v>0</v>
      </c>
      <c r="X276" s="2" t="str">
        <f>IF(Comodines[[#This Row],[L&amp;L]],Comodines[[#This Row],[Contador]],"")</f>
        <v/>
      </c>
      <c r="Y276" s="2" t="str">
        <f>IFERROR(SMALL(Comodines[L&amp;LC1],COUNTA($U$2:U276)),"")</f>
        <v/>
      </c>
      <c r="Z276" s="2" t="str">
        <f>IF(AND(Comodines[[#This Row],[Nuevo_Fuego]],Comodines[[#This Row],[L&amp;L]]),Comodines[[#This Row],[Contador]],"")</f>
        <v/>
      </c>
      <c r="AA276" s="2" t="str">
        <f>IFERROR(SMALL(Comodines[FuegoC1],COUNTA($W$2:W276)),"")</f>
        <v/>
      </c>
      <c r="AB276" s="3"/>
      <c r="AD276" s="3"/>
      <c r="AE276" s="3"/>
    </row>
    <row r="277" spans="1:31" ht="15" x14ac:dyDescent="0.25">
      <c r="A277" s="25">
        <v>29.88813</v>
      </c>
      <c r="B277" s="18">
        <v>-93.962490000000003</v>
      </c>
      <c r="C277" s="2">
        <v>303.8</v>
      </c>
      <c r="D277" s="2">
        <v>0.4</v>
      </c>
      <c r="E277" s="2">
        <v>0.6</v>
      </c>
      <c r="F277" s="4">
        <v>42643</v>
      </c>
      <c r="G277" s="2">
        <v>845</v>
      </c>
      <c r="H277" s="2" t="s">
        <v>0</v>
      </c>
      <c r="I277" s="2" t="s">
        <v>1</v>
      </c>
      <c r="J277" s="2" t="s">
        <v>2</v>
      </c>
      <c r="K277" s="2">
        <v>291.89999999999998</v>
      </c>
      <c r="L277" s="2">
        <v>0</v>
      </c>
      <c r="M277" s="6" t="s">
        <v>0</v>
      </c>
      <c r="N277" s="23"/>
      <c r="O277" s="21" t="str">
        <f>Comodines[[#This Row],[Lat_trunc]]&amp;Comodines[[#This Row],[Lon_trunc]]</f>
        <v>29.888-93.9625</v>
      </c>
      <c r="P277" s="21">
        <f>MROUND(Datos[[#This Row],[Latitude]],IF(Datos[[#This Row],[Latitude]]&lt;0,-Precisión,Precisión))</f>
        <v>29.888000000000002</v>
      </c>
      <c r="Q277" s="21">
        <f>MROUND(Datos[[#This Row],[Longitude]],IF(Datos[[#This Row],[Longitude]]&lt;0,-Precisión,Precisión))</f>
        <v>-93.962500000000006</v>
      </c>
      <c r="R277" s="1">
        <v>276</v>
      </c>
      <c r="S277" s="5" t="b">
        <f>AND(Datos[[#This Row],[Latitude]]&gt;=Latitud_,Datos[[#This Row],[Latitude]]&lt;=_Latitud)</f>
        <v>0</v>
      </c>
      <c r="T277" s="2" t="b">
        <f>AND(Datos[[#This Row],[Longitude]]&gt;=Longitud_,Datos[[#This Row],[Longitude]]&lt;=_Longitud)</f>
        <v>0</v>
      </c>
      <c r="U277" s="2" t="b">
        <f>AND(Comodines[[#This Row],[Latitud]],Comodines[[#This Row],[Longitud]])</f>
        <v>0</v>
      </c>
      <c r="V277" s="2" t="b">
        <f>IF(COUNTIFS($O$2:O277,Comodines[[#This Row],[LatT&amp;LonT]],$F$2:F277,Datos[[#This Row],[Acq_date]]-1)=0,TRUE,FALSE)</f>
        <v>1</v>
      </c>
      <c r="W277" s="2" t="b">
        <f>AND(Comodines[[#This Row],[L&amp;L]],Comodines[[#This Row],[Nuevo_Fuego]])</f>
        <v>0</v>
      </c>
      <c r="X277" s="2" t="str">
        <f>IF(Comodines[[#This Row],[L&amp;L]],Comodines[[#This Row],[Contador]],"")</f>
        <v/>
      </c>
      <c r="Y277" s="2" t="str">
        <f>IFERROR(SMALL(Comodines[L&amp;LC1],COUNTA($U$2:U277)),"")</f>
        <v/>
      </c>
      <c r="Z277" s="2" t="str">
        <f>IF(AND(Comodines[[#This Row],[Nuevo_Fuego]],Comodines[[#This Row],[L&amp;L]]),Comodines[[#This Row],[Contador]],"")</f>
        <v/>
      </c>
      <c r="AA277" s="2" t="str">
        <f>IFERROR(SMALL(Comodines[FuegoC1],COUNTA($W$2:W277)),"")</f>
        <v/>
      </c>
      <c r="AB277" s="3"/>
      <c r="AD277" s="3"/>
      <c r="AE277" s="3"/>
    </row>
    <row r="278" spans="1:31" ht="15" x14ac:dyDescent="0.25">
      <c r="A278" s="25">
        <v>29.833749999999998</v>
      </c>
      <c r="B278" s="18">
        <v>-93.961640000000003</v>
      </c>
      <c r="C278" s="2">
        <v>308.7</v>
      </c>
      <c r="D278" s="2">
        <v>0.4</v>
      </c>
      <c r="E278" s="2">
        <v>0.6</v>
      </c>
      <c r="F278" s="4">
        <v>42643</v>
      </c>
      <c r="G278" s="2">
        <v>845</v>
      </c>
      <c r="H278" s="2" t="s">
        <v>0</v>
      </c>
      <c r="I278" s="2" t="s">
        <v>1</v>
      </c>
      <c r="J278" s="2" t="s">
        <v>2</v>
      </c>
      <c r="K278" s="2">
        <v>291.8</v>
      </c>
      <c r="L278" s="2">
        <v>0</v>
      </c>
      <c r="M278" s="6" t="s">
        <v>0</v>
      </c>
      <c r="N278" s="23"/>
      <c r="O278" s="21" t="str">
        <f>Comodines[[#This Row],[Lat_trunc]]&amp;Comodines[[#This Row],[Lon_trunc]]</f>
        <v>29.8335-93.9615</v>
      </c>
      <c r="P278" s="21">
        <f>MROUND(Datos[[#This Row],[Latitude]],IF(Datos[[#This Row],[Latitude]]&lt;0,-Precisión,Precisión))</f>
        <v>29.833500000000001</v>
      </c>
      <c r="Q278" s="21">
        <f>MROUND(Datos[[#This Row],[Longitude]],IF(Datos[[#This Row],[Longitude]]&lt;0,-Precisión,Precisión))</f>
        <v>-93.961500000000001</v>
      </c>
      <c r="R278" s="1">
        <v>277</v>
      </c>
      <c r="S278" s="5" t="b">
        <f>AND(Datos[[#This Row],[Latitude]]&gt;=Latitud_,Datos[[#This Row],[Latitude]]&lt;=_Latitud)</f>
        <v>0</v>
      </c>
      <c r="T278" s="2" t="b">
        <f>AND(Datos[[#This Row],[Longitude]]&gt;=Longitud_,Datos[[#This Row],[Longitude]]&lt;=_Longitud)</f>
        <v>0</v>
      </c>
      <c r="U278" s="2" t="b">
        <f>AND(Comodines[[#This Row],[Latitud]],Comodines[[#This Row],[Longitud]])</f>
        <v>0</v>
      </c>
      <c r="V278" s="2" t="b">
        <f>IF(COUNTIFS($O$2:O278,Comodines[[#This Row],[LatT&amp;LonT]],$F$2:F278,Datos[[#This Row],[Acq_date]]-1)=0,TRUE,FALSE)</f>
        <v>1</v>
      </c>
      <c r="W278" s="2" t="b">
        <f>AND(Comodines[[#This Row],[L&amp;L]],Comodines[[#This Row],[Nuevo_Fuego]])</f>
        <v>0</v>
      </c>
      <c r="X278" s="2" t="str">
        <f>IF(Comodines[[#This Row],[L&amp;L]],Comodines[[#This Row],[Contador]],"")</f>
        <v/>
      </c>
      <c r="Y278" s="2" t="str">
        <f>IFERROR(SMALL(Comodines[L&amp;LC1],COUNTA($U$2:U278)),"")</f>
        <v/>
      </c>
      <c r="Z278" s="2" t="str">
        <f>IF(AND(Comodines[[#This Row],[Nuevo_Fuego]],Comodines[[#This Row],[L&amp;L]]),Comodines[[#This Row],[Contador]],"")</f>
        <v/>
      </c>
      <c r="AA278" s="2" t="str">
        <f>IFERROR(SMALL(Comodines[FuegoC1],COUNTA($W$2:W278)),"")</f>
        <v/>
      </c>
      <c r="AB278" s="3"/>
      <c r="AD278" s="3"/>
      <c r="AE278" s="3"/>
    </row>
    <row r="279" spans="1:31" ht="15" x14ac:dyDescent="0.25">
      <c r="A279" s="25">
        <v>29.832740000000001</v>
      </c>
      <c r="B279" s="18">
        <v>-93.963499999999996</v>
      </c>
      <c r="C279" s="2">
        <v>315.39999999999998</v>
      </c>
      <c r="D279" s="2">
        <v>0.4</v>
      </c>
      <c r="E279" s="2">
        <v>0.6</v>
      </c>
      <c r="F279" s="4">
        <v>42643</v>
      </c>
      <c r="G279" s="2">
        <v>845</v>
      </c>
      <c r="H279" s="2" t="s">
        <v>0</v>
      </c>
      <c r="I279" s="2" t="s">
        <v>1</v>
      </c>
      <c r="J279" s="2" t="s">
        <v>2</v>
      </c>
      <c r="K279" s="2">
        <v>291.39999999999998</v>
      </c>
      <c r="L279" s="2">
        <v>0</v>
      </c>
      <c r="M279" s="6" t="s">
        <v>0</v>
      </c>
      <c r="N279" s="23"/>
      <c r="O279" s="21" t="str">
        <f>Comodines[[#This Row],[Lat_trunc]]&amp;Comodines[[#This Row],[Lon_trunc]]</f>
        <v>29.8325-93.9635</v>
      </c>
      <c r="P279" s="21">
        <f>MROUND(Datos[[#This Row],[Latitude]],IF(Datos[[#This Row],[Latitude]]&lt;0,-Precisión,Precisión))</f>
        <v>29.8325</v>
      </c>
      <c r="Q279" s="21">
        <f>MROUND(Datos[[#This Row],[Longitude]],IF(Datos[[#This Row],[Longitude]]&lt;0,-Precisión,Precisión))</f>
        <v>-93.963499999999996</v>
      </c>
      <c r="R279" s="1">
        <v>278</v>
      </c>
      <c r="S279" s="5" t="b">
        <f>AND(Datos[[#This Row],[Latitude]]&gt;=Latitud_,Datos[[#This Row],[Latitude]]&lt;=_Latitud)</f>
        <v>0</v>
      </c>
      <c r="T279" s="2" t="b">
        <f>AND(Datos[[#This Row],[Longitude]]&gt;=Longitud_,Datos[[#This Row],[Longitude]]&lt;=_Longitud)</f>
        <v>0</v>
      </c>
      <c r="U279" s="2" t="b">
        <f>AND(Comodines[[#This Row],[Latitud]],Comodines[[#This Row],[Longitud]])</f>
        <v>0</v>
      </c>
      <c r="V279" s="2" t="b">
        <f>IF(COUNTIFS($O$2:O279,Comodines[[#This Row],[LatT&amp;LonT]],$F$2:F279,Datos[[#This Row],[Acq_date]]-1)=0,TRUE,FALSE)</f>
        <v>1</v>
      </c>
      <c r="W279" s="2" t="b">
        <f>AND(Comodines[[#This Row],[L&amp;L]],Comodines[[#This Row],[Nuevo_Fuego]])</f>
        <v>0</v>
      </c>
      <c r="X279" s="2" t="str">
        <f>IF(Comodines[[#This Row],[L&amp;L]],Comodines[[#This Row],[Contador]],"")</f>
        <v/>
      </c>
      <c r="Y279" s="2" t="str">
        <f>IFERROR(SMALL(Comodines[L&amp;LC1],COUNTA($U$2:U279)),"")</f>
        <v/>
      </c>
      <c r="Z279" s="2" t="str">
        <f>IF(AND(Comodines[[#This Row],[Nuevo_Fuego]],Comodines[[#This Row],[L&amp;L]]),Comodines[[#This Row],[Contador]],"")</f>
        <v/>
      </c>
      <c r="AA279" s="2" t="str">
        <f>IFERROR(SMALL(Comodines[FuegoC1],COUNTA($W$2:W279)),"")</f>
        <v/>
      </c>
      <c r="AB279" s="3"/>
      <c r="AD279" s="3"/>
      <c r="AE279" s="3"/>
    </row>
    <row r="280" spans="1:31" ht="15" x14ac:dyDescent="0.25">
      <c r="A280" s="25">
        <v>29.692019999999999</v>
      </c>
      <c r="B280" s="18">
        <v>-94.17792</v>
      </c>
      <c r="C280" s="2">
        <v>308.39999999999998</v>
      </c>
      <c r="D280" s="2">
        <v>0.4</v>
      </c>
      <c r="E280" s="2">
        <v>0.6</v>
      </c>
      <c r="F280" s="4">
        <v>42643</v>
      </c>
      <c r="G280" s="2">
        <v>845</v>
      </c>
      <c r="H280" s="2" t="s">
        <v>0</v>
      </c>
      <c r="I280" s="2" t="s">
        <v>1</v>
      </c>
      <c r="J280" s="2" t="s">
        <v>2</v>
      </c>
      <c r="K280" s="2">
        <v>285.5</v>
      </c>
      <c r="L280" s="2">
        <v>0</v>
      </c>
      <c r="M280" s="6" t="s">
        <v>0</v>
      </c>
      <c r="N280" s="23"/>
      <c r="O280" s="21" t="str">
        <f>Comodines[[#This Row],[Lat_trunc]]&amp;Comodines[[#This Row],[Lon_trunc]]</f>
        <v>29.692-94.178</v>
      </c>
      <c r="P280" s="21">
        <f>MROUND(Datos[[#This Row],[Latitude]],IF(Datos[[#This Row],[Latitude]]&lt;0,-Precisión,Precisión))</f>
        <v>29.692</v>
      </c>
      <c r="Q280" s="21">
        <f>MROUND(Datos[[#This Row],[Longitude]],IF(Datos[[#This Row],[Longitude]]&lt;0,-Precisión,Precisión))</f>
        <v>-94.177999999999997</v>
      </c>
      <c r="R280" s="1">
        <v>279</v>
      </c>
      <c r="S280" s="5" t="b">
        <f>AND(Datos[[#This Row],[Latitude]]&gt;=Latitud_,Datos[[#This Row],[Latitude]]&lt;=_Latitud)</f>
        <v>0</v>
      </c>
      <c r="T280" s="2" t="b">
        <f>AND(Datos[[#This Row],[Longitude]]&gt;=Longitud_,Datos[[#This Row],[Longitude]]&lt;=_Longitud)</f>
        <v>0</v>
      </c>
      <c r="U280" s="2" t="b">
        <f>AND(Comodines[[#This Row],[Latitud]],Comodines[[#This Row],[Longitud]])</f>
        <v>0</v>
      </c>
      <c r="V280" s="2" t="b">
        <f>IF(COUNTIFS($O$2:O280,Comodines[[#This Row],[LatT&amp;LonT]],$F$2:F280,Datos[[#This Row],[Acq_date]]-1)=0,TRUE,FALSE)</f>
        <v>1</v>
      </c>
      <c r="W280" s="2" t="b">
        <f>AND(Comodines[[#This Row],[L&amp;L]],Comodines[[#This Row],[Nuevo_Fuego]])</f>
        <v>0</v>
      </c>
      <c r="X280" s="2" t="str">
        <f>IF(Comodines[[#This Row],[L&amp;L]],Comodines[[#This Row],[Contador]],"")</f>
        <v/>
      </c>
      <c r="Y280" s="2" t="str">
        <f>IFERROR(SMALL(Comodines[L&amp;LC1],COUNTA($U$2:U280)),"")</f>
        <v/>
      </c>
      <c r="Z280" s="2" t="str">
        <f>IF(AND(Comodines[[#This Row],[Nuevo_Fuego]],Comodines[[#This Row],[L&amp;L]]),Comodines[[#This Row],[Contador]],"")</f>
        <v/>
      </c>
      <c r="AA280" s="2" t="str">
        <f>IFERROR(SMALL(Comodines[FuegoC1],COUNTA($W$2:W280)),"")</f>
        <v/>
      </c>
      <c r="AB280" s="3"/>
      <c r="AD280" s="3"/>
      <c r="AE280" s="3"/>
    </row>
    <row r="281" spans="1:31" ht="15" x14ac:dyDescent="0.25">
      <c r="A281" s="25">
        <v>29.833469999999998</v>
      </c>
      <c r="B281" s="18">
        <v>-95.237920000000003</v>
      </c>
      <c r="C281" s="2">
        <v>299.89999999999998</v>
      </c>
      <c r="D281" s="2">
        <v>0.4</v>
      </c>
      <c r="E281" s="2">
        <v>0.6</v>
      </c>
      <c r="F281" s="4">
        <v>42643</v>
      </c>
      <c r="G281" s="2">
        <v>845</v>
      </c>
      <c r="H281" s="2" t="s">
        <v>0</v>
      </c>
      <c r="I281" s="2" t="s">
        <v>1</v>
      </c>
      <c r="J281" s="2" t="s">
        <v>2</v>
      </c>
      <c r="K281" s="2">
        <v>287.2</v>
      </c>
      <c r="L281" s="2">
        <v>0</v>
      </c>
      <c r="M281" s="6" t="s">
        <v>0</v>
      </c>
      <c r="N281" s="23"/>
      <c r="O281" s="21" t="str">
        <f>Comodines[[#This Row],[Lat_trunc]]&amp;Comodines[[#This Row],[Lon_trunc]]</f>
        <v>29.8335-95.238</v>
      </c>
      <c r="P281" s="21">
        <f>MROUND(Datos[[#This Row],[Latitude]],IF(Datos[[#This Row],[Latitude]]&lt;0,-Precisión,Precisión))</f>
        <v>29.833500000000001</v>
      </c>
      <c r="Q281" s="21">
        <f>MROUND(Datos[[#This Row],[Longitude]],IF(Datos[[#This Row],[Longitude]]&lt;0,-Precisión,Precisión))</f>
        <v>-95.238</v>
      </c>
      <c r="R281" s="1">
        <v>280</v>
      </c>
      <c r="S281" s="5" t="b">
        <f>AND(Datos[[#This Row],[Latitude]]&gt;=Latitud_,Datos[[#This Row],[Latitude]]&lt;=_Latitud)</f>
        <v>0</v>
      </c>
      <c r="T281" s="2" t="b">
        <f>AND(Datos[[#This Row],[Longitude]]&gt;=Longitud_,Datos[[#This Row],[Longitude]]&lt;=_Longitud)</f>
        <v>0</v>
      </c>
      <c r="U281" s="2" t="b">
        <f>AND(Comodines[[#This Row],[Latitud]],Comodines[[#This Row],[Longitud]])</f>
        <v>0</v>
      </c>
      <c r="V281" s="2" t="b">
        <f>IF(COUNTIFS($O$2:O281,Comodines[[#This Row],[LatT&amp;LonT]],$F$2:F281,Datos[[#This Row],[Acq_date]]-1)=0,TRUE,FALSE)</f>
        <v>1</v>
      </c>
      <c r="W281" s="2" t="b">
        <f>AND(Comodines[[#This Row],[L&amp;L]],Comodines[[#This Row],[Nuevo_Fuego]])</f>
        <v>0</v>
      </c>
      <c r="X281" s="2" t="str">
        <f>IF(Comodines[[#This Row],[L&amp;L]],Comodines[[#This Row],[Contador]],"")</f>
        <v/>
      </c>
      <c r="Y281" s="2" t="str">
        <f>IFERROR(SMALL(Comodines[L&amp;LC1],COUNTA($U$2:U281)),"")</f>
        <v/>
      </c>
      <c r="Z281" s="2" t="str">
        <f>IF(AND(Comodines[[#This Row],[Nuevo_Fuego]],Comodines[[#This Row],[L&amp;L]]),Comodines[[#This Row],[Contador]],"")</f>
        <v/>
      </c>
      <c r="AA281" s="2" t="str">
        <f>IFERROR(SMALL(Comodines[FuegoC1],COUNTA($W$2:W281)),"")</f>
        <v/>
      </c>
      <c r="AB281" s="3"/>
      <c r="AD281" s="3"/>
      <c r="AE281" s="3"/>
    </row>
    <row r="282" spans="1:31" ht="15" x14ac:dyDescent="0.25">
      <c r="A282" s="25">
        <v>29.75695</v>
      </c>
      <c r="B282" s="18">
        <v>-95.017849999999996</v>
      </c>
      <c r="C282" s="2">
        <v>320.8</v>
      </c>
      <c r="D282" s="2">
        <v>0.4</v>
      </c>
      <c r="E282" s="2">
        <v>0.6</v>
      </c>
      <c r="F282" s="4">
        <v>42643</v>
      </c>
      <c r="G282" s="2">
        <v>845</v>
      </c>
      <c r="H282" s="2" t="s">
        <v>0</v>
      </c>
      <c r="I282" s="2" t="s">
        <v>1</v>
      </c>
      <c r="J282" s="2" t="s">
        <v>2</v>
      </c>
      <c r="K282" s="2">
        <v>290.2</v>
      </c>
      <c r="L282" s="2">
        <v>0</v>
      </c>
      <c r="M282" s="6" t="s">
        <v>0</v>
      </c>
      <c r="N282" s="23"/>
      <c r="O282" s="21" t="str">
        <f>Comodines[[#This Row],[Lat_trunc]]&amp;Comodines[[#This Row],[Lon_trunc]]</f>
        <v>29.757-95.018</v>
      </c>
      <c r="P282" s="21">
        <f>MROUND(Datos[[#This Row],[Latitude]],IF(Datos[[#This Row],[Latitude]]&lt;0,-Precisión,Precisión))</f>
        <v>29.757000000000001</v>
      </c>
      <c r="Q282" s="21">
        <f>MROUND(Datos[[#This Row],[Longitude]],IF(Datos[[#This Row],[Longitude]]&lt;0,-Precisión,Precisión))</f>
        <v>-95.018000000000001</v>
      </c>
      <c r="R282" s="1">
        <v>281</v>
      </c>
      <c r="S282" s="5" t="b">
        <f>AND(Datos[[#This Row],[Latitude]]&gt;=Latitud_,Datos[[#This Row],[Latitude]]&lt;=_Latitud)</f>
        <v>0</v>
      </c>
      <c r="T282" s="2" t="b">
        <f>AND(Datos[[#This Row],[Longitude]]&gt;=Longitud_,Datos[[#This Row],[Longitude]]&lt;=_Longitud)</f>
        <v>0</v>
      </c>
      <c r="U282" s="2" t="b">
        <f>AND(Comodines[[#This Row],[Latitud]],Comodines[[#This Row],[Longitud]])</f>
        <v>0</v>
      </c>
      <c r="V282" s="2" t="b">
        <f>IF(COUNTIFS($O$2:O282,Comodines[[#This Row],[LatT&amp;LonT]],$F$2:F282,Datos[[#This Row],[Acq_date]]-1)=0,TRUE,FALSE)</f>
        <v>1</v>
      </c>
      <c r="W282" s="2" t="b">
        <f>AND(Comodines[[#This Row],[L&amp;L]],Comodines[[#This Row],[Nuevo_Fuego]])</f>
        <v>0</v>
      </c>
      <c r="X282" s="2" t="str">
        <f>IF(Comodines[[#This Row],[L&amp;L]],Comodines[[#This Row],[Contador]],"")</f>
        <v/>
      </c>
      <c r="Y282" s="2" t="str">
        <f>IFERROR(SMALL(Comodines[L&amp;LC1],COUNTA($U$2:U282)),"")</f>
        <v/>
      </c>
      <c r="Z282" s="2" t="str">
        <f>IF(AND(Comodines[[#This Row],[Nuevo_Fuego]],Comodines[[#This Row],[L&amp;L]]),Comodines[[#This Row],[Contador]],"")</f>
        <v/>
      </c>
      <c r="AA282" s="2" t="str">
        <f>IFERROR(SMALL(Comodines[FuegoC1],COUNTA($W$2:W282)),"")</f>
        <v/>
      </c>
      <c r="AB282" s="3"/>
      <c r="AD282" s="3"/>
      <c r="AE282" s="3"/>
    </row>
    <row r="283" spans="1:31" ht="15" x14ac:dyDescent="0.25">
      <c r="A283" s="25">
        <v>29.745999999999999</v>
      </c>
      <c r="B283" s="18">
        <v>-94.996499999999997</v>
      </c>
      <c r="C283" s="2">
        <v>303.2</v>
      </c>
      <c r="D283" s="2">
        <v>0.4</v>
      </c>
      <c r="E283" s="2">
        <v>0.6</v>
      </c>
      <c r="F283" s="4">
        <v>42643</v>
      </c>
      <c r="G283" s="2">
        <v>845</v>
      </c>
      <c r="H283" s="2" t="s">
        <v>0</v>
      </c>
      <c r="I283" s="2" t="s">
        <v>1</v>
      </c>
      <c r="J283" s="2" t="s">
        <v>2</v>
      </c>
      <c r="K283" s="2">
        <v>291.7</v>
      </c>
      <c r="L283" s="2">
        <v>0</v>
      </c>
      <c r="M283" s="6" t="s">
        <v>0</v>
      </c>
      <c r="N283" s="23"/>
      <c r="O283" s="21" t="str">
        <f>Comodines[[#This Row],[Lat_trunc]]&amp;Comodines[[#This Row],[Lon_trunc]]</f>
        <v>29.746-94.9965</v>
      </c>
      <c r="P283" s="21">
        <f>MROUND(Datos[[#This Row],[Latitude]],IF(Datos[[#This Row],[Latitude]]&lt;0,-Precisión,Precisión))</f>
        <v>29.746000000000002</v>
      </c>
      <c r="Q283" s="21">
        <f>MROUND(Datos[[#This Row],[Longitude]],IF(Datos[[#This Row],[Longitude]]&lt;0,-Precisión,Precisión))</f>
        <v>-94.996499999999997</v>
      </c>
      <c r="R283" s="1">
        <v>282</v>
      </c>
      <c r="S283" s="5" t="b">
        <f>AND(Datos[[#This Row],[Latitude]]&gt;=Latitud_,Datos[[#This Row],[Latitude]]&lt;=_Latitud)</f>
        <v>0</v>
      </c>
      <c r="T283" s="2" t="b">
        <f>AND(Datos[[#This Row],[Longitude]]&gt;=Longitud_,Datos[[#This Row],[Longitude]]&lt;=_Longitud)</f>
        <v>0</v>
      </c>
      <c r="U283" s="2" t="b">
        <f>AND(Comodines[[#This Row],[Latitud]],Comodines[[#This Row],[Longitud]])</f>
        <v>0</v>
      </c>
      <c r="V283" s="2" t="b">
        <f>IF(COUNTIFS($O$2:O283,Comodines[[#This Row],[LatT&amp;LonT]],$F$2:F283,Datos[[#This Row],[Acq_date]]-1)=0,TRUE,FALSE)</f>
        <v>1</v>
      </c>
      <c r="W283" s="2" t="b">
        <f>AND(Comodines[[#This Row],[L&amp;L]],Comodines[[#This Row],[Nuevo_Fuego]])</f>
        <v>0</v>
      </c>
      <c r="X283" s="2" t="str">
        <f>IF(Comodines[[#This Row],[L&amp;L]],Comodines[[#This Row],[Contador]],"")</f>
        <v/>
      </c>
      <c r="Y283" s="2" t="str">
        <f>IFERROR(SMALL(Comodines[L&amp;LC1],COUNTA($U$2:U283)),"")</f>
        <v/>
      </c>
      <c r="Z283" s="2" t="str">
        <f>IF(AND(Comodines[[#This Row],[Nuevo_Fuego]],Comodines[[#This Row],[L&amp;L]]),Comodines[[#This Row],[Contador]],"")</f>
        <v/>
      </c>
      <c r="AA283" s="2" t="str">
        <f>IFERROR(SMALL(Comodines[FuegoC1],COUNTA($W$2:W283)),"")</f>
        <v/>
      </c>
      <c r="AB283" s="3"/>
      <c r="AD283" s="3"/>
      <c r="AE283" s="3"/>
    </row>
    <row r="284" spans="1:31" ht="15" x14ac:dyDescent="0.25">
      <c r="A284" s="25">
        <v>31.498190000000001</v>
      </c>
      <c r="B284" s="18">
        <v>-103.52924</v>
      </c>
      <c r="C284" s="2">
        <v>296.2</v>
      </c>
      <c r="D284" s="2">
        <v>0.4</v>
      </c>
      <c r="E284" s="2">
        <v>0.4</v>
      </c>
      <c r="F284" s="4">
        <v>42643</v>
      </c>
      <c r="G284" s="2">
        <v>845</v>
      </c>
      <c r="H284" s="2" t="s">
        <v>0</v>
      </c>
      <c r="I284" s="2" t="s">
        <v>1</v>
      </c>
      <c r="J284" s="2" t="s">
        <v>2</v>
      </c>
      <c r="K284" s="2">
        <v>280.8</v>
      </c>
      <c r="L284" s="2">
        <v>0</v>
      </c>
      <c r="M284" s="6" t="s">
        <v>0</v>
      </c>
      <c r="N284" s="23"/>
      <c r="O284" s="21" t="str">
        <f>Comodines[[#This Row],[Lat_trunc]]&amp;Comodines[[#This Row],[Lon_trunc]]</f>
        <v>31.498-103.529</v>
      </c>
      <c r="P284" s="21">
        <f>MROUND(Datos[[#This Row],[Latitude]],IF(Datos[[#This Row],[Latitude]]&lt;0,-Precisión,Precisión))</f>
        <v>31.498000000000001</v>
      </c>
      <c r="Q284" s="21">
        <f>MROUND(Datos[[#This Row],[Longitude]],IF(Datos[[#This Row],[Longitude]]&lt;0,-Precisión,Precisión))</f>
        <v>-103.529</v>
      </c>
      <c r="R284" s="1">
        <v>283</v>
      </c>
      <c r="S284" s="5" t="b">
        <f>AND(Datos[[#This Row],[Latitude]]&gt;=Latitud_,Datos[[#This Row],[Latitude]]&lt;=_Latitud)</f>
        <v>0</v>
      </c>
      <c r="T284" s="2" t="b">
        <f>AND(Datos[[#This Row],[Longitude]]&gt;=Longitud_,Datos[[#This Row],[Longitude]]&lt;=_Longitud)</f>
        <v>0</v>
      </c>
      <c r="U284" s="2" t="b">
        <f>AND(Comodines[[#This Row],[Latitud]],Comodines[[#This Row],[Longitud]])</f>
        <v>0</v>
      </c>
      <c r="V284" s="2" t="b">
        <f>IF(COUNTIFS($O$2:O284,Comodines[[#This Row],[LatT&amp;LonT]],$F$2:F284,Datos[[#This Row],[Acq_date]]-1)=0,TRUE,FALSE)</f>
        <v>1</v>
      </c>
      <c r="W284" s="2" t="b">
        <f>AND(Comodines[[#This Row],[L&amp;L]],Comodines[[#This Row],[Nuevo_Fuego]])</f>
        <v>0</v>
      </c>
      <c r="X284" s="2" t="str">
        <f>IF(Comodines[[#This Row],[L&amp;L]],Comodines[[#This Row],[Contador]],"")</f>
        <v/>
      </c>
      <c r="Y284" s="2" t="str">
        <f>IFERROR(SMALL(Comodines[L&amp;LC1],COUNTA($U$2:U284)),"")</f>
        <v/>
      </c>
      <c r="Z284" s="2" t="str">
        <f>IF(AND(Comodines[[#This Row],[Nuevo_Fuego]],Comodines[[#This Row],[L&amp;L]]),Comodines[[#This Row],[Contador]],"")</f>
        <v/>
      </c>
      <c r="AA284" s="2" t="str">
        <f>IFERROR(SMALL(Comodines[FuegoC1],COUNTA($W$2:W284)),"")</f>
        <v/>
      </c>
      <c r="AB284" s="3"/>
      <c r="AD284" s="3"/>
      <c r="AE284" s="3"/>
    </row>
    <row r="285" spans="1:31" ht="15" x14ac:dyDescent="0.25">
      <c r="A285" s="25">
        <v>29.755030000000001</v>
      </c>
      <c r="B285" s="18">
        <v>-95.021389999999997</v>
      </c>
      <c r="C285" s="2">
        <v>310.10000000000002</v>
      </c>
      <c r="D285" s="2">
        <v>0.4</v>
      </c>
      <c r="E285" s="2">
        <v>0.6</v>
      </c>
      <c r="F285" s="4">
        <v>42643</v>
      </c>
      <c r="G285" s="2">
        <v>845</v>
      </c>
      <c r="H285" s="2" t="s">
        <v>0</v>
      </c>
      <c r="I285" s="2" t="s">
        <v>1</v>
      </c>
      <c r="J285" s="2" t="s">
        <v>2</v>
      </c>
      <c r="K285" s="2">
        <v>288.5</v>
      </c>
      <c r="L285" s="2">
        <v>0</v>
      </c>
      <c r="M285" s="6" t="s">
        <v>0</v>
      </c>
      <c r="N285" s="23"/>
      <c r="O285" s="21" t="str">
        <f>Comodines[[#This Row],[Lat_trunc]]&amp;Comodines[[#This Row],[Lon_trunc]]</f>
        <v>29.755-95.0215</v>
      </c>
      <c r="P285" s="21">
        <f>MROUND(Datos[[#This Row],[Latitude]],IF(Datos[[#This Row],[Latitude]]&lt;0,-Precisión,Precisión))</f>
        <v>29.754999999999999</v>
      </c>
      <c r="Q285" s="21">
        <f>MROUND(Datos[[#This Row],[Longitude]],IF(Datos[[#This Row],[Longitude]]&lt;0,-Precisión,Precisión))</f>
        <v>-95.021500000000003</v>
      </c>
      <c r="R285" s="1">
        <v>284</v>
      </c>
      <c r="S285" s="5" t="b">
        <f>AND(Datos[[#This Row],[Latitude]]&gt;=Latitud_,Datos[[#This Row],[Latitude]]&lt;=_Latitud)</f>
        <v>0</v>
      </c>
      <c r="T285" s="2" t="b">
        <f>AND(Datos[[#This Row],[Longitude]]&gt;=Longitud_,Datos[[#This Row],[Longitude]]&lt;=_Longitud)</f>
        <v>0</v>
      </c>
      <c r="U285" s="2" t="b">
        <f>AND(Comodines[[#This Row],[Latitud]],Comodines[[#This Row],[Longitud]])</f>
        <v>0</v>
      </c>
      <c r="V285" s="2" t="b">
        <f>IF(COUNTIFS($O$2:O285,Comodines[[#This Row],[LatT&amp;LonT]],$F$2:F285,Datos[[#This Row],[Acq_date]]-1)=0,TRUE,FALSE)</f>
        <v>1</v>
      </c>
      <c r="W285" s="2" t="b">
        <f>AND(Comodines[[#This Row],[L&amp;L]],Comodines[[#This Row],[Nuevo_Fuego]])</f>
        <v>0</v>
      </c>
      <c r="X285" s="2" t="str">
        <f>IF(Comodines[[#This Row],[L&amp;L]],Comodines[[#This Row],[Contador]],"")</f>
        <v/>
      </c>
      <c r="Y285" s="2" t="str">
        <f>IFERROR(SMALL(Comodines[L&amp;LC1],COUNTA($U$2:U285)),"")</f>
        <v/>
      </c>
      <c r="Z285" s="2" t="str">
        <f>IF(AND(Comodines[[#This Row],[Nuevo_Fuego]],Comodines[[#This Row],[L&amp;L]]),Comodines[[#This Row],[Contador]],"")</f>
        <v/>
      </c>
      <c r="AA285" s="2" t="str">
        <f>IFERROR(SMALL(Comodines[FuegoC1],COUNTA($W$2:W285)),"")</f>
        <v/>
      </c>
      <c r="AB285" s="3"/>
      <c r="AD285" s="3"/>
      <c r="AE285" s="3"/>
    </row>
    <row r="286" spans="1:31" ht="15" x14ac:dyDescent="0.25">
      <c r="A286" s="25">
        <v>29.754100000000001</v>
      </c>
      <c r="B286" s="18">
        <v>-95.017560000000003</v>
      </c>
      <c r="C286" s="2">
        <v>309.60000000000002</v>
      </c>
      <c r="D286" s="2">
        <v>0.4</v>
      </c>
      <c r="E286" s="2">
        <v>0.6</v>
      </c>
      <c r="F286" s="4">
        <v>42643</v>
      </c>
      <c r="G286" s="2">
        <v>845</v>
      </c>
      <c r="H286" s="2" t="s">
        <v>0</v>
      </c>
      <c r="I286" s="2" t="s">
        <v>1</v>
      </c>
      <c r="J286" s="2" t="s">
        <v>2</v>
      </c>
      <c r="K286" s="2">
        <v>289.3</v>
      </c>
      <c r="L286" s="2">
        <v>0</v>
      </c>
      <c r="M286" s="6" t="s">
        <v>0</v>
      </c>
      <c r="N286" s="23"/>
      <c r="O286" s="21" t="str">
        <f>Comodines[[#This Row],[Lat_trunc]]&amp;Comodines[[#This Row],[Lon_trunc]]</f>
        <v>29.754-95.0175</v>
      </c>
      <c r="P286" s="21">
        <f>MROUND(Datos[[#This Row],[Latitude]],IF(Datos[[#This Row],[Latitude]]&lt;0,-Precisión,Precisión))</f>
        <v>29.754000000000001</v>
      </c>
      <c r="Q286" s="21">
        <f>MROUND(Datos[[#This Row],[Longitude]],IF(Datos[[#This Row],[Longitude]]&lt;0,-Precisión,Precisión))</f>
        <v>-95.017499999999998</v>
      </c>
      <c r="R286" s="1">
        <v>285</v>
      </c>
      <c r="S286" s="5" t="b">
        <f>AND(Datos[[#This Row],[Latitude]]&gt;=Latitud_,Datos[[#This Row],[Latitude]]&lt;=_Latitud)</f>
        <v>0</v>
      </c>
      <c r="T286" s="2" t="b">
        <f>AND(Datos[[#This Row],[Longitude]]&gt;=Longitud_,Datos[[#This Row],[Longitude]]&lt;=_Longitud)</f>
        <v>0</v>
      </c>
      <c r="U286" s="2" t="b">
        <f>AND(Comodines[[#This Row],[Latitud]],Comodines[[#This Row],[Longitud]])</f>
        <v>0</v>
      </c>
      <c r="V286" s="2" t="b">
        <f>IF(COUNTIFS($O$2:O286,Comodines[[#This Row],[LatT&amp;LonT]],$F$2:F286,Datos[[#This Row],[Acq_date]]-1)=0,TRUE,FALSE)</f>
        <v>1</v>
      </c>
      <c r="W286" s="2" t="b">
        <f>AND(Comodines[[#This Row],[L&amp;L]],Comodines[[#This Row],[Nuevo_Fuego]])</f>
        <v>0</v>
      </c>
      <c r="X286" s="2" t="str">
        <f>IF(Comodines[[#This Row],[L&amp;L]],Comodines[[#This Row],[Contador]],"")</f>
        <v/>
      </c>
      <c r="Y286" s="2" t="str">
        <f>IFERROR(SMALL(Comodines[L&amp;LC1],COUNTA($U$2:U286)),"")</f>
        <v/>
      </c>
      <c r="Z286" s="2" t="str">
        <f>IF(AND(Comodines[[#This Row],[Nuevo_Fuego]],Comodines[[#This Row],[L&amp;L]]),Comodines[[#This Row],[Contador]],"")</f>
        <v/>
      </c>
      <c r="AA286" s="2" t="str">
        <f>IFERROR(SMALL(Comodines[FuegoC1],COUNTA($W$2:W286)),"")</f>
        <v/>
      </c>
      <c r="AB286" s="3"/>
      <c r="AD286" s="3"/>
      <c r="AE286" s="3"/>
    </row>
    <row r="287" spans="1:31" ht="15" x14ac:dyDescent="0.25">
      <c r="A287" s="25">
        <v>29.74042</v>
      </c>
      <c r="B287" s="18">
        <v>-95.124849999999995</v>
      </c>
      <c r="C287" s="2">
        <v>303.2</v>
      </c>
      <c r="D287" s="2">
        <v>0.4</v>
      </c>
      <c r="E287" s="2">
        <v>0.6</v>
      </c>
      <c r="F287" s="4">
        <v>42643</v>
      </c>
      <c r="G287" s="2">
        <v>845</v>
      </c>
      <c r="H287" s="2" t="s">
        <v>0</v>
      </c>
      <c r="I287" s="2" t="s">
        <v>1</v>
      </c>
      <c r="J287" s="2" t="s">
        <v>2</v>
      </c>
      <c r="K287" s="2">
        <v>290.39999999999998</v>
      </c>
      <c r="L287" s="2">
        <v>0</v>
      </c>
      <c r="M287" s="6" t="s">
        <v>0</v>
      </c>
      <c r="N287" s="23"/>
      <c r="O287" s="21" t="str">
        <f>Comodines[[#This Row],[Lat_trunc]]&amp;Comodines[[#This Row],[Lon_trunc]]</f>
        <v>29.7405-95.125</v>
      </c>
      <c r="P287" s="21">
        <f>MROUND(Datos[[#This Row],[Latitude]],IF(Datos[[#This Row],[Latitude]]&lt;0,-Precisión,Precisión))</f>
        <v>29.740500000000001</v>
      </c>
      <c r="Q287" s="21">
        <f>MROUND(Datos[[#This Row],[Longitude]],IF(Datos[[#This Row],[Longitude]]&lt;0,-Precisión,Precisión))</f>
        <v>-95.125</v>
      </c>
      <c r="R287" s="1">
        <v>286</v>
      </c>
      <c r="S287" s="5" t="b">
        <f>AND(Datos[[#This Row],[Latitude]]&gt;=Latitud_,Datos[[#This Row],[Latitude]]&lt;=_Latitud)</f>
        <v>0</v>
      </c>
      <c r="T287" s="2" t="b">
        <f>AND(Datos[[#This Row],[Longitude]]&gt;=Longitud_,Datos[[#This Row],[Longitude]]&lt;=_Longitud)</f>
        <v>0</v>
      </c>
      <c r="U287" s="2" t="b">
        <f>AND(Comodines[[#This Row],[Latitud]],Comodines[[#This Row],[Longitud]])</f>
        <v>0</v>
      </c>
      <c r="V287" s="2" t="b">
        <f>IF(COUNTIFS($O$2:O287,Comodines[[#This Row],[LatT&amp;LonT]],$F$2:F287,Datos[[#This Row],[Acq_date]]-1)=0,TRUE,FALSE)</f>
        <v>1</v>
      </c>
      <c r="W287" s="2" t="b">
        <f>AND(Comodines[[#This Row],[L&amp;L]],Comodines[[#This Row],[Nuevo_Fuego]])</f>
        <v>0</v>
      </c>
      <c r="X287" s="2" t="str">
        <f>IF(Comodines[[#This Row],[L&amp;L]],Comodines[[#This Row],[Contador]],"")</f>
        <v/>
      </c>
      <c r="Y287" s="2" t="str">
        <f>IFERROR(SMALL(Comodines[L&amp;LC1],COUNTA($U$2:U287)),"")</f>
        <v/>
      </c>
      <c r="Z287" s="2" t="str">
        <f>IF(AND(Comodines[[#This Row],[Nuevo_Fuego]],Comodines[[#This Row],[L&amp;L]]),Comodines[[#This Row],[Contador]],"")</f>
        <v/>
      </c>
      <c r="AA287" s="2" t="str">
        <f>IFERROR(SMALL(Comodines[FuegoC1],COUNTA($W$2:W287)),"")</f>
        <v/>
      </c>
      <c r="AB287" s="3"/>
      <c r="AD287" s="3"/>
      <c r="AE287" s="3"/>
    </row>
    <row r="288" spans="1:31" ht="15" x14ac:dyDescent="0.25">
      <c r="A288" s="25">
        <v>31.114789999999999</v>
      </c>
      <c r="B288" s="18">
        <v>-101.56941</v>
      </c>
      <c r="C288" s="2">
        <v>295.60000000000002</v>
      </c>
      <c r="D288" s="2">
        <v>0.5</v>
      </c>
      <c r="E288" s="2">
        <v>0.4</v>
      </c>
      <c r="F288" s="4">
        <v>42643</v>
      </c>
      <c r="G288" s="2">
        <v>845</v>
      </c>
      <c r="H288" s="2" t="s">
        <v>0</v>
      </c>
      <c r="I288" s="2" t="s">
        <v>1</v>
      </c>
      <c r="J288" s="2" t="s">
        <v>2</v>
      </c>
      <c r="K288" s="2">
        <v>284.10000000000002</v>
      </c>
      <c r="L288" s="2">
        <v>0</v>
      </c>
      <c r="M288" s="6" t="s">
        <v>0</v>
      </c>
      <c r="N288" s="23"/>
      <c r="O288" s="21" t="str">
        <f>Comodines[[#This Row],[Lat_trunc]]&amp;Comodines[[#This Row],[Lon_trunc]]</f>
        <v>31.115-101.5695</v>
      </c>
      <c r="P288" s="21">
        <f>MROUND(Datos[[#This Row],[Latitude]],IF(Datos[[#This Row],[Latitude]]&lt;0,-Precisión,Precisión))</f>
        <v>31.115000000000002</v>
      </c>
      <c r="Q288" s="21">
        <f>MROUND(Datos[[#This Row],[Longitude]],IF(Datos[[#This Row],[Longitude]]&lt;0,-Precisión,Precisión))</f>
        <v>-101.56950000000001</v>
      </c>
      <c r="R288" s="1">
        <v>287</v>
      </c>
      <c r="S288" s="5" t="b">
        <f>AND(Datos[[#This Row],[Latitude]]&gt;=Latitud_,Datos[[#This Row],[Latitude]]&lt;=_Latitud)</f>
        <v>0</v>
      </c>
      <c r="T288" s="2" t="b">
        <f>AND(Datos[[#This Row],[Longitude]]&gt;=Longitud_,Datos[[#This Row],[Longitude]]&lt;=_Longitud)</f>
        <v>0</v>
      </c>
      <c r="U288" s="2" t="b">
        <f>AND(Comodines[[#This Row],[Latitud]],Comodines[[#This Row],[Longitud]])</f>
        <v>0</v>
      </c>
      <c r="V288" s="2" t="b">
        <f>IF(COUNTIFS($O$2:O288,Comodines[[#This Row],[LatT&amp;LonT]],$F$2:F288,Datos[[#This Row],[Acq_date]]-1)=0,TRUE,FALSE)</f>
        <v>1</v>
      </c>
      <c r="W288" s="2" t="b">
        <f>AND(Comodines[[#This Row],[L&amp;L]],Comodines[[#This Row],[Nuevo_Fuego]])</f>
        <v>0</v>
      </c>
      <c r="X288" s="2" t="str">
        <f>IF(Comodines[[#This Row],[L&amp;L]],Comodines[[#This Row],[Contador]],"")</f>
        <v/>
      </c>
      <c r="Y288" s="2" t="str">
        <f>IFERROR(SMALL(Comodines[L&amp;LC1],COUNTA($U$2:U288)),"")</f>
        <v/>
      </c>
      <c r="Z288" s="2" t="str">
        <f>IF(AND(Comodines[[#This Row],[Nuevo_Fuego]],Comodines[[#This Row],[L&amp;L]]),Comodines[[#This Row],[Contador]],"")</f>
        <v/>
      </c>
      <c r="AA288" s="2" t="str">
        <f>IFERROR(SMALL(Comodines[FuegoC1],COUNTA($W$2:W288)),"")</f>
        <v/>
      </c>
      <c r="AB288" s="3"/>
      <c r="AD288" s="3"/>
      <c r="AE288" s="3"/>
    </row>
    <row r="289" spans="1:31" ht="15" x14ac:dyDescent="0.25">
      <c r="A289" s="25">
        <v>29.712980000000002</v>
      </c>
      <c r="B289" s="18">
        <v>-95.233540000000005</v>
      </c>
      <c r="C289" s="2">
        <v>303.5</v>
      </c>
      <c r="D289" s="2">
        <v>0.4</v>
      </c>
      <c r="E289" s="2">
        <v>0.6</v>
      </c>
      <c r="F289" s="4">
        <v>42643</v>
      </c>
      <c r="G289" s="2">
        <v>845</v>
      </c>
      <c r="H289" s="2" t="s">
        <v>0</v>
      </c>
      <c r="I289" s="2" t="s">
        <v>1</v>
      </c>
      <c r="J289" s="2" t="s">
        <v>2</v>
      </c>
      <c r="K289" s="2">
        <v>292.89999999999998</v>
      </c>
      <c r="L289" s="2">
        <v>0</v>
      </c>
      <c r="M289" s="6" t="s">
        <v>0</v>
      </c>
      <c r="N289" s="23"/>
      <c r="O289" s="21" t="str">
        <f>Comodines[[#This Row],[Lat_trunc]]&amp;Comodines[[#This Row],[Lon_trunc]]</f>
        <v>29.713-95.2335</v>
      </c>
      <c r="P289" s="21">
        <f>MROUND(Datos[[#This Row],[Latitude]],IF(Datos[[#This Row],[Latitude]]&lt;0,-Precisión,Precisión))</f>
        <v>29.713000000000001</v>
      </c>
      <c r="Q289" s="21">
        <f>MROUND(Datos[[#This Row],[Longitude]],IF(Datos[[#This Row],[Longitude]]&lt;0,-Precisión,Precisión))</f>
        <v>-95.233500000000006</v>
      </c>
      <c r="R289" s="1">
        <v>288</v>
      </c>
      <c r="S289" s="5" t="b">
        <f>AND(Datos[[#This Row],[Latitude]]&gt;=Latitud_,Datos[[#This Row],[Latitude]]&lt;=_Latitud)</f>
        <v>0</v>
      </c>
      <c r="T289" s="2" t="b">
        <f>AND(Datos[[#This Row],[Longitude]]&gt;=Longitud_,Datos[[#This Row],[Longitude]]&lt;=_Longitud)</f>
        <v>0</v>
      </c>
      <c r="U289" s="2" t="b">
        <f>AND(Comodines[[#This Row],[Latitud]],Comodines[[#This Row],[Longitud]])</f>
        <v>0</v>
      </c>
      <c r="V289" s="2" t="b">
        <f>IF(COUNTIFS($O$2:O289,Comodines[[#This Row],[LatT&amp;LonT]],$F$2:F289,Datos[[#This Row],[Acq_date]]-1)=0,TRUE,FALSE)</f>
        <v>1</v>
      </c>
      <c r="W289" s="2" t="b">
        <f>AND(Comodines[[#This Row],[L&amp;L]],Comodines[[#This Row],[Nuevo_Fuego]])</f>
        <v>0</v>
      </c>
      <c r="X289" s="2" t="str">
        <f>IF(Comodines[[#This Row],[L&amp;L]],Comodines[[#This Row],[Contador]],"")</f>
        <v/>
      </c>
      <c r="Y289" s="2" t="str">
        <f>IFERROR(SMALL(Comodines[L&amp;LC1],COUNTA($U$2:U289)),"")</f>
        <v/>
      </c>
      <c r="Z289" s="2" t="str">
        <f>IF(AND(Comodines[[#This Row],[Nuevo_Fuego]],Comodines[[#This Row],[L&amp;L]]),Comodines[[#This Row],[Contador]],"")</f>
        <v/>
      </c>
      <c r="AA289" s="2" t="str">
        <f>IFERROR(SMALL(Comodines[FuegoC1],COUNTA($W$2:W289)),"")</f>
        <v/>
      </c>
      <c r="AB289" s="3"/>
      <c r="AD289" s="3"/>
      <c r="AE289" s="3"/>
    </row>
    <row r="290" spans="1:31" ht="15" x14ac:dyDescent="0.25">
      <c r="A290" s="25">
        <v>29.70524</v>
      </c>
      <c r="B290" s="18">
        <v>-95.248099999999994</v>
      </c>
      <c r="C290" s="2">
        <v>300.5</v>
      </c>
      <c r="D290" s="2">
        <v>0.4</v>
      </c>
      <c r="E290" s="2">
        <v>0.6</v>
      </c>
      <c r="F290" s="4">
        <v>42643</v>
      </c>
      <c r="G290" s="2">
        <v>845</v>
      </c>
      <c r="H290" s="2" t="s">
        <v>0</v>
      </c>
      <c r="I290" s="2" t="s">
        <v>1</v>
      </c>
      <c r="J290" s="2" t="s">
        <v>2</v>
      </c>
      <c r="K290" s="2">
        <v>290.3</v>
      </c>
      <c r="L290" s="2">
        <v>0</v>
      </c>
      <c r="M290" s="6" t="s">
        <v>0</v>
      </c>
      <c r="N290" s="23"/>
      <c r="O290" s="21" t="str">
        <f>Comodines[[#This Row],[Lat_trunc]]&amp;Comodines[[#This Row],[Lon_trunc]]</f>
        <v>29.705-95.248</v>
      </c>
      <c r="P290" s="21">
        <f>MROUND(Datos[[#This Row],[Latitude]],IF(Datos[[#This Row],[Latitude]]&lt;0,-Precisión,Precisión))</f>
        <v>29.705000000000002</v>
      </c>
      <c r="Q290" s="21">
        <f>MROUND(Datos[[#This Row],[Longitude]],IF(Datos[[#This Row],[Longitude]]&lt;0,-Precisión,Precisión))</f>
        <v>-95.248000000000005</v>
      </c>
      <c r="R290" s="1">
        <v>289</v>
      </c>
      <c r="S290" s="5" t="b">
        <f>AND(Datos[[#This Row],[Latitude]]&gt;=Latitud_,Datos[[#This Row],[Latitude]]&lt;=_Latitud)</f>
        <v>0</v>
      </c>
      <c r="T290" s="2" t="b">
        <f>AND(Datos[[#This Row],[Longitude]]&gt;=Longitud_,Datos[[#This Row],[Longitude]]&lt;=_Longitud)</f>
        <v>0</v>
      </c>
      <c r="U290" s="2" t="b">
        <f>AND(Comodines[[#This Row],[Latitud]],Comodines[[#This Row],[Longitud]])</f>
        <v>0</v>
      </c>
      <c r="V290" s="2" t="b">
        <f>IF(COUNTIFS($O$2:O290,Comodines[[#This Row],[LatT&amp;LonT]],$F$2:F290,Datos[[#This Row],[Acq_date]]-1)=0,TRUE,FALSE)</f>
        <v>1</v>
      </c>
      <c r="W290" s="2" t="b">
        <f>AND(Comodines[[#This Row],[L&amp;L]],Comodines[[#This Row],[Nuevo_Fuego]])</f>
        <v>0</v>
      </c>
      <c r="X290" s="2" t="str">
        <f>IF(Comodines[[#This Row],[L&amp;L]],Comodines[[#This Row],[Contador]],"")</f>
        <v/>
      </c>
      <c r="Y290" s="2" t="str">
        <f>IFERROR(SMALL(Comodines[L&amp;LC1],COUNTA($U$2:U290)),"")</f>
        <v/>
      </c>
      <c r="Z290" s="2" t="str">
        <f>IF(AND(Comodines[[#This Row],[Nuevo_Fuego]],Comodines[[#This Row],[L&amp;L]]),Comodines[[#This Row],[Contador]],"")</f>
        <v/>
      </c>
      <c r="AA290" s="2" t="str">
        <f>IFERROR(SMALL(Comodines[FuegoC1],COUNTA($W$2:W290)),"")</f>
        <v/>
      </c>
      <c r="AB290" s="3"/>
      <c r="AD290" s="3"/>
      <c r="AE290" s="3"/>
    </row>
    <row r="291" spans="1:31" ht="15" x14ac:dyDescent="0.25">
      <c r="A291" s="25">
        <v>30.987880000000001</v>
      </c>
      <c r="B291" s="18">
        <v>-101.69452</v>
      </c>
      <c r="C291" s="2">
        <v>296</v>
      </c>
      <c r="D291" s="2">
        <v>0.5</v>
      </c>
      <c r="E291" s="2">
        <v>0.4</v>
      </c>
      <c r="F291" s="4">
        <v>42643</v>
      </c>
      <c r="G291" s="2">
        <v>845</v>
      </c>
      <c r="H291" s="2" t="s">
        <v>0</v>
      </c>
      <c r="I291" s="2" t="s">
        <v>1</v>
      </c>
      <c r="J291" s="2" t="s">
        <v>2</v>
      </c>
      <c r="K291" s="2">
        <v>285.39999999999998</v>
      </c>
      <c r="L291" s="2">
        <v>0</v>
      </c>
      <c r="M291" s="6" t="s">
        <v>0</v>
      </c>
      <c r="N291" s="23"/>
      <c r="O291" s="21" t="str">
        <f>Comodines[[#This Row],[Lat_trunc]]&amp;Comodines[[#This Row],[Lon_trunc]]</f>
        <v>30.988-101.6945</v>
      </c>
      <c r="P291" s="21">
        <f>MROUND(Datos[[#This Row],[Latitude]],IF(Datos[[#This Row],[Latitude]]&lt;0,-Precisión,Precisión))</f>
        <v>30.988</v>
      </c>
      <c r="Q291" s="21">
        <f>MROUND(Datos[[#This Row],[Longitude]],IF(Datos[[#This Row],[Longitude]]&lt;0,-Precisión,Precisión))</f>
        <v>-101.69450000000001</v>
      </c>
      <c r="R291" s="1">
        <v>290</v>
      </c>
      <c r="S291" s="5" t="b">
        <f>AND(Datos[[#This Row],[Latitude]]&gt;=Latitud_,Datos[[#This Row],[Latitude]]&lt;=_Latitud)</f>
        <v>0</v>
      </c>
      <c r="T291" s="2" t="b">
        <f>AND(Datos[[#This Row],[Longitude]]&gt;=Longitud_,Datos[[#This Row],[Longitude]]&lt;=_Longitud)</f>
        <v>0</v>
      </c>
      <c r="U291" s="2" t="b">
        <f>AND(Comodines[[#This Row],[Latitud]],Comodines[[#This Row],[Longitud]])</f>
        <v>0</v>
      </c>
      <c r="V291" s="2" t="b">
        <f>IF(COUNTIFS($O$2:O291,Comodines[[#This Row],[LatT&amp;LonT]],$F$2:F291,Datos[[#This Row],[Acq_date]]-1)=0,TRUE,FALSE)</f>
        <v>1</v>
      </c>
      <c r="W291" s="2" t="b">
        <f>AND(Comodines[[#This Row],[L&amp;L]],Comodines[[#This Row],[Nuevo_Fuego]])</f>
        <v>0</v>
      </c>
      <c r="X291" s="2" t="str">
        <f>IF(Comodines[[#This Row],[L&amp;L]],Comodines[[#This Row],[Contador]],"")</f>
        <v/>
      </c>
      <c r="Y291" s="2" t="str">
        <f>IFERROR(SMALL(Comodines[L&amp;LC1],COUNTA($U$2:U291)),"")</f>
        <v/>
      </c>
      <c r="Z291" s="2" t="str">
        <f>IF(AND(Comodines[[#This Row],[Nuevo_Fuego]],Comodines[[#This Row],[L&amp;L]]),Comodines[[#This Row],[Contador]],"")</f>
        <v/>
      </c>
      <c r="AA291" s="2" t="str">
        <f>IFERROR(SMALL(Comodines[FuegoC1],COUNTA($W$2:W291)),"")</f>
        <v/>
      </c>
      <c r="AB291" s="3"/>
      <c r="AD291" s="3"/>
      <c r="AE291" s="3"/>
    </row>
    <row r="292" spans="1:31" ht="15" x14ac:dyDescent="0.25">
      <c r="A292" s="25">
        <v>31.246200000000002</v>
      </c>
      <c r="B292" s="18">
        <v>-103.61499999999999</v>
      </c>
      <c r="C292" s="2">
        <v>296.5</v>
      </c>
      <c r="D292" s="2">
        <v>0.4</v>
      </c>
      <c r="E292" s="2">
        <v>0.4</v>
      </c>
      <c r="F292" s="4">
        <v>42643</v>
      </c>
      <c r="G292" s="2">
        <v>845</v>
      </c>
      <c r="H292" s="2" t="s">
        <v>0</v>
      </c>
      <c r="I292" s="2" t="s">
        <v>1</v>
      </c>
      <c r="J292" s="2" t="s">
        <v>2</v>
      </c>
      <c r="K292" s="2">
        <v>285.89999999999998</v>
      </c>
      <c r="L292" s="2">
        <v>0</v>
      </c>
      <c r="M292" s="6" t="s">
        <v>0</v>
      </c>
      <c r="N292" s="23"/>
      <c r="O292" s="21" t="str">
        <f>Comodines[[#This Row],[Lat_trunc]]&amp;Comodines[[#This Row],[Lon_trunc]]</f>
        <v>31.246-103.615</v>
      </c>
      <c r="P292" s="21">
        <f>MROUND(Datos[[#This Row],[Latitude]],IF(Datos[[#This Row],[Latitude]]&lt;0,-Precisión,Precisión))</f>
        <v>31.246000000000002</v>
      </c>
      <c r="Q292" s="21">
        <f>MROUND(Datos[[#This Row],[Longitude]],IF(Datos[[#This Row],[Longitude]]&lt;0,-Precisión,Precisión))</f>
        <v>-103.61500000000001</v>
      </c>
      <c r="R292" s="1">
        <v>291</v>
      </c>
      <c r="S292" s="5" t="b">
        <f>AND(Datos[[#This Row],[Latitude]]&gt;=Latitud_,Datos[[#This Row],[Latitude]]&lt;=_Latitud)</f>
        <v>0</v>
      </c>
      <c r="T292" s="2" t="b">
        <f>AND(Datos[[#This Row],[Longitude]]&gt;=Longitud_,Datos[[#This Row],[Longitude]]&lt;=_Longitud)</f>
        <v>0</v>
      </c>
      <c r="U292" s="2" t="b">
        <f>AND(Comodines[[#This Row],[Latitud]],Comodines[[#This Row],[Longitud]])</f>
        <v>0</v>
      </c>
      <c r="V292" s="2" t="b">
        <f>IF(COUNTIFS($O$2:O292,Comodines[[#This Row],[LatT&amp;LonT]],$F$2:F292,Datos[[#This Row],[Acq_date]]-1)=0,TRUE,FALSE)</f>
        <v>1</v>
      </c>
      <c r="W292" s="2" t="b">
        <f>AND(Comodines[[#This Row],[L&amp;L]],Comodines[[#This Row],[Nuevo_Fuego]])</f>
        <v>0</v>
      </c>
      <c r="X292" s="2" t="str">
        <f>IF(Comodines[[#This Row],[L&amp;L]],Comodines[[#This Row],[Contador]],"")</f>
        <v/>
      </c>
      <c r="Y292" s="2" t="str">
        <f>IFERROR(SMALL(Comodines[L&amp;LC1],COUNTA($U$2:U292)),"")</f>
        <v/>
      </c>
      <c r="Z292" s="2" t="str">
        <f>IF(AND(Comodines[[#This Row],[Nuevo_Fuego]],Comodines[[#This Row],[L&amp;L]]),Comodines[[#This Row],[Contador]],"")</f>
        <v/>
      </c>
      <c r="AA292" s="2" t="str">
        <f>IFERROR(SMALL(Comodines[FuegoC1],COUNTA($W$2:W292)),"")</f>
        <v/>
      </c>
      <c r="AB292" s="3"/>
      <c r="AD292" s="3"/>
      <c r="AE292" s="3"/>
    </row>
    <row r="293" spans="1:31" ht="15" x14ac:dyDescent="0.25">
      <c r="A293" s="25">
        <v>31.229939999999999</v>
      </c>
      <c r="B293" s="18">
        <v>-103.66233</v>
      </c>
      <c r="C293" s="2">
        <v>296.89999999999998</v>
      </c>
      <c r="D293" s="2">
        <v>0.4</v>
      </c>
      <c r="E293" s="2">
        <v>0.4</v>
      </c>
      <c r="F293" s="4">
        <v>42643</v>
      </c>
      <c r="G293" s="2">
        <v>845</v>
      </c>
      <c r="H293" s="2" t="s">
        <v>0</v>
      </c>
      <c r="I293" s="2" t="s">
        <v>1</v>
      </c>
      <c r="J293" s="2" t="s">
        <v>2</v>
      </c>
      <c r="K293" s="2">
        <v>285.39999999999998</v>
      </c>
      <c r="L293" s="2">
        <v>0</v>
      </c>
      <c r="M293" s="6" t="s">
        <v>0</v>
      </c>
      <c r="N293" s="23"/>
      <c r="O293" s="21" t="str">
        <f>Comodines[[#This Row],[Lat_trunc]]&amp;Comodines[[#This Row],[Lon_trunc]]</f>
        <v>31.23-103.6625</v>
      </c>
      <c r="P293" s="21">
        <f>MROUND(Datos[[#This Row],[Latitude]],IF(Datos[[#This Row],[Latitude]]&lt;0,-Precisión,Precisión))</f>
        <v>31.23</v>
      </c>
      <c r="Q293" s="21">
        <f>MROUND(Datos[[#This Row],[Longitude]],IF(Datos[[#This Row],[Longitude]]&lt;0,-Precisión,Precisión))</f>
        <v>-103.66250000000001</v>
      </c>
      <c r="R293" s="1">
        <v>292</v>
      </c>
      <c r="S293" s="5" t="b">
        <f>AND(Datos[[#This Row],[Latitude]]&gt;=Latitud_,Datos[[#This Row],[Latitude]]&lt;=_Latitud)</f>
        <v>0</v>
      </c>
      <c r="T293" s="2" t="b">
        <f>AND(Datos[[#This Row],[Longitude]]&gt;=Longitud_,Datos[[#This Row],[Longitude]]&lt;=_Longitud)</f>
        <v>0</v>
      </c>
      <c r="U293" s="2" t="b">
        <f>AND(Comodines[[#This Row],[Latitud]],Comodines[[#This Row],[Longitud]])</f>
        <v>0</v>
      </c>
      <c r="V293" s="2" t="b">
        <f>IF(COUNTIFS($O$2:O293,Comodines[[#This Row],[LatT&amp;LonT]],$F$2:F293,Datos[[#This Row],[Acq_date]]-1)=0,TRUE,FALSE)</f>
        <v>1</v>
      </c>
      <c r="W293" s="2" t="b">
        <f>AND(Comodines[[#This Row],[L&amp;L]],Comodines[[#This Row],[Nuevo_Fuego]])</f>
        <v>0</v>
      </c>
      <c r="X293" s="2" t="str">
        <f>IF(Comodines[[#This Row],[L&amp;L]],Comodines[[#This Row],[Contador]],"")</f>
        <v/>
      </c>
      <c r="Y293" s="2" t="str">
        <f>IFERROR(SMALL(Comodines[L&amp;LC1],COUNTA($U$2:U293)),"")</f>
        <v/>
      </c>
      <c r="Z293" s="2" t="str">
        <f>IF(AND(Comodines[[#This Row],[Nuevo_Fuego]],Comodines[[#This Row],[L&amp;L]]),Comodines[[#This Row],[Contador]],"")</f>
        <v/>
      </c>
      <c r="AA293" s="2" t="str">
        <f>IFERROR(SMALL(Comodines[FuegoC1],COUNTA($W$2:W293)),"")</f>
        <v/>
      </c>
      <c r="AB293" s="3"/>
      <c r="AD293" s="3"/>
      <c r="AE293" s="3"/>
    </row>
    <row r="294" spans="1:31" ht="15" x14ac:dyDescent="0.25">
      <c r="A294" s="25">
        <v>31.216180000000001</v>
      </c>
      <c r="B294" s="18">
        <v>-103.89355</v>
      </c>
      <c r="C294" s="2">
        <v>298.10000000000002</v>
      </c>
      <c r="D294" s="2">
        <v>0.4</v>
      </c>
      <c r="E294" s="2">
        <v>0.4</v>
      </c>
      <c r="F294" s="4">
        <v>42643</v>
      </c>
      <c r="G294" s="2">
        <v>845</v>
      </c>
      <c r="H294" s="2" t="s">
        <v>0</v>
      </c>
      <c r="I294" s="2" t="s">
        <v>1</v>
      </c>
      <c r="J294" s="2" t="s">
        <v>2</v>
      </c>
      <c r="K294" s="2">
        <v>285.7</v>
      </c>
      <c r="L294" s="2">
        <v>0</v>
      </c>
      <c r="M294" s="6" t="s">
        <v>0</v>
      </c>
      <c r="N294" s="23"/>
      <c r="O294" s="21" t="str">
        <f>Comodines[[#This Row],[Lat_trunc]]&amp;Comodines[[#This Row],[Lon_trunc]]</f>
        <v>31.216-103.8935</v>
      </c>
      <c r="P294" s="21">
        <f>MROUND(Datos[[#This Row],[Latitude]],IF(Datos[[#This Row],[Latitude]]&lt;0,-Precisión,Precisión))</f>
        <v>31.216000000000001</v>
      </c>
      <c r="Q294" s="21">
        <f>MROUND(Datos[[#This Row],[Longitude]],IF(Datos[[#This Row],[Longitude]]&lt;0,-Precisión,Precisión))</f>
        <v>-103.8935</v>
      </c>
      <c r="R294" s="1">
        <v>293</v>
      </c>
      <c r="S294" s="5" t="b">
        <f>AND(Datos[[#This Row],[Latitude]]&gt;=Latitud_,Datos[[#This Row],[Latitude]]&lt;=_Latitud)</f>
        <v>0</v>
      </c>
      <c r="T294" s="2" t="b">
        <f>AND(Datos[[#This Row],[Longitude]]&gt;=Longitud_,Datos[[#This Row],[Longitude]]&lt;=_Longitud)</f>
        <v>0</v>
      </c>
      <c r="U294" s="2" t="b">
        <f>AND(Comodines[[#This Row],[Latitud]],Comodines[[#This Row],[Longitud]])</f>
        <v>0</v>
      </c>
      <c r="V294" s="2" t="b">
        <f>IF(COUNTIFS($O$2:O294,Comodines[[#This Row],[LatT&amp;LonT]],$F$2:F294,Datos[[#This Row],[Acq_date]]-1)=0,TRUE,FALSE)</f>
        <v>1</v>
      </c>
      <c r="W294" s="2" t="b">
        <f>AND(Comodines[[#This Row],[L&amp;L]],Comodines[[#This Row],[Nuevo_Fuego]])</f>
        <v>0</v>
      </c>
      <c r="X294" s="2" t="str">
        <f>IF(Comodines[[#This Row],[L&amp;L]],Comodines[[#This Row],[Contador]],"")</f>
        <v/>
      </c>
      <c r="Y294" s="2" t="str">
        <f>IFERROR(SMALL(Comodines[L&amp;LC1],COUNTA($U$2:U294)),"")</f>
        <v/>
      </c>
      <c r="Z294" s="2" t="str">
        <f>IF(AND(Comodines[[#This Row],[Nuevo_Fuego]],Comodines[[#This Row],[L&amp;L]]),Comodines[[#This Row],[Contador]],"")</f>
        <v/>
      </c>
      <c r="AA294" s="2" t="str">
        <f>IFERROR(SMALL(Comodines[FuegoC1],COUNTA($W$2:W294)),"")</f>
        <v/>
      </c>
      <c r="AB294" s="3"/>
      <c r="AD294" s="3"/>
      <c r="AE294" s="3"/>
    </row>
    <row r="295" spans="1:31" ht="15" x14ac:dyDescent="0.25">
      <c r="A295" s="25">
        <v>29.376740000000002</v>
      </c>
      <c r="B295" s="18">
        <v>-94.938299999999998</v>
      </c>
      <c r="C295" s="2">
        <v>308.7</v>
      </c>
      <c r="D295" s="2">
        <v>0.4</v>
      </c>
      <c r="E295" s="2">
        <v>0.6</v>
      </c>
      <c r="F295" s="4">
        <v>42643</v>
      </c>
      <c r="G295" s="2">
        <v>845</v>
      </c>
      <c r="H295" s="2" t="s">
        <v>0</v>
      </c>
      <c r="I295" s="2" t="s">
        <v>1</v>
      </c>
      <c r="J295" s="2" t="s">
        <v>2</v>
      </c>
      <c r="K295" s="2">
        <v>294.10000000000002</v>
      </c>
      <c r="L295" s="2">
        <v>0</v>
      </c>
      <c r="M295" s="6" t="s">
        <v>0</v>
      </c>
      <c r="N295" s="23"/>
      <c r="O295" s="21" t="str">
        <f>Comodines[[#This Row],[Lat_trunc]]&amp;Comodines[[#This Row],[Lon_trunc]]</f>
        <v>29.3765-94.9385</v>
      </c>
      <c r="P295" s="21">
        <f>MROUND(Datos[[#This Row],[Latitude]],IF(Datos[[#This Row],[Latitude]]&lt;0,-Precisión,Precisión))</f>
        <v>29.3765</v>
      </c>
      <c r="Q295" s="21">
        <f>MROUND(Datos[[#This Row],[Longitude]],IF(Datos[[#This Row],[Longitude]]&lt;0,-Precisión,Precisión))</f>
        <v>-94.938500000000005</v>
      </c>
      <c r="R295" s="1">
        <v>294</v>
      </c>
      <c r="S295" s="5" t="b">
        <f>AND(Datos[[#This Row],[Latitude]]&gt;=Latitud_,Datos[[#This Row],[Latitude]]&lt;=_Latitud)</f>
        <v>0</v>
      </c>
      <c r="T295" s="2" t="b">
        <f>AND(Datos[[#This Row],[Longitude]]&gt;=Longitud_,Datos[[#This Row],[Longitude]]&lt;=_Longitud)</f>
        <v>0</v>
      </c>
      <c r="U295" s="2" t="b">
        <f>AND(Comodines[[#This Row],[Latitud]],Comodines[[#This Row],[Longitud]])</f>
        <v>0</v>
      </c>
      <c r="V295" s="2" t="b">
        <f>IF(COUNTIFS($O$2:O295,Comodines[[#This Row],[LatT&amp;LonT]],$F$2:F295,Datos[[#This Row],[Acq_date]]-1)=0,TRUE,FALSE)</f>
        <v>1</v>
      </c>
      <c r="W295" s="2" t="b">
        <f>AND(Comodines[[#This Row],[L&amp;L]],Comodines[[#This Row],[Nuevo_Fuego]])</f>
        <v>0</v>
      </c>
      <c r="X295" s="2" t="str">
        <f>IF(Comodines[[#This Row],[L&amp;L]],Comodines[[#This Row],[Contador]],"")</f>
        <v/>
      </c>
      <c r="Y295" s="2" t="str">
        <f>IFERROR(SMALL(Comodines[L&amp;LC1],COUNTA($U$2:U295)),"")</f>
        <v/>
      </c>
      <c r="Z295" s="2" t="str">
        <f>IF(AND(Comodines[[#This Row],[Nuevo_Fuego]],Comodines[[#This Row],[L&amp;L]]),Comodines[[#This Row],[Contador]],"")</f>
        <v/>
      </c>
      <c r="AA295" s="2" t="str">
        <f>IFERROR(SMALL(Comodines[FuegoC1],COUNTA($W$2:W295)),"")</f>
        <v/>
      </c>
      <c r="AB295" s="3"/>
      <c r="AD295" s="3"/>
      <c r="AE295" s="3"/>
    </row>
    <row r="296" spans="1:31" ht="15" x14ac:dyDescent="0.25">
      <c r="A296" s="25">
        <v>29.375779999999999</v>
      </c>
      <c r="B296" s="18">
        <v>-94.934349999999995</v>
      </c>
      <c r="C296" s="2">
        <v>306.8</v>
      </c>
      <c r="D296" s="2">
        <v>0.4</v>
      </c>
      <c r="E296" s="2">
        <v>0.6</v>
      </c>
      <c r="F296" s="4">
        <v>42643</v>
      </c>
      <c r="G296" s="2">
        <v>845</v>
      </c>
      <c r="H296" s="2" t="s">
        <v>0</v>
      </c>
      <c r="I296" s="2" t="s">
        <v>1</v>
      </c>
      <c r="J296" s="2" t="s">
        <v>2</v>
      </c>
      <c r="K296" s="2">
        <v>293.60000000000002</v>
      </c>
      <c r="L296" s="2">
        <v>0</v>
      </c>
      <c r="M296" s="6" t="s">
        <v>0</v>
      </c>
      <c r="N296" s="23"/>
      <c r="O296" s="21" t="str">
        <f>Comodines[[#This Row],[Lat_trunc]]&amp;Comodines[[#This Row],[Lon_trunc]]</f>
        <v>29.376-94.9345</v>
      </c>
      <c r="P296" s="21">
        <f>MROUND(Datos[[#This Row],[Latitude]],IF(Datos[[#This Row],[Latitude]]&lt;0,-Precisión,Precisión))</f>
        <v>29.376000000000001</v>
      </c>
      <c r="Q296" s="21">
        <f>MROUND(Datos[[#This Row],[Longitude]],IF(Datos[[#This Row],[Longitude]]&lt;0,-Precisión,Precisión))</f>
        <v>-94.9345</v>
      </c>
      <c r="R296" s="1">
        <v>295</v>
      </c>
      <c r="S296" s="5" t="b">
        <f>AND(Datos[[#This Row],[Latitude]]&gt;=Latitud_,Datos[[#This Row],[Latitude]]&lt;=_Latitud)</f>
        <v>0</v>
      </c>
      <c r="T296" s="2" t="b">
        <f>AND(Datos[[#This Row],[Longitude]]&gt;=Longitud_,Datos[[#This Row],[Longitude]]&lt;=_Longitud)</f>
        <v>0</v>
      </c>
      <c r="U296" s="2" t="b">
        <f>AND(Comodines[[#This Row],[Latitud]],Comodines[[#This Row],[Longitud]])</f>
        <v>0</v>
      </c>
      <c r="V296" s="2" t="b">
        <f>IF(COUNTIFS($O$2:O296,Comodines[[#This Row],[LatT&amp;LonT]],$F$2:F296,Datos[[#This Row],[Acq_date]]-1)=0,TRUE,FALSE)</f>
        <v>1</v>
      </c>
      <c r="W296" s="2" t="b">
        <f>AND(Comodines[[#This Row],[L&amp;L]],Comodines[[#This Row],[Nuevo_Fuego]])</f>
        <v>0</v>
      </c>
      <c r="X296" s="2" t="str">
        <f>IF(Comodines[[#This Row],[L&amp;L]],Comodines[[#This Row],[Contador]],"")</f>
        <v/>
      </c>
      <c r="Y296" s="2" t="str">
        <f>IFERROR(SMALL(Comodines[L&amp;LC1],COUNTA($U$2:U296)),"")</f>
        <v/>
      </c>
      <c r="Z296" s="2" t="str">
        <f>IF(AND(Comodines[[#This Row],[Nuevo_Fuego]],Comodines[[#This Row],[L&amp;L]]),Comodines[[#This Row],[Contador]],"")</f>
        <v/>
      </c>
      <c r="AA296" s="2" t="str">
        <f>IFERROR(SMALL(Comodines[FuegoC1],COUNTA($W$2:W296)),"")</f>
        <v/>
      </c>
      <c r="AB296" s="3"/>
      <c r="AD296" s="3"/>
      <c r="AE296" s="3"/>
    </row>
    <row r="297" spans="1:31" ht="15" x14ac:dyDescent="0.25">
      <c r="A297" s="25">
        <v>29.372900000000001</v>
      </c>
      <c r="B297" s="18">
        <v>-94.922499999999999</v>
      </c>
      <c r="C297" s="2">
        <v>309.10000000000002</v>
      </c>
      <c r="D297" s="2">
        <v>0.4</v>
      </c>
      <c r="E297" s="2">
        <v>0.6</v>
      </c>
      <c r="F297" s="4">
        <v>42643</v>
      </c>
      <c r="G297" s="2">
        <v>845</v>
      </c>
      <c r="H297" s="2" t="s">
        <v>0</v>
      </c>
      <c r="I297" s="2" t="s">
        <v>1</v>
      </c>
      <c r="J297" s="2" t="s">
        <v>2</v>
      </c>
      <c r="K297" s="2">
        <v>293.8</v>
      </c>
      <c r="L297" s="2">
        <v>0</v>
      </c>
      <c r="M297" s="6" t="s">
        <v>0</v>
      </c>
      <c r="N297" s="23"/>
      <c r="O297" s="21" t="str">
        <f>Comodines[[#This Row],[Lat_trunc]]&amp;Comodines[[#This Row],[Lon_trunc]]</f>
        <v>29.373-94.9225</v>
      </c>
      <c r="P297" s="21">
        <f>MROUND(Datos[[#This Row],[Latitude]],IF(Datos[[#This Row],[Latitude]]&lt;0,-Precisión,Precisión))</f>
        <v>29.373000000000001</v>
      </c>
      <c r="Q297" s="21">
        <f>MROUND(Datos[[#This Row],[Longitude]],IF(Datos[[#This Row],[Longitude]]&lt;0,-Precisión,Precisión))</f>
        <v>-94.922499999999999</v>
      </c>
      <c r="R297" s="1">
        <v>296</v>
      </c>
      <c r="S297" s="5" t="b">
        <f>AND(Datos[[#This Row],[Latitude]]&gt;=Latitud_,Datos[[#This Row],[Latitude]]&lt;=_Latitud)</f>
        <v>0</v>
      </c>
      <c r="T297" s="2" t="b">
        <f>AND(Datos[[#This Row],[Longitude]]&gt;=Longitud_,Datos[[#This Row],[Longitude]]&lt;=_Longitud)</f>
        <v>0</v>
      </c>
      <c r="U297" s="2" t="b">
        <f>AND(Comodines[[#This Row],[Latitud]],Comodines[[#This Row],[Longitud]])</f>
        <v>0</v>
      </c>
      <c r="V297" s="2" t="b">
        <f>IF(COUNTIFS($O$2:O297,Comodines[[#This Row],[LatT&amp;LonT]],$F$2:F297,Datos[[#This Row],[Acq_date]]-1)=0,TRUE,FALSE)</f>
        <v>1</v>
      </c>
      <c r="W297" s="2" t="b">
        <f>AND(Comodines[[#This Row],[L&amp;L]],Comodines[[#This Row],[Nuevo_Fuego]])</f>
        <v>0</v>
      </c>
      <c r="X297" s="2" t="str">
        <f>IF(Comodines[[#This Row],[L&amp;L]],Comodines[[#This Row],[Contador]],"")</f>
        <v/>
      </c>
      <c r="Y297" s="2" t="str">
        <f>IFERROR(SMALL(Comodines[L&amp;LC1],COUNTA($U$2:U297)),"")</f>
        <v/>
      </c>
      <c r="Z297" s="2" t="str">
        <f>IF(AND(Comodines[[#This Row],[Nuevo_Fuego]],Comodines[[#This Row],[L&amp;L]]),Comodines[[#This Row],[Contador]],"")</f>
        <v/>
      </c>
      <c r="AA297" s="2" t="str">
        <f>IFERROR(SMALL(Comodines[FuegoC1],COUNTA($W$2:W297)),"")</f>
        <v/>
      </c>
      <c r="AB297" s="3"/>
      <c r="AD297" s="3"/>
      <c r="AE297" s="3"/>
    </row>
    <row r="298" spans="1:31" ht="15" x14ac:dyDescent="0.25">
      <c r="A298" s="25">
        <v>29.371929999999999</v>
      </c>
      <c r="B298" s="18">
        <v>-94.918530000000004</v>
      </c>
      <c r="C298" s="2">
        <v>308.7</v>
      </c>
      <c r="D298" s="2">
        <v>0.4</v>
      </c>
      <c r="E298" s="2">
        <v>0.6</v>
      </c>
      <c r="F298" s="4">
        <v>42643</v>
      </c>
      <c r="G298" s="2">
        <v>845</v>
      </c>
      <c r="H298" s="2" t="s">
        <v>0</v>
      </c>
      <c r="I298" s="2" t="s">
        <v>1</v>
      </c>
      <c r="J298" s="2" t="s">
        <v>2</v>
      </c>
      <c r="K298" s="2">
        <v>294.2</v>
      </c>
      <c r="L298" s="2">
        <v>0</v>
      </c>
      <c r="M298" s="6" t="s">
        <v>0</v>
      </c>
      <c r="N298" s="23"/>
      <c r="O298" s="21" t="str">
        <f>Comodines[[#This Row],[Lat_trunc]]&amp;Comodines[[#This Row],[Lon_trunc]]</f>
        <v>29.372-94.9185</v>
      </c>
      <c r="P298" s="21">
        <f>MROUND(Datos[[#This Row],[Latitude]],IF(Datos[[#This Row],[Latitude]]&lt;0,-Precisión,Precisión))</f>
        <v>29.372</v>
      </c>
      <c r="Q298" s="21">
        <f>MROUND(Datos[[#This Row],[Longitude]],IF(Datos[[#This Row],[Longitude]]&lt;0,-Precisión,Precisión))</f>
        <v>-94.918500000000009</v>
      </c>
      <c r="R298" s="1">
        <v>297</v>
      </c>
      <c r="S298" s="5" t="b">
        <f>AND(Datos[[#This Row],[Latitude]]&gt;=Latitud_,Datos[[#This Row],[Latitude]]&lt;=_Latitud)</f>
        <v>0</v>
      </c>
      <c r="T298" s="2" t="b">
        <f>AND(Datos[[#This Row],[Longitude]]&gt;=Longitud_,Datos[[#This Row],[Longitude]]&lt;=_Longitud)</f>
        <v>0</v>
      </c>
      <c r="U298" s="2" t="b">
        <f>AND(Comodines[[#This Row],[Latitud]],Comodines[[#This Row],[Longitud]])</f>
        <v>0</v>
      </c>
      <c r="V298" s="2" t="b">
        <f>IF(COUNTIFS($O$2:O298,Comodines[[#This Row],[LatT&amp;LonT]],$F$2:F298,Datos[[#This Row],[Acq_date]]-1)=0,TRUE,FALSE)</f>
        <v>1</v>
      </c>
      <c r="W298" s="2" t="b">
        <f>AND(Comodines[[#This Row],[L&amp;L]],Comodines[[#This Row],[Nuevo_Fuego]])</f>
        <v>0</v>
      </c>
      <c r="X298" s="2" t="str">
        <f>IF(Comodines[[#This Row],[L&amp;L]],Comodines[[#This Row],[Contador]],"")</f>
        <v/>
      </c>
      <c r="Y298" s="2" t="str">
        <f>IFERROR(SMALL(Comodines[L&amp;LC1],COUNTA($U$2:U298)),"")</f>
        <v/>
      </c>
      <c r="Z298" s="2" t="str">
        <f>IF(AND(Comodines[[#This Row],[Nuevo_Fuego]],Comodines[[#This Row],[L&amp;L]]),Comodines[[#This Row],[Contador]],"")</f>
        <v/>
      </c>
      <c r="AA298" s="2" t="str">
        <f>IFERROR(SMALL(Comodines[FuegoC1],COUNTA($W$2:W298)),"")</f>
        <v/>
      </c>
      <c r="AB298" s="3"/>
      <c r="AD298" s="3"/>
      <c r="AE298" s="3"/>
    </row>
    <row r="299" spans="1:31" ht="15" x14ac:dyDescent="0.25">
      <c r="A299" s="25">
        <v>29.369039999999998</v>
      </c>
      <c r="B299" s="18">
        <v>-94.906610000000001</v>
      </c>
      <c r="C299" s="2">
        <v>304.10000000000002</v>
      </c>
      <c r="D299" s="2">
        <v>0.4</v>
      </c>
      <c r="E299" s="2">
        <v>0.6</v>
      </c>
      <c r="F299" s="4">
        <v>42643</v>
      </c>
      <c r="G299" s="2">
        <v>845</v>
      </c>
      <c r="H299" s="2" t="s">
        <v>0</v>
      </c>
      <c r="I299" s="2" t="s">
        <v>1</v>
      </c>
      <c r="J299" s="2" t="s">
        <v>2</v>
      </c>
      <c r="K299" s="2">
        <v>293.8</v>
      </c>
      <c r="L299" s="2">
        <v>0</v>
      </c>
      <c r="M299" s="6" t="s">
        <v>0</v>
      </c>
      <c r="N299" s="23"/>
      <c r="O299" s="21" t="str">
        <f>Comodines[[#This Row],[Lat_trunc]]&amp;Comodines[[#This Row],[Lon_trunc]]</f>
        <v>29.369-94.9065</v>
      </c>
      <c r="P299" s="21">
        <f>MROUND(Datos[[#This Row],[Latitude]],IF(Datos[[#This Row],[Latitude]]&lt;0,-Precisión,Precisión))</f>
        <v>29.369</v>
      </c>
      <c r="Q299" s="21">
        <f>MROUND(Datos[[#This Row],[Longitude]],IF(Datos[[#This Row],[Longitude]]&lt;0,-Precisión,Precisión))</f>
        <v>-94.906500000000008</v>
      </c>
      <c r="R299" s="1">
        <v>298</v>
      </c>
      <c r="S299" s="5" t="b">
        <f>AND(Datos[[#This Row],[Latitude]]&gt;=Latitud_,Datos[[#This Row],[Latitude]]&lt;=_Latitud)</f>
        <v>0</v>
      </c>
      <c r="T299" s="2" t="b">
        <f>AND(Datos[[#This Row],[Longitude]]&gt;=Longitud_,Datos[[#This Row],[Longitude]]&lt;=_Longitud)</f>
        <v>0</v>
      </c>
      <c r="U299" s="2" t="b">
        <f>AND(Comodines[[#This Row],[Latitud]],Comodines[[#This Row],[Longitud]])</f>
        <v>0</v>
      </c>
      <c r="V299" s="2" t="b">
        <f>IF(COUNTIFS($O$2:O299,Comodines[[#This Row],[LatT&amp;LonT]],$F$2:F299,Datos[[#This Row],[Acq_date]]-1)=0,TRUE,FALSE)</f>
        <v>1</v>
      </c>
      <c r="W299" s="2" t="b">
        <f>AND(Comodines[[#This Row],[L&amp;L]],Comodines[[#This Row],[Nuevo_Fuego]])</f>
        <v>0</v>
      </c>
      <c r="X299" s="2" t="str">
        <f>IF(Comodines[[#This Row],[L&amp;L]],Comodines[[#This Row],[Contador]],"")</f>
        <v/>
      </c>
      <c r="Y299" s="2" t="str">
        <f>IFERROR(SMALL(Comodines[L&amp;LC1],COUNTA($U$2:U299)),"")</f>
        <v/>
      </c>
      <c r="Z299" s="2" t="str">
        <f>IF(AND(Comodines[[#This Row],[Nuevo_Fuego]],Comodines[[#This Row],[L&amp;L]]),Comodines[[#This Row],[Contador]],"")</f>
        <v/>
      </c>
      <c r="AA299" s="2" t="str">
        <f>IFERROR(SMALL(Comodines[FuegoC1],COUNTA($W$2:W299)),"")</f>
        <v/>
      </c>
      <c r="AB299" s="3"/>
      <c r="AD299" s="3"/>
      <c r="AE299" s="3"/>
    </row>
    <row r="300" spans="1:31" ht="15" x14ac:dyDescent="0.25">
      <c r="A300" s="25">
        <v>31.21425</v>
      </c>
      <c r="B300" s="18">
        <v>-103.90260000000001</v>
      </c>
      <c r="C300" s="2">
        <v>305.2</v>
      </c>
      <c r="D300" s="2">
        <v>0.4</v>
      </c>
      <c r="E300" s="2">
        <v>0.4</v>
      </c>
      <c r="F300" s="4">
        <v>42643</v>
      </c>
      <c r="G300" s="2">
        <v>845</v>
      </c>
      <c r="H300" s="2" t="s">
        <v>0</v>
      </c>
      <c r="I300" s="2" t="s">
        <v>1</v>
      </c>
      <c r="J300" s="2" t="s">
        <v>2</v>
      </c>
      <c r="K300" s="2">
        <v>285.7</v>
      </c>
      <c r="L300" s="2">
        <v>0</v>
      </c>
      <c r="M300" s="6" t="s">
        <v>0</v>
      </c>
      <c r="N300" s="23"/>
      <c r="O300" s="21" t="str">
        <f>Comodines[[#This Row],[Lat_trunc]]&amp;Comodines[[#This Row],[Lon_trunc]]</f>
        <v>31.2145-103.9025</v>
      </c>
      <c r="P300" s="21">
        <f>MROUND(Datos[[#This Row],[Latitude]],IF(Datos[[#This Row],[Latitude]]&lt;0,-Precisión,Precisión))</f>
        <v>31.214500000000001</v>
      </c>
      <c r="Q300" s="21">
        <f>MROUND(Datos[[#This Row],[Longitude]],IF(Datos[[#This Row],[Longitude]]&lt;0,-Precisión,Precisión))</f>
        <v>-103.9025</v>
      </c>
      <c r="R300" s="1">
        <v>299</v>
      </c>
      <c r="S300" s="5" t="b">
        <f>AND(Datos[[#This Row],[Latitude]]&gt;=Latitud_,Datos[[#This Row],[Latitude]]&lt;=_Latitud)</f>
        <v>0</v>
      </c>
      <c r="T300" s="2" t="b">
        <f>AND(Datos[[#This Row],[Longitude]]&gt;=Longitud_,Datos[[#This Row],[Longitude]]&lt;=_Longitud)</f>
        <v>0</v>
      </c>
      <c r="U300" s="2" t="b">
        <f>AND(Comodines[[#This Row],[Latitud]],Comodines[[#This Row],[Longitud]])</f>
        <v>0</v>
      </c>
      <c r="V300" s="2" t="b">
        <f>IF(COUNTIFS($O$2:O300,Comodines[[#This Row],[LatT&amp;LonT]],$F$2:F300,Datos[[#This Row],[Acq_date]]-1)=0,TRUE,FALSE)</f>
        <v>1</v>
      </c>
      <c r="W300" s="2" t="b">
        <f>AND(Comodines[[#This Row],[L&amp;L]],Comodines[[#This Row],[Nuevo_Fuego]])</f>
        <v>0</v>
      </c>
      <c r="X300" s="2" t="str">
        <f>IF(Comodines[[#This Row],[L&amp;L]],Comodines[[#This Row],[Contador]],"")</f>
        <v/>
      </c>
      <c r="Y300" s="2" t="str">
        <f>IFERROR(SMALL(Comodines[L&amp;LC1],COUNTA($U$2:U300)),"")</f>
        <v/>
      </c>
      <c r="Z300" s="2" t="str">
        <f>IF(AND(Comodines[[#This Row],[Nuevo_Fuego]],Comodines[[#This Row],[L&amp;L]]),Comodines[[#This Row],[Contador]],"")</f>
        <v/>
      </c>
      <c r="AA300" s="2" t="str">
        <f>IFERROR(SMALL(Comodines[FuegoC1],COUNTA($W$2:W300)),"")</f>
        <v/>
      </c>
      <c r="AB300" s="3"/>
      <c r="AD300" s="3"/>
      <c r="AE300" s="3"/>
    </row>
    <row r="301" spans="1:31" ht="15" x14ac:dyDescent="0.25">
      <c r="A301" s="25">
        <v>31.213550000000001</v>
      </c>
      <c r="B301" s="18">
        <v>-103.89846</v>
      </c>
      <c r="C301" s="2">
        <v>308.3</v>
      </c>
      <c r="D301" s="2">
        <v>0.4</v>
      </c>
      <c r="E301" s="2">
        <v>0.4</v>
      </c>
      <c r="F301" s="4">
        <v>42643</v>
      </c>
      <c r="G301" s="2">
        <v>845</v>
      </c>
      <c r="H301" s="2" t="s">
        <v>0</v>
      </c>
      <c r="I301" s="2" t="s">
        <v>1</v>
      </c>
      <c r="J301" s="2" t="s">
        <v>2</v>
      </c>
      <c r="K301" s="2">
        <v>285.89999999999998</v>
      </c>
      <c r="L301" s="2">
        <v>0</v>
      </c>
      <c r="M301" s="6" t="s">
        <v>0</v>
      </c>
      <c r="N301" s="23"/>
      <c r="O301" s="21" t="str">
        <f>Comodines[[#This Row],[Lat_trunc]]&amp;Comodines[[#This Row],[Lon_trunc]]</f>
        <v>31.2135-103.8985</v>
      </c>
      <c r="P301" s="21">
        <f>MROUND(Datos[[#This Row],[Latitude]],IF(Datos[[#This Row],[Latitude]]&lt;0,-Precisión,Precisión))</f>
        <v>31.2135</v>
      </c>
      <c r="Q301" s="21">
        <f>MROUND(Datos[[#This Row],[Longitude]],IF(Datos[[#This Row],[Longitude]]&lt;0,-Precisión,Precisión))</f>
        <v>-103.8985</v>
      </c>
      <c r="R301" s="1">
        <v>300</v>
      </c>
      <c r="S301" s="5" t="b">
        <f>AND(Datos[[#This Row],[Latitude]]&gt;=Latitud_,Datos[[#This Row],[Latitude]]&lt;=_Latitud)</f>
        <v>0</v>
      </c>
      <c r="T301" s="2" t="b">
        <f>AND(Datos[[#This Row],[Longitude]]&gt;=Longitud_,Datos[[#This Row],[Longitude]]&lt;=_Longitud)</f>
        <v>0</v>
      </c>
      <c r="U301" s="2" t="b">
        <f>AND(Comodines[[#This Row],[Latitud]],Comodines[[#This Row],[Longitud]])</f>
        <v>0</v>
      </c>
      <c r="V301" s="2" t="b">
        <f>IF(COUNTIFS($O$2:O301,Comodines[[#This Row],[LatT&amp;LonT]],$F$2:F301,Datos[[#This Row],[Acq_date]]-1)=0,TRUE,FALSE)</f>
        <v>1</v>
      </c>
      <c r="W301" s="2" t="b">
        <f>AND(Comodines[[#This Row],[L&amp;L]],Comodines[[#This Row],[Nuevo_Fuego]])</f>
        <v>0</v>
      </c>
      <c r="X301" s="2" t="str">
        <f>IF(Comodines[[#This Row],[L&amp;L]],Comodines[[#This Row],[Contador]],"")</f>
        <v/>
      </c>
      <c r="Y301" s="2" t="str">
        <f>IFERROR(SMALL(Comodines[L&amp;LC1],COUNTA($U$2:U301)),"")</f>
        <v/>
      </c>
      <c r="Z301" s="2" t="str">
        <f>IF(AND(Comodines[[#This Row],[Nuevo_Fuego]],Comodines[[#This Row],[L&amp;L]]),Comodines[[#This Row],[Contador]],"")</f>
        <v/>
      </c>
      <c r="AA301" s="2" t="str">
        <f>IFERROR(SMALL(Comodines[FuegoC1],COUNTA($W$2:W301)),"")</f>
        <v/>
      </c>
      <c r="AB301" s="3"/>
      <c r="AD301" s="3"/>
      <c r="AE301" s="3"/>
    </row>
    <row r="302" spans="1:31" ht="15" x14ac:dyDescent="0.25">
      <c r="A302" s="25">
        <v>31.21285</v>
      </c>
      <c r="B302" s="18">
        <v>-103.89433</v>
      </c>
      <c r="C302" s="2">
        <v>309.10000000000002</v>
      </c>
      <c r="D302" s="2">
        <v>0.4</v>
      </c>
      <c r="E302" s="2">
        <v>0.4</v>
      </c>
      <c r="F302" s="4">
        <v>42643</v>
      </c>
      <c r="G302" s="2">
        <v>845</v>
      </c>
      <c r="H302" s="2" t="s">
        <v>0</v>
      </c>
      <c r="I302" s="2" t="s">
        <v>1</v>
      </c>
      <c r="J302" s="2" t="s">
        <v>2</v>
      </c>
      <c r="K302" s="2">
        <v>285.5</v>
      </c>
      <c r="L302" s="2">
        <v>0</v>
      </c>
      <c r="M302" s="6" t="s">
        <v>0</v>
      </c>
      <c r="N302" s="23"/>
      <c r="O302" s="21" t="str">
        <f>Comodines[[#This Row],[Lat_trunc]]&amp;Comodines[[#This Row],[Lon_trunc]]</f>
        <v>31.213-103.8945</v>
      </c>
      <c r="P302" s="21">
        <f>MROUND(Datos[[#This Row],[Latitude]],IF(Datos[[#This Row],[Latitude]]&lt;0,-Precisión,Precisión))</f>
        <v>31.213000000000001</v>
      </c>
      <c r="Q302" s="21">
        <f>MROUND(Datos[[#This Row],[Longitude]],IF(Datos[[#This Row],[Longitude]]&lt;0,-Precisión,Precisión))</f>
        <v>-103.89450000000001</v>
      </c>
      <c r="R302" s="1">
        <v>301</v>
      </c>
      <c r="S302" s="5" t="b">
        <f>AND(Datos[[#This Row],[Latitude]]&gt;=Latitud_,Datos[[#This Row],[Latitude]]&lt;=_Latitud)</f>
        <v>0</v>
      </c>
      <c r="T302" s="2" t="b">
        <f>AND(Datos[[#This Row],[Longitude]]&gt;=Longitud_,Datos[[#This Row],[Longitude]]&lt;=_Longitud)</f>
        <v>0</v>
      </c>
      <c r="U302" s="2" t="b">
        <f>AND(Comodines[[#This Row],[Latitud]],Comodines[[#This Row],[Longitud]])</f>
        <v>0</v>
      </c>
      <c r="V302" s="2" t="b">
        <f>IF(COUNTIFS($O$2:O302,Comodines[[#This Row],[LatT&amp;LonT]],$F$2:F302,Datos[[#This Row],[Acq_date]]-1)=0,TRUE,FALSE)</f>
        <v>1</v>
      </c>
      <c r="W302" s="2" t="b">
        <f>AND(Comodines[[#This Row],[L&amp;L]],Comodines[[#This Row],[Nuevo_Fuego]])</f>
        <v>0</v>
      </c>
      <c r="X302" s="2" t="str">
        <f>IF(Comodines[[#This Row],[L&amp;L]],Comodines[[#This Row],[Contador]],"")</f>
        <v/>
      </c>
      <c r="Y302" s="2" t="str">
        <f>IFERROR(SMALL(Comodines[L&amp;LC1],COUNTA($U$2:U302)),"")</f>
        <v/>
      </c>
      <c r="Z302" s="2" t="str">
        <f>IF(AND(Comodines[[#This Row],[Nuevo_Fuego]],Comodines[[#This Row],[L&amp;L]]),Comodines[[#This Row],[Contador]],"")</f>
        <v/>
      </c>
      <c r="AA302" s="2" t="str">
        <f>IFERROR(SMALL(Comodines[FuegoC1],COUNTA($W$2:W302)),"")</f>
        <v/>
      </c>
      <c r="AB302" s="3"/>
      <c r="AD302" s="3"/>
      <c r="AE302" s="3"/>
    </row>
    <row r="303" spans="1:31" ht="15" x14ac:dyDescent="0.25">
      <c r="A303" s="25">
        <v>30.720490000000002</v>
      </c>
      <c r="B303" s="18">
        <v>-101.19853999999999</v>
      </c>
      <c r="C303" s="2">
        <v>297</v>
      </c>
      <c r="D303" s="2">
        <v>0.5</v>
      </c>
      <c r="E303" s="2">
        <v>0.4</v>
      </c>
      <c r="F303" s="4">
        <v>42643</v>
      </c>
      <c r="G303" s="2">
        <v>845</v>
      </c>
      <c r="H303" s="2" t="s">
        <v>0</v>
      </c>
      <c r="I303" s="2" t="s">
        <v>1</v>
      </c>
      <c r="J303" s="2" t="s">
        <v>2</v>
      </c>
      <c r="K303" s="2">
        <v>284.8</v>
      </c>
      <c r="L303" s="2">
        <v>0</v>
      </c>
      <c r="M303" s="6" t="s">
        <v>0</v>
      </c>
      <c r="N303" s="23"/>
      <c r="O303" s="21" t="str">
        <f>Comodines[[#This Row],[Lat_trunc]]&amp;Comodines[[#This Row],[Lon_trunc]]</f>
        <v>30.7205-101.1985</v>
      </c>
      <c r="P303" s="21">
        <f>MROUND(Datos[[#This Row],[Latitude]],IF(Datos[[#This Row],[Latitude]]&lt;0,-Precisión,Precisión))</f>
        <v>30.720500000000001</v>
      </c>
      <c r="Q303" s="21">
        <f>MROUND(Datos[[#This Row],[Longitude]],IF(Datos[[#This Row],[Longitude]]&lt;0,-Precisión,Precisión))</f>
        <v>-101.1985</v>
      </c>
      <c r="R303" s="1">
        <v>302</v>
      </c>
      <c r="S303" s="5" t="b">
        <f>AND(Datos[[#This Row],[Latitude]]&gt;=Latitud_,Datos[[#This Row],[Latitude]]&lt;=_Latitud)</f>
        <v>0</v>
      </c>
      <c r="T303" s="2" t="b">
        <f>AND(Datos[[#This Row],[Longitude]]&gt;=Longitud_,Datos[[#This Row],[Longitude]]&lt;=_Longitud)</f>
        <v>0</v>
      </c>
      <c r="U303" s="2" t="b">
        <f>AND(Comodines[[#This Row],[Latitud]],Comodines[[#This Row],[Longitud]])</f>
        <v>0</v>
      </c>
      <c r="V303" s="2" t="b">
        <f>IF(COUNTIFS($O$2:O303,Comodines[[#This Row],[LatT&amp;LonT]],$F$2:F303,Datos[[#This Row],[Acq_date]]-1)=0,TRUE,FALSE)</f>
        <v>1</v>
      </c>
      <c r="W303" s="2" t="b">
        <f>AND(Comodines[[#This Row],[L&amp;L]],Comodines[[#This Row],[Nuevo_Fuego]])</f>
        <v>0</v>
      </c>
      <c r="X303" s="2" t="str">
        <f>IF(Comodines[[#This Row],[L&amp;L]],Comodines[[#This Row],[Contador]],"")</f>
        <v/>
      </c>
      <c r="Y303" s="2" t="str">
        <f>IFERROR(SMALL(Comodines[L&amp;LC1],COUNTA($U$2:U303)),"")</f>
        <v/>
      </c>
      <c r="Z303" s="2" t="str">
        <f>IF(AND(Comodines[[#This Row],[Nuevo_Fuego]],Comodines[[#This Row],[L&amp;L]]),Comodines[[#This Row],[Contador]],"")</f>
        <v/>
      </c>
      <c r="AA303" s="2" t="str">
        <f>IFERROR(SMALL(Comodines[FuegoC1],COUNTA($W$2:W303)),"")</f>
        <v/>
      </c>
      <c r="AB303" s="3"/>
      <c r="AD303" s="3"/>
      <c r="AE303" s="3"/>
    </row>
    <row r="304" spans="1:31" ht="15" x14ac:dyDescent="0.25">
      <c r="A304" s="25">
        <v>32.57949</v>
      </c>
      <c r="B304" s="18">
        <v>-115.44197</v>
      </c>
      <c r="C304" s="2">
        <v>317.10000000000002</v>
      </c>
      <c r="D304" s="2">
        <v>0.4</v>
      </c>
      <c r="E304" s="2">
        <v>0.6</v>
      </c>
      <c r="F304" s="4">
        <v>42643</v>
      </c>
      <c r="G304" s="2">
        <v>845</v>
      </c>
      <c r="H304" s="2" t="s">
        <v>0</v>
      </c>
      <c r="I304" s="2" t="s">
        <v>1</v>
      </c>
      <c r="J304" s="2" t="s">
        <v>2</v>
      </c>
      <c r="K304" s="2">
        <v>291.5</v>
      </c>
      <c r="L304" s="2">
        <v>0</v>
      </c>
      <c r="M304" s="6" t="s">
        <v>0</v>
      </c>
      <c r="N304" s="23"/>
      <c r="O304" s="21" t="str">
        <f>Comodines[[#This Row],[Lat_trunc]]&amp;Comodines[[#This Row],[Lon_trunc]]</f>
        <v>32.5795-115.442</v>
      </c>
      <c r="P304" s="21">
        <f>MROUND(Datos[[#This Row],[Latitude]],IF(Datos[[#This Row],[Latitude]]&lt;0,-Precisión,Precisión))</f>
        <v>32.579500000000003</v>
      </c>
      <c r="Q304" s="21">
        <f>MROUND(Datos[[#This Row],[Longitude]],IF(Datos[[#This Row],[Longitude]]&lt;0,-Precisión,Precisión))</f>
        <v>-115.44200000000001</v>
      </c>
      <c r="R304" s="1">
        <v>303</v>
      </c>
      <c r="S304" s="5" t="b">
        <f>AND(Datos[[#This Row],[Latitude]]&gt;=Latitud_,Datos[[#This Row],[Latitude]]&lt;=_Latitud)</f>
        <v>0</v>
      </c>
      <c r="T304" s="2" t="b">
        <f>AND(Datos[[#This Row],[Longitude]]&gt;=Longitud_,Datos[[#This Row],[Longitude]]&lt;=_Longitud)</f>
        <v>0</v>
      </c>
      <c r="U304" s="2" t="b">
        <f>AND(Comodines[[#This Row],[Latitud]],Comodines[[#This Row],[Longitud]])</f>
        <v>0</v>
      </c>
      <c r="V304" s="2" t="b">
        <f>IF(COUNTIFS($O$2:O304,Comodines[[#This Row],[LatT&amp;LonT]],$F$2:F304,Datos[[#This Row],[Acq_date]]-1)=0,TRUE,FALSE)</f>
        <v>1</v>
      </c>
      <c r="W304" s="2" t="b">
        <f>AND(Comodines[[#This Row],[L&amp;L]],Comodines[[#This Row],[Nuevo_Fuego]])</f>
        <v>0</v>
      </c>
      <c r="X304" s="2" t="str">
        <f>IF(Comodines[[#This Row],[L&amp;L]],Comodines[[#This Row],[Contador]],"")</f>
        <v/>
      </c>
      <c r="Y304" s="2" t="str">
        <f>IFERROR(SMALL(Comodines[L&amp;LC1],COUNTA($U$2:U304)),"")</f>
        <v/>
      </c>
      <c r="Z304" s="2" t="str">
        <f>IF(AND(Comodines[[#This Row],[Nuevo_Fuego]],Comodines[[#This Row],[L&amp;L]]),Comodines[[#This Row],[Contador]],"")</f>
        <v/>
      </c>
      <c r="AA304" s="2" t="str">
        <f>IFERROR(SMALL(Comodines[FuegoC1],COUNTA($W$2:W304)),"")</f>
        <v/>
      </c>
      <c r="AB304" s="3"/>
      <c r="AD304" s="3"/>
      <c r="AE304" s="3"/>
    </row>
    <row r="305" spans="1:31" ht="15" x14ac:dyDescent="0.25">
      <c r="A305" s="25">
        <v>31.13973</v>
      </c>
      <c r="B305" s="18">
        <v>-103.79055</v>
      </c>
      <c r="C305" s="2">
        <v>312.7</v>
      </c>
      <c r="D305" s="2">
        <v>0.4</v>
      </c>
      <c r="E305" s="2">
        <v>0.4</v>
      </c>
      <c r="F305" s="4">
        <v>42643</v>
      </c>
      <c r="G305" s="2">
        <v>845</v>
      </c>
      <c r="H305" s="2" t="s">
        <v>0</v>
      </c>
      <c r="I305" s="2" t="s">
        <v>1</v>
      </c>
      <c r="J305" s="2" t="s">
        <v>2</v>
      </c>
      <c r="K305" s="2">
        <v>286.8</v>
      </c>
      <c r="L305" s="2">
        <v>0</v>
      </c>
      <c r="M305" s="6" t="s">
        <v>0</v>
      </c>
      <c r="N305" s="23"/>
      <c r="O305" s="21" t="str">
        <f>Comodines[[#This Row],[Lat_trunc]]&amp;Comodines[[#This Row],[Lon_trunc]]</f>
        <v>31.1395-103.7905</v>
      </c>
      <c r="P305" s="21">
        <f>MROUND(Datos[[#This Row],[Latitude]],IF(Datos[[#This Row],[Latitude]]&lt;0,-Precisión,Precisión))</f>
        <v>31.139500000000002</v>
      </c>
      <c r="Q305" s="21">
        <f>MROUND(Datos[[#This Row],[Longitude]],IF(Datos[[#This Row],[Longitude]]&lt;0,-Precisión,Precisión))</f>
        <v>-103.79050000000001</v>
      </c>
      <c r="R305" s="1">
        <v>304</v>
      </c>
      <c r="S305" s="5" t="b">
        <f>AND(Datos[[#This Row],[Latitude]]&gt;=Latitud_,Datos[[#This Row],[Latitude]]&lt;=_Latitud)</f>
        <v>0</v>
      </c>
      <c r="T305" s="2" t="b">
        <f>AND(Datos[[#This Row],[Longitude]]&gt;=Longitud_,Datos[[#This Row],[Longitude]]&lt;=_Longitud)</f>
        <v>0</v>
      </c>
      <c r="U305" s="2" t="b">
        <f>AND(Comodines[[#This Row],[Latitud]],Comodines[[#This Row],[Longitud]])</f>
        <v>0</v>
      </c>
      <c r="V305" s="2" t="b">
        <f>IF(COUNTIFS($O$2:O305,Comodines[[#This Row],[LatT&amp;LonT]],$F$2:F305,Datos[[#This Row],[Acq_date]]-1)=0,TRUE,FALSE)</f>
        <v>1</v>
      </c>
      <c r="W305" s="2" t="b">
        <f>AND(Comodines[[#This Row],[L&amp;L]],Comodines[[#This Row],[Nuevo_Fuego]])</f>
        <v>0</v>
      </c>
      <c r="X305" s="2" t="str">
        <f>IF(Comodines[[#This Row],[L&amp;L]],Comodines[[#This Row],[Contador]],"")</f>
        <v/>
      </c>
      <c r="Y305" s="2" t="str">
        <f>IFERROR(SMALL(Comodines[L&amp;LC1],COUNTA($U$2:U305)),"")</f>
        <v/>
      </c>
      <c r="Z305" s="2" t="str">
        <f>IF(AND(Comodines[[#This Row],[Nuevo_Fuego]],Comodines[[#This Row],[L&amp;L]]),Comodines[[#This Row],[Contador]],"")</f>
        <v/>
      </c>
      <c r="AA305" s="2" t="str">
        <f>IFERROR(SMALL(Comodines[FuegoC1],COUNTA($W$2:W305)),"")</f>
        <v/>
      </c>
      <c r="AB305" s="3"/>
      <c r="AD305" s="3"/>
      <c r="AE305" s="3"/>
    </row>
    <row r="306" spans="1:31" ht="15" x14ac:dyDescent="0.25">
      <c r="A306" s="25">
        <v>31.136389999999999</v>
      </c>
      <c r="B306" s="18">
        <v>-103.79132</v>
      </c>
      <c r="C306" s="2">
        <v>306.39999999999998</v>
      </c>
      <c r="D306" s="2">
        <v>0.4</v>
      </c>
      <c r="E306" s="2">
        <v>0.4</v>
      </c>
      <c r="F306" s="4">
        <v>42643</v>
      </c>
      <c r="G306" s="2">
        <v>845</v>
      </c>
      <c r="H306" s="2" t="s">
        <v>0</v>
      </c>
      <c r="I306" s="2" t="s">
        <v>1</v>
      </c>
      <c r="J306" s="2" t="s">
        <v>2</v>
      </c>
      <c r="K306" s="2">
        <v>286.10000000000002</v>
      </c>
      <c r="L306" s="2">
        <v>0</v>
      </c>
      <c r="M306" s="6" t="s">
        <v>0</v>
      </c>
      <c r="N306" s="23"/>
      <c r="O306" s="21" t="str">
        <f>Comodines[[#This Row],[Lat_trunc]]&amp;Comodines[[#This Row],[Lon_trunc]]</f>
        <v>31.1365-103.7915</v>
      </c>
      <c r="P306" s="21">
        <f>MROUND(Datos[[#This Row],[Latitude]],IF(Datos[[#This Row],[Latitude]]&lt;0,-Precisión,Precisión))</f>
        <v>31.136500000000002</v>
      </c>
      <c r="Q306" s="21">
        <f>MROUND(Datos[[#This Row],[Longitude]],IF(Datos[[#This Row],[Longitude]]&lt;0,-Precisión,Precisión))</f>
        <v>-103.7915</v>
      </c>
      <c r="R306" s="1">
        <v>305</v>
      </c>
      <c r="S306" s="5" t="b">
        <f>AND(Datos[[#This Row],[Latitude]]&gt;=Latitud_,Datos[[#This Row],[Latitude]]&lt;=_Latitud)</f>
        <v>0</v>
      </c>
      <c r="T306" s="2" t="b">
        <f>AND(Datos[[#This Row],[Longitude]]&gt;=Longitud_,Datos[[#This Row],[Longitude]]&lt;=_Longitud)</f>
        <v>0</v>
      </c>
      <c r="U306" s="2" t="b">
        <f>AND(Comodines[[#This Row],[Latitud]],Comodines[[#This Row],[Longitud]])</f>
        <v>0</v>
      </c>
      <c r="V306" s="2" t="b">
        <f>IF(COUNTIFS($O$2:O306,Comodines[[#This Row],[LatT&amp;LonT]],$F$2:F306,Datos[[#This Row],[Acq_date]]-1)=0,TRUE,FALSE)</f>
        <v>1</v>
      </c>
      <c r="W306" s="2" t="b">
        <f>AND(Comodines[[#This Row],[L&amp;L]],Comodines[[#This Row],[Nuevo_Fuego]])</f>
        <v>0</v>
      </c>
      <c r="X306" s="2" t="str">
        <f>IF(Comodines[[#This Row],[L&amp;L]],Comodines[[#This Row],[Contador]],"")</f>
        <v/>
      </c>
      <c r="Y306" s="2" t="str">
        <f>IFERROR(SMALL(Comodines[L&amp;LC1],COUNTA($U$2:U306)),"")</f>
        <v/>
      </c>
      <c r="Z306" s="2" t="str">
        <f>IF(AND(Comodines[[#This Row],[Nuevo_Fuego]],Comodines[[#This Row],[L&amp;L]]),Comodines[[#This Row],[Contador]],"")</f>
        <v/>
      </c>
      <c r="AA306" s="2" t="str">
        <f>IFERROR(SMALL(Comodines[FuegoC1],COUNTA($W$2:W306)),"")</f>
        <v/>
      </c>
      <c r="AB306" s="3"/>
      <c r="AD306" s="3"/>
      <c r="AE306" s="3"/>
    </row>
    <row r="307" spans="1:31" ht="15" x14ac:dyDescent="0.25">
      <c r="A307" s="25">
        <v>31.119779999999999</v>
      </c>
      <c r="B307" s="18">
        <v>-103.76327000000001</v>
      </c>
      <c r="C307" s="2">
        <v>312.10000000000002</v>
      </c>
      <c r="D307" s="2">
        <v>0.4</v>
      </c>
      <c r="E307" s="2">
        <v>0.4</v>
      </c>
      <c r="F307" s="4">
        <v>42643</v>
      </c>
      <c r="G307" s="2">
        <v>845</v>
      </c>
      <c r="H307" s="2" t="s">
        <v>0</v>
      </c>
      <c r="I307" s="2" t="s">
        <v>1</v>
      </c>
      <c r="J307" s="2" t="s">
        <v>2</v>
      </c>
      <c r="K307" s="2">
        <v>286.8</v>
      </c>
      <c r="L307" s="2">
        <v>0</v>
      </c>
      <c r="M307" s="6" t="s">
        <v>0</v>
      </c>
      <c r="N307" s="23"/>
      <c r="O307" s="21" t="str">
        <f>Comodines[[#This Row],[Lat_trunc]]&amp;Comodines[[#This Row],[Lon_trunc]]</f>
        <v>31.12-103.7635</v>
      </c>
      <c r="P307" s="21">
        <f>MROUND(Datos[[#This Row],[Latitude]],IF(Datos[[#This Row],[Latitude]]&lt;0,-Precisión,Precisión))</f>
        <v>31.12</v>
      </c>
      <c r="Q307" s="21">
        <f>MROUND(Datos[[#This Row],[Longitude]],IF(Datos[[#This Row],[Longitude]]&lt;0,-Precisión,Precisión))</f>
        <v>-103.76350000000001</v>
      </c>
      <c r="R307" s="1">
        <v>306</v>
      </c>
      <c r="S307" s="5" t="b">
        <f>AND(Datos[[#This Row],[Latitude]]&gt;=Latitud_,Datos[[#This Row],[Latitude]]&lt;=_Latitud)</f>
        <v>0</v>
      </c>
      <c r="T307" s="2" t="b">
        <f>AND(Datos[[#This Row],[Longitude]]&gt;=Longitud_,Datos[[#This Row],[Longitude]]&lt;=_Longitud)</f>
        <v>0</v>
      </c>
      <c r="U307" s="2" t="b">
        <f>AND(Comodines[[#This Row],[Latitud]],Comodines[[#This Row],[Longitud]])</f>
        <v>0</v>
      </c>
      <c r="V307" s="2" t="b">
        <f>IF(COUNTIFS($O$2:O307,Comodines[[#This Row],[LatT&amp;LonT]],$F$2:F307,Datos[[#This Row],[Acq_date]]-1)=0,TRUE,FALSE)</f>
        <v>1</v>
      </c>
      <c r="W307" s="2" t="b">
        <f>AND(Comodines[[#This Row],[L&amp;L]],Comodines[[#This Row],[Nuevo_Fuego]])</f>
        <v>0</v>
      </c>
      <c r="X307" s="2" t="str">
        <f>IF(Comodines[[#This Row],[L&amp;L]],Comodines[[#This Row],[Contador]],"")</f>
        <v/>
      </c>
      <c r="Y307" s="2" t="str">
        <f>IFERROR(SMALL(Comodines[L&amp;LC1],COUNTA($U$2:U307)),"")</f>
        <v/>
      </c>
      <c r="Z307" s="2" t="str">
        <f>IF(AND(Comodines[[#This Row],[Nuevo_Fuego]],Comodines[[#This Row],[L&amp;L]]),Comodines[[#This Row],[Contador]],"")</f>
        <v/>
      </c>
      <c r="AA307" s="2" t="str">
        <f>IFERROR(SMALL(Comodines[FuegoC1],COUNTA($W$2:W307)),"")</f>
        <v/>
      </c>
      <c r="AB307" s="3"/>
      <c r="AD307" s="3"/>
      <c r="AE307" s="3"/>
    </row>
    <row r="308" spans="1:31" ht="15" x14ac:dyDescent="0.25">
      <c r="A308" s="25">
        <v>31.119070000000001</v>
      </c>
      <c r="B308" s="18">
        <v>-103.75909</v>
      </c>
      <c r="C308" s="2">
        <v>307.89999999999998</v>
      </c>
      <c r="D308" s="2">
        <v>0.4</v>
      </c>
      <c r="E308" s="2">
        <v>0.4</v>
      </c>
      <c r="F308" s="4">
        <v>42643</v>
      </c>
      <c r="G308" s="2">
        <v>845</v>
      </c>
      <c r="H308" s="2" t="s">
        <v>0</v>
      </c>
      <c r="I308" s="2" t="s">
        <v>1</v>
      </c>
      <c r="J308" s="2" t="s">
        <v>2</v>
      </c>
      <c r="K308" s="2">
        <v>286</v>
      </c>
      <c r="L308" s="2">
        <v>0</v>
      </c>
      <c r="M308" s="6" t="s">
        <v>0</v>
      </c>
      <c r="N308" s="23"/>
      <c r="O308" s="21" t="str">
        <f>Comodines[[#This Row],[Lat_trunc]]&amp;Comodines[[#This Row],[Lon_trunc]]</f>
        <v>31.119-103.759</v>
      </c>
      <c r="P308" s="21">
        <f>MROUND(Datos[[#This Row],[Latitude]],IF(Datos[[#This Row],[Latitude]]&lt;0,-Precisión,Precisión))</f>
        <v>31.119</v>
      </c>
      <c r="Q308" s="21">
        <f>MROUND(Datos[[#This Row],[Longitude]],IF(Datos[[#This Row],[Longitude]]&lt;0,-Precisión,Precisión))</f>
        <v>-103.759</v>
      </c>
      <c r="R308" s="1">
        <v>307</v>
      </c>
      <c r="S308" s="5" t="b">
        <f>AND(Datos[[#This Row],[Latitude]]&gt;=Latitud_,Datos[[#This Row],[Latitude]]&lt;=_Latitud)</f>
        <v>0</v>
      </c>
      <c r="T308" s="2" t="b">
        <f>AND(Datos[[#This Row],[Longitude]]&gt;=Longitud_,Datos[[#This Row],[Longitude]]&lt;=_Longitud)</f>
        <v>0</v>
      </c>
      <c r="U308" s="2" t="b">
        <f>AND(Comodines[[#This Row],[Latitud]],Comodines[[#This Row],[Longitud]])</f>
        <v>0</v>
      </c>
      <c r="V308" s="2" t="b">
        <f>IF(COUNTIFS($O$2:O308,Comodines[[#This Row],[LatT&amp;LonT]],$F$2:F308,Datos[[#This Row],[Acq_date]]-1)=0,TRUE,FALSE)</f>
        <v>1</v>
      </c>
      <c r="W308" s="2" t="b">
        <f>AND(Comodines[[#This Row],[L&amp;L]],Comodines[[#This Row],[Nuevo_Fuego]])</f>
        <v>0</v>
      </c>
      <c r="X308" s="2" t="str">
        <f>IF(Comodines[[#This Row],[L&amp;L]],Comodines[[#This Row],[Contador]],"")</f>
        <v/>
      </c>
      <c r="Y308" s="2" t="str">
        <f>IFERROR(SMALL(Comodines[L&amp;LC1],COUNTA($U$2:U308)),"")</f>
        <v/>
      </c>
      <c r="Z308" s="2" t="str">
        <f>IF(AND(Comodines[[#This Row],[Nuevo_Fuego]],Comodines[[#This Row],[L&amp;L]]),Comodines[[#This Row],[Contador]],"")</f>
        <v/>
      </c>
      <c r="AA308" s="2" t="str">
        <f>IFERROR(SMALL(Comodines[FuegoC1],COUNTA($W$2:W308)),"")</f>
        <v/>
      </c>
      <c r="AB308" s="3"/>
      <c r="AD308" s="3"/>
      <c r="AE308" s="3"/>
    </row>
    <row r="309" spans="1:31" ht="15" x14ac:dyDescent="0.25">
      <c r="A309" s="25">
        <v>31.054600000000001</v>
      </c>
      <c r="B309" s="18">
        <v>-103.74805000000001</v>
      </c>
      <c r="C309" s="2">
        <v>306.5</v>
      </c>
      <c r="D309" s="2">
        <v>0.4</v>
      </c>
      <c r="E309" s="2">
        <v>0.4</v>
      </c>
      <c r="F309" s="4">
        <v>42643</v>
      </c>
      <c r="G309" s="2">
        <v>845</v>
      </c>
      <c r="H309" s="2" t="s">
        <v>0</v>
      </c>
      <c r="I309" s="2" t="s">
        <v>1</v>
      </c>
      <c r="J309" s="2" t="s">
        <v>2</v>
      </c>
      <c r="K309" s="2">
        <v>284.60000000000002</v>
      </c>
      <c r="L309" s="2">
        <v>0</v>
      </c>
      <c r="M309" s="6" t="s">
        <v>0</v>
      </c>
      <c r="N309" s="23"/>
      <c r="O309" s="21" t="str">
        <f>Comodines[[#This Row],[Lat_trunc]]&amp;Comodines[[#This Row],[Lon_trunc]]</f>
        <v>31.0545-103.748</v>
      </c>
      <c r="P309" s="21">
        <f>MROUND(Datos[[#This Row],[Latitude]],IF(Datos[[#This Row],[Latitude]]&lt;0,-Precisión,Precisión))</f>
        <v>31.054500000000001</v>
      </c>
      <c r="Q309" s="21">
        <f>MROUND(Datos[[#This Row],[Longitude]],IF(Datos[[#This Row],[Longitude]]&lt;0,-Precisión,Precisión))</f>
        <v>-103.748</v>
      </c>
      <c r="R309" s="1">
        <v>308</v>
      </c>
      <c r="S309" s="5" t="b">
        <f>AND(Datos[[#This Row],[Latitude]]&gt;=Latitud_,Datos[[#This Row],[Latitude]]&lt;=_Latitud)</f>
        <v>0</v>
      </c>
      <c r="T309" s="2" t="b">
        <f>AND(Datos[[#This Row],[Longitude]]&gt;=Longitud_,Datos[[#This Row],[Longitude]]&lt;=_Longitud)</f>
        <v>0</v>
      </c>
      <c r="U309" s="2" t="b">
        <f>AND(Comodines[[#This Row],[Latitud]],Comodines[[#This Row],[Longitud]])</f>
        <v>0</v>
      </c>
      <c r="V309" s="2" t="b">
        <f>IF(COUNTIFS($O$2:O309,Comodines[[#This Row],[LatT&amp;LonT]],$F$2:F309,Datos[[#This Row],[Acq_date]]-1)=0,TRUE,FALSE)</f>
        <v>1</v>
      </c>
      <c r="W309" s="2" t="b">
        <f>AND(Comodines[[#This Row],[L&amp;L]],Comodines[[#This Row],[Nuevo_Fuego]])</f>
        <v>0</v>
      </c>
      <c r="X309" s="2" t="str">
        <f>IF(Comodines[[#This Row],[L&amp;L]],Comodines[[#This Row],[Contador]],"")</f>
        <v/>
      </c>
      <c r="Y309" s="2" t="str">
        <f>IFERROR(SMALL(Comodines[L&amp;LC1],COUNTA($U$2:U309)),"")</f>
        <v/>
      </c>
      <c r="Z309" s="2" t="str">
        <f>IF(AND(Comodines[[#This Row],[Nuevo_Fuego]],Comodines[[#This Row],[L&amp;L]]),Comodines[[#This Row],[Contador]],"")</f>
        <v/>
      </c>
      <c r="AA309" s="2" t="str">
        <f>IFERROR(SMALL(Comodines[FuegoC1],COUNTA($W$2:W309)),"")</f>
        <v/>
      </c>
      <c r="AB309" s="3"/>
      <c r="AD309" s="3"/>
      <c r="AE309" s="3"/>
    </row>
    <row r="310" spans="1:31" ht="15" x14ac:dyDescent="0.25">
      <c r="A310" s="25">
        <v>31.05125</v>
      </c>
      <c r="B310" s="18">
        <v>-103.74884</v>
      </c>
      <c r="C310" s="2">
        <v>296.10000000000002</v>
      </c>
      <c r="D310" s="2">
        <v>0.4</v>
      </c>
      <c r="E310" s="2">
        <v>0.4</v>
      </c>
      <c r="F310" s="4">
        <v>42643</v>
      </c>
      <c r="G310" s="2">
        <v>845</v>
      </c>
      <c r="H310" s="2" t="s">
        <v>0</v>
      </c>
      <c r="I310" s="2" t="s">
        <v>1</v>
      </c>
      <c r="J310" s="2" t="s">
        <v>2</v>
      </c>
      <c r="K310" s="2">
        <v>285.10000000000002</v>
      </c>
      <c r="L310" s="2">
        <v>0</v>
      </c>
      <c r="M310" s="6" t="s">
        <v>0</v>
      </c>
      <c r="N310" s="23"/>
      <c r="O310" s="21" t="str">
        <f>Comodines[[#This Row],[Lat_trunc]]&amp;Comodines[[#This Row],[Lon_trunc]]</f>
        <v>31.0515-103.749</v>
      </c>
      <c r="P310" s="21">
        <f>MROUND(Datos[[#This Row],[Latitude]],IF(Datos[[#This Row],[Latitude]]&lt;0,-Precisión,Precisión))</f>
        <v>31.051500000000001</v>
      </c>
      <c r="Q310" s="21">
        <f>MROUND(Datos[[#This Row],[Longitude]],IF(Datos[[#This Row],[Longitude]]&lt;0,-Precisión,Precisión))</f>
        <v>-103.749</v>
      </c>
      <c r="R310" s="1">
        <v>309</v>
      </c>
      <c r="S310" s="5" t="b">
        <f>AND(Datos[[#This Row],[Latitude]]&gt;=Latitud_,Datos[[#This Row],[Latitude]]&lt;=_Latitud)</f>
        <v>0</v>
      </c>
      <c r="T310" s="2" t="b">
        <f>AND(Datos[[#This Row],[Longitude]]&gt;=Longitud_,Datos[[#This Row],[Longitude]]&lt;=_Longitud)</f>
        <v>0</v>
      </c>
      <c r="U310" s="2" t="b">
        <f>AND(Comodines[[#This Row],[Latitud]],Comodines[[#This Row],[Longitud]])</f>
        <v>0</v>
      </c>
      <c r="V310" s="2" t="b">
        <f>IF(COUNTIFS($O$2:O310,Comodines[[#This Row],[LatT&amp;LonT]],$F$2:F310,Datos[[#This Row],[Acq_date]]-1)=0,TRUE,FALSE)</f>
        <v>1</v>
      </c>
      <c r="W310" s="2" t="b">
        <f>AND(Comodines[[#This Row],[L&amp;L]],Comodines[[#This Row],[Nuevo_Fuego]])</f>
        <v>0</v>
      </c>
      <c r="X310" s="2" t="str">
        <f>IF(Comodines[[#This Row],[L&amp;L]],Comodines[[#This Row],[Contador]],"")</f>
        <v/>
      </c>
      <c r="Y310" s="2" t="str">
        <f>IFERROR(SMALL(Comodines[L&amp;LC1],COUNTA($U$2:U310)),"")</f>
        <v/>
      </c>
      <c r="Z310" s="2" t="str">
        <f>IF(AND(Comodines[[#This Row],[Nuevo_Fuego]],Comodines[[#This Row],[L&amp;L]]),Comodines[[#This Row],[Contador]],"")</f>
        <v/>
      </c>
      <c r="AA310" s="2" t="str">
        <f>IFERROR(SMALL(Comodines[FuegoC1],COUNTA($W$2:W310)),"")</f>
        <v/>
      </c>
      <c r="AB310" s="3"/>
      <c r="AD310" s="3"/>
      <c r="AE310" s="3"/>
    </row>
    <row r="311" spans="1:31" ht="15" x14ac:dyDescent="0.25">
      <c r="A311" s="25">
        <v>31.009789999999999</v>
      </c>
      <c r="B311" s="18">
        <v>-103.73488999999999</v>
      </c>
      <c r="C311" s="2">
        <v>299.8</v>
      </c>
      <c r="D311" s="2">
        <v>0.4</v>
      </c>
      <c r="E311" s="2">
        <v>0.4</v>
      </c>
      <c r="F311" s="4">
        <v>42643</v>
      </c>
      <c r="G311" s="2">
        <v>845</v>
      </c>
      <c r="H311" s="2" t="s">
        <v>0</v>
      </c>
      <c r="I311" s="2" t="s">
        <v>1</v>
      </c>
      <c r="J311" s="2" t="s">
        <v>2</v>
      </c>
      <c r="K311" s="2">
        <v>281.60000000000002</v>
      </c>
      <c r="L311" s="2">
        <v>0</v>
      </c>
      <c r="M311" s="6" t="s">
        <v>0</v>
      </c>
      <c r="N311" s="23"/>
      <c r="O311" s="21" t="str">
        <f>Comodines[[#This Row],[Lat_trunc]]&amp;Comodines[[#This Row],[Lon_trunc]]</f>
        <v>31.01-103.735</v>
      </c>
      <c r="P311" s="21">
        <f>MROUND(Datos[[#This Row],[Latitude]],IF(Datos[[#This Row],[Latitude]]&lt;0,-Precisión,Precisión))</f>
        <v>31.01</v>
      </c>
      <c r="Q311" s="21">
        <f>MROUND(Datos[[#This Row],[Longitude]],IF(Datos[[#This Row],[Longitude]]&lt;0,-Precisión,Precisión))</f>
        <v>-103.735</v>
      </c>
      <c r="R311" s="1">
        <v>310</v>
      </c>
      <c r="S311" s="5" t="b">
        <f>AND(Datos[[#This Row],[Latitude]]&gt;=Latitud_,Datos[[#This Row],[Latitude]]&lt;=_Latitud)</f>
        <v>0</v>
      </c>
      <c r="T311" s="2" t="b">
        <f>AND(Datos[[#This Row],[Longitude]]&gt;=Longitud_,Datos[[#This Row],[Longitude]]&lt;=_Longitud)</f>
        <v>0</v>
      </c>
      <c r="U311" s="2" t="b">
        <f>AND(Comodines[[#This Row],[Latitud]],Comodines[[#This Row],[Longitud]])</f>
        <v>0</v>
      </c>
      <c r="V311" s="2" t="b">
        <f>IF(COUNTIFS($O$2:O311,Comodines[[#This Row],[LatT&amp;LonT]],$F$2:F311,Datos[[#This Row],[Acq_date]]-1)=0,TRUE,FALSE)</f>
        <v>1</v>
      </c>
      <c r="W311" s="2" t="b">
        <f>AND(Comodines[[#This Row],[L&amp;L]],Comodines[[#This Row],[Nuevo_Fuego]])</f>
        <v>0</v>
      </c>
      <c r="X311" s="2" t="str">
        <f>IF(Comodines[[#This Row],[L&amp;L]],Comodines[[#This Row],[Contador]],"")</f>
        <v/>
      </c>
      <c r="Y311" s="2" t="str">
        <f>IFERROR(SMALL(Comodines[L&amp;LC1],COUNTA($U$2:U311)),"")</f>
        <v/>
      </c>
      <c r="Z311" s="2" t="str">
        <f>IF(AND(Comodines[[#This Row],[Nuevo_Fuego]],Comodines[[#This Row],[L&amp;L]]),Comodines[[#This Row],[Contador]],"")</f>
        <v/>
      </c>
      <c r="AA311" s="2" t="str">
        <f>IFERROR(SMALL(Comodines[FuegoC1],COUNTA($W$2:W311)),"")</f>
        <v/>
      </c>
      <c r="AB311" s="3"/>
      <c r="AD311" s="3"/>
      <c r="AE311" s="3"/>
    </row>
    <row r="312" spans="1:31" ht="15" x14ac:dyDescent="0.25">
      <c r="A312" s="25">
        <v>32.309060000000002</v>
      </c>
      <c r="B312" s="18">
        <v>-115.19772</v>
      </c>
      <c r="C312" s="2">
        <v>310.7</v>
      </c>
      <c r="D312" s="2">
        <v>0.3</v>
      </c>
      <c r="E312" s="2">
        <v>0.6</v>
      </c>
      <c r="F312" s="4">
        <v>42643</v>
      </c>
      <c r="G312" s="2">
        <v>845</v>
      </c>
      <c r="H312" s="2" t="s">
        <v>0</v>
      </c>
      <c r="I312" s="2" t="s">
        <v>1</v>
      </c>
      <c r="J312" s="2" t="s">
        <v>2</v>
      </c>
      <c r="K312" s="2">
        <v>289.3</v>
      </c>
      <c r="L312" s="2">
        <v>0</v>
      </c>
      <c r="M312" s="6" t="s">
        <v>0</v>
      </c>
      <c r="N312" s="23"/>
      <c r="O312" s="21" t="str">
        <f>Comodines[[#This Row],[Lat_trunc]]&amp;Comodines[[#This Row],[Lon_trunc]]</f>
        <v>32.309-115.1975</v>
      </c>
      <c r="P312" s="21">
        <f>MROUND(Datos[[#This Row],[Latitude]],IF(Datos[[#This Row],[Latitude]]&lt;0,-Precisión,Precisión))</f>
        <v>32.308999999999997</v>
      </c>
      <c r="Q312" s="21">
        <f>MROUND(Datos[[#This Row],[Longitude]],IF(Datos[[#This Row],[Longitude]]&lt;0,-Precisión,Precisión))</f>
        <v>-115.19750000000001</v>
      </c>
      <c r="R312" s="1">
        <v>311</v>
      </c>
      <c r="S312" s="5" t="b">
        <f>AND(Datos[[#This Row],[Latitude]]&gt;=Latitud_,Datos[[#This Row],[Latitude]]&lt;=_Latitud)</f>
        <v>0</v>
      </c>
      <c r="T312" s="2" t="b">
        <f>AND(Datos[[#This Row],[Longitude]]&gt;=Longitud_,Datos[[#This Row],[Longitude]]&lt;=_Longitud)</f>
        <v>0</v>
      </c>
      <c r="U312" s="2" t="b">
        <f>AND(Comodines[[#This Row],[Latitud]],Comodines[[#This Row],[Longitud]])</f>
        <v>0</v>
      </c>
      <c r="V312" s="2" t="b">
        <f>IF(COUNTIFS($O$2:O312,Comodines[[#This Row],[LatT&amp;LonT]],$F$2:F312,Datos[[#This Row],[Acq_date]]-1)=0,TRUE,FALSE)</f>
        <v>1</v>
      </c>
      <c r="W312" s="2" t="b">
        <f>AND(Comodines[[#This Row],[L&amp;L]],Comodines[[#This Row],[Nuevo_Fuego]])</f>
        <v>0</v>
      </c>
      <c r="X312" s="2" t="str">
        <f>IF(Comodines[[#This Row],[L&amp;L]],Comodines[[#This Row],[Contador]],"")</f>
        <v/>
      </c>
      <c r="Y312" s="2" t="str">
        <f>IFERROR(SMALL(Comodines[L&amp;LC1],COUNTA($U$2:U312)),"")</f>
        <v/>
      </c>
      <c r="Z312" s="2" t="str">
        <f>IF(AND(Comodines[[#This Row],[Nuevo_Fuego]],Comodines[[#This Row],[L&amp;L]]),Comodines[[#This Row],[Contador]],"")</f>
        <v/>
      </c>
      <c r="AA312" s="2" t="str">
        <f>IFERROR(SMALL(Comodines[FuegoC1],COUNTA($W$2:W312)),"")</f>
        <v/>
      </c>
      <c r="AB312" s="3"/>
      <c r="AD312" s="3"/>
      <c r="AE312" s="3"/>
    </row>
    <row r="313" spans="1:31" ht="15" x14ac:dyDescent="0.25">
      <c r="A313" s="25">
        <v>32.30782</v>
      </c>
      <c r="B313" s="18">
        <v>-115.19685</v>
      </c>
      <c r="C313" s="2">
        <v>320.10000000000002</v>
      </c>
      <c r="D313" s="2">
        <v>0.3</v>
      </c>
      <c r="E313" s="2">
        <v>0.6</v>
      </c>
      <c r="F313" s="4">
        <v>42643</v>
      </c>
      <c r="G313" s="2">
        <v>845</v>
      </c>
      <c r="H313" s="2" t="s">
        <v>0</v>
      </c>
      <c r="I313" s="2" t="s">
        <v>1</v>
      </c>
      <c r="J313" s="2" t="s">
        <v>2</v>
      </c>
      <c r="K313" s="2">
        <v>289.8</v>
      </c>
      <c r="L313" s="2">
        <v>0</v>
      </c>
      <c r="M313" s="6" t="s">
        <v>0</v>
      </c>
      <c r="N313" s="23"/>
      <c r="O313" s="21" t="str">
        <f>Comodines[[#This Row],[Lat_trunc]]&amp;Comodines[[#This Row],[Lon_trunc]]</f>
        <v>32.308-115.197</v>
      </c>
      <c r="P313" s="21">
        <f>MROUND(Datos[[#This Row],[Latitude]],IF(Datos[[#This Row],[Latitude]]&lt;0,-Precisión,Precisión))</f>
        <v>32.308</v>
      </c>
      <c r="Q313" s="21">
        <f>MROUND(Datos[[#This Row],[Longitude]],IF(Datos[[#This Row],[Longitude]]&lt;0,-Precisión,Precisión))</f>
        <v>-115.197</v>
      </c>
      <c r="R313" s="1">
        <v>312</v>
      </c>
      <c r="S313" s="5" t="b">
        <f>AND(Datos[[#This Row],[Latitude]]&gt;=Latitud_,Datos[[#This Row],[Latitude]]&lt;=_Latitud)</f>
        <v>0</v>
      </c>
      <c r="T313" s="2" t="b">
        <f>AND(Datos[[#This Row],[Longitude]]&gt;=Longitud_,Datos[[#This Row],[Longitude]]&lt;=_Longitud)</f>
        <v>0</v>
      </c>
      <c r="U313" s="2" t="b">
        <f>AND(Comodines[[#This Row],[Latitud]],Comodines[[#This Row],[Longitud]])</f>
        <v>0</v>
      </c>
      <c r="V313" s="2" t="b">
        <f>IF(COUNTIFS($O$2:O313,Comodines[[#This Row],[LatT&amp;LonT]],$F$2:F313,Datos[[#This Row],[Acq_date]]-1)=0,TRUE,FALSE)</f>
        <v>1</v>
      </c>
      <c r="W313" s="2" t="b">
        <f>AND(Comodines[[#This Row],[L&amp;L]],Comodines[[#This Row],[Nuevo_Fuego]])</f>
        <v>0</v>
      </c>
      <c r="X313" s="2" t="str">
        <f>IF(Comodines[[#This Row],[L&amp;L]],Comodines[[#This Row],[Contador]],"")</f>
        <v/>
      </c>
      <c r="Y313" s="2" t="str">
        <f>IFERROR(SMALL(Comodines[L&amp;LC1],COUNTA($U$2:U313)),"")</f>
        <v/>
      </c>
      <c r="Z313" s="2" t="str">
        <f>IF(AND(Comodines[[#This Row],[Nuevo_Fuego]],Comodines[[#This Row],[L&amp;L]]),Comodines[[#This Row],[Contador]],"")</f>
        <v/>
      </c>
      <c r="AA313" s="2" t="str">
        <f>IFERROR(SMALL(Comodines[FuegoC1],COUNTA($W$2:W313)),"")</f>
        <v/>
      </c>
      <c r="AB313" s="3"/>
      <c r="AD313" s="3"/>
      <c r="AE313" s="3"/>
    </row>
    <row r="314" spans="1:31" ht="15" x14ac:dyDescent="0.25">
      <c r="A314" s="25">
        <v>32.302639999999997</v>
      </c>
      <c r="B314" s="18">
        <v>-115.19743</v>
      </c>
      <c r="C314" s="2">
        <v>301.39999999999998</v>
      </c>
      <c r="D314" s="2">
        <v>0.3</v>
      </c>
      <c r="E314" s="2">
        <v>0.6</v>
      </c>
      <c r="F314" s="4">
        <v>42643</v>
      </c>
      <c r="G314" s="2">
        <v>845</v>
      </c>
      <c r="H314" s="2" t="s">
        <v>0</v>
      </c>
      <c r="I314" s="2" t="s">
        <v>1</v>
      </c>
      <c r="J314" s="2" t="s">
        <v>2</v>
      </c>
      <c r="K314" s="2">
        <v>289.60000000000002</v>
      </c>
      <c r="L314" s="2">
        <v>0</v>
      </c>
      <c r="M314" s="6" t="s">
        <v>0</v>
      </c>
      <c r="N314" s="23"/>
      <c r="O314" s="21" t="str">
        <f>Comodines[[#This Row],[Lat_trunc]]&amp;Comodines[[#This Row],[Lon_trunc]]</f>
        <v>32.3025-115.1975</v>
      </c>
      <c r="P314" s="21">
        <f>MROUND(Datos[[#This Row],[Latitude]],IF(Datos[[#This Row],[Latitude]]&lt;0,-Precisión,Precisión))</f>
        <v>32.302500000000002</v>
      </c>
      <c r="Q314" s="21">
        <f>MROUND(Datos[[#This Row],[Longitude]],IF(Datos[[#This Row],[Longitude]]&lt;0,-Precisión,Precisión))</f>
        <v>-115.19750000000001</v>
      </c>
      <c r="R314" s="1">
        <v>313</v>
      </c>
      <c r="S314" s="5" t="b">
        <f>AND(Datos[[#This Row],[Latitude]]&gt;=Latitud_,Datos[[#This Row],[Latitude]]&lt;=_Latitud)</f>
        <v>0</v>
      </c>
      <c r="T314" s="2" t="b">
        <f>AND(Datos[[#This Row],[Longitude]]&gt;=Longitud_,Datos[[#This Row],[Longitude]]&lt;=_Longitud)</f>
        <v>0</v>
      </c>
      <c r="U314" s="2" t="b">
        <f>AND(Comodines[[#This Row],[Latitud]],Comodines[[#This Row],[Longitud]])</f>
        <v>0</v>
      </c>
      <c r="V314" s="2" t="b">
        <f>IF(COUNTIFS($O$2:O314,Comodines[[#This Row],[LatT&amp;LonT]],$F$2:F314,Datos[[#This Row],[Acq_date]]-1)=0,TRUE,FALSE)</f>
        <v>1</v>
      </c>
      <c r="W314" s="2" t="b">
        <f>AND(Comodines[[#This Row],[L&amp;L]],Comodines[[#This Row],[Nuevo_Fuego]])</f>
        <v>0</v>
      </c>
      <c r="X314" s="2" t="str">
        <f>IF(Comodines[[#This Row],[L&amp;L]],Comodines[[#This Row],[Contador]],"")</f>
        <v/>
      </c>
      <c r="Y314" s="2" t="str">
        <f>IFERROR(SMALL(Comodines[L&amp;LC1],COUNTA($U$2:U314)),"")</f>
        <v/>
      </c>
      <c r="Z314" s="2" t="str">
        <f>IF(AND(Comodines[[#This Row],[Nuevo_Fuego]],Comodines[[#This Row],[L&amp;L]]),Comodines[[#This Row],[Contador]],"")</f>
        <v/>
      </c>
      <c r="AA314" s="2" t="str">
        <f>IFERROR(SMALL(Comodines[FuegoC1],COUNTA($W$2:W314)),"")</f>
        <v/>
      </c>
      <c r="AB314" s="3"/>
      <c r="AD314" s="3"/>
      <c r="AE314" s="3"/>
    </row>
    <row r="315" spans="1:31" ht="15" x14ac:dyDescent="0.25">
      <c r="A315" s="25">
        <v>32.260350000000003</v>
      </c>
      <c r="B315" s="18">
        <v>-115.19105999999999</v>
      </c>
      <c r="C315" s="2">
        <v>324.8</v>
      </c>
      <c r="D315" s="2">
        <v>0.3</v>
      </c>
      <c r="E315" s="2">
        <v>0.6</v>
      </c>
      <c r="F315" s="4">
        <v>42643</v>
      </c>
      <c r="G315" s="2">
        <v>845</v>
      </c>
      <c r="H315" s="2" t="s">
        <v>0</v>
      </c>
      <c r="I315" s="2" t="s">
        <v>1</v>
      </c>
      <c r="J315" s="2" t="s">
        <v>2</v>
      </c>
      <c r="K315" s="2">
        <v>290</v>
      </c>
      <c r="L315" s="2">
        <v>0</v>
      </c>
      <c r="M315" s="6" t="s">
        <v>0</v>
      </c>
      <c r="N315" s="23"/>
      <c r="O315" s="21" t="str">
        <f>Comodines[[#This Row],[Lat_trunc]]&amp;Comodines[[#This Row],[Lon_trunc]]</f>
        <v>32.2605-115.191</v>
      </c>
      <c r="P315" s="21">
        <f>MROUND(Datos[[#This Row],[Latitude]],IF(Datos[[#This Row],[Latitude]]&lt;0,-Precisión,Precisión))</f>
        <v>32.2605</v>
      </c>
      <c r="Q315" s="21">
        <f>MROUND(Datos[[#This Row],[Longitude]],IF(Datos[[#This Row],[Longitude]]&lt;0,-Precisión,Precisión))</f>
        <v>-115.191</v>
      </c>
      <c r="R315" s="1">
        <v>314</v>
      </c>
      <c r="S315" s="5" t="b">
        <f>AND(Datos[[#This Row],[Latitude]]&gt;=Latitud_,Datos[[#This Row],[Latitude]]&lt;=_Latitud)</f>
        <v>0</v>
      </c>
      <c r="T315" s="2" t="b">
        <f>AND(Datos[[#This Row],[Longitude]]&gt;=Longitud_,Datos[[#This Row],[Longitude]]&lt;=_Longitud)</f>
        <v>0</v>
      </c>
      <c r="U315" s="2" t="b">
        <f>AND(Comodines[[#This Row],[Latitud]],Comodines[[#This Row],[Longitud]])</f>
        <v>0</v>
      </c>
      <c r="V315" s="2" t="b">
        <f>IF(COUNTIFS($O$2:O315,Comodines[[#This Row],[LatT&amp;LonT]],$F$2:F315,Datos[[#This Row],[Acq_date]]-1)=0,TRUE,FALSE)</f>
        <v>1</v>
      </c>
      <c r="W315" s="2" t="b">
        <f>AND(Comodines[[#This Row],[L&amp;L]],Comodines[[#This Row],[Nuevo_Fuego]])</f>
        <v>0</v>
      </c>
      <c r="X315" s="2" t="str">
        <f>IF(Comodines[[#This Row],[L&amp;L]],Comodines[[#This Row],[Contador]],"")</f>
        <v/>
      </c>
      <c r="Y315" s="2" t="str">
        <f>IFERROR(SMALL(Comodines[L&amp;LC1],COUNTA($U$2:U315)),"")</f>
        <v/>
      </c>
      <c r="Z315" s="2" t="str">
        <f>IF(AND(Comodines[[#This Row],[Nuevo_Fuego]],Comodines[[#This Row],[L&amp;L]]),Comodines[[#This Row],[Contador]],"")</f>
        <v/>
      </c>
      <c r="AA315" s="2" t="str">
        <f>IFERROR(SMALL(Comodines[FuegoC1],COUNTA($W$2:W315)),"")</f>
        <v/>
      </c>
      <c r="AB315" s="3"/>
      <c r="AD315" s="3"/>
      <c r="AE315" s="3"/>
    </row>
    <row r="316" spans="1:31" ht="15" x14ac:dyDescent="0.25">
      <c r="A316" s="25">
        <v>29.680440000000001</v>
      </c>
      <c r="B316" s="18">
        <v>-98.181079999999994</v>
      </c>
      <c r="C316" s="2">
        <v>309</v>
      </c>
      <c r="D316" s="2">
        <v>0.5</v>
      </c>
      <c r="E316" s="2">
        <v>0.5</v>
      </c>
      <c r="F316" s="4">
        <v>42643</v>
      </c>
      <c r="G316" s="2">
        <v>845</v>
      </c>
      <c r="H316" s="2" t="s">
        <v>0</v>
      </c>
      <c r="I316" s="2" t="s">
        <v>1</v>
      </c>
      <c r="J316" s="2" t="s">
        <v>2</v>
      </c>
      <c r="K316" s="2">
        <v>288.10000000000002</v>
      </c>
      <c r="L316" s="2">
        <v>0</v>
      </c>
      <c r="M316" s="6" t="s">
        <v>0</v>
      </c>
      <c r="N316" s="23"/>
      <c r="O316" s="21" t="str">
        <f>Comodines[[#This Row],[Lat_trunc]]&amp;Comodines[[#This Row],[Lon_trunc]]</f>
        <v>29.6805-98.181</v>
      </c>
      <c r="P316" s="21">
        <f>MROUND(Datos[[#This Row],[Latitude]],IF(Datos[[#This Row],[Latitude]]&lt;0,-Precisión,Precisión))</f>
        <v>29.680500000000002</v>
      </c>
      <c r="Q316" s="21">
        <f>MROUND(Datos[[#This Row],[Longitude]],IF(Datos[[#This Row],[Longitude]]&lt;0,-Precisión,Precisión))</f>
        <v>-98.180999999999997</v>
      </c>
      <c r="R316" s="1">
        <v>315</v>
      </c>
      <c r="S316" s="5" t="b">
        <f>AND(Datos[[#This Row],[Latitude]]&gt;=Latitud_,Datos[[#This Row],[Latitude]]&lt;=_Latitud)</f>
        <v>0</v>
      </c>
      <c r="T316" s="2" t="b">
        <f>AND(Datos[[#This Row],[Longitude]]&gt;=Longitud_,Datos[[#This Row],[Longitude]]&lt;=_Longitud)</f>
        <v>0</v>
      </c>
      <c r="U316" s="2" t="b">
        <f>AND(Comodines[[#This Row],[Latitud]],Comodines[[#This Row],[Longitud]])</f>
        <v>0</v>
      </c>
      <c r="V316" s="2" t="b">
        <f>IF(COUNTIFS($O$2:O316,Comodines[[#This Row],[LatT&amp;LonT]],$F$2:F316,Datos[[#This Row],[Acq_date]]-1)=0,TRUE,FALSE)</f>
        <v>1</v>
      </c>
      <c r="W316" s="2" t="b">
        <f>AND(Comodines[[#This Row],[L&amp;L]],Comodines[[#This Row],[Nuevo_Fuego]])</f>
        <v>0</v>
      </c>
      <c r="X316" s="2" t="str">
        <f>IF(Comodines[[#This Row],[L&amp;L]],Comodines[[#This Row],[Contador]],"")</f>
        <v/>
      </c>
      <c r="Y316" s="2" t="str">
        <f>IFERROR(SMALL(Comodines[L&amp;LC1],COUNTA($U$2:U316)),"")</f>
        <v/>
      </c>
      <c r="Z316" s="2" t="str">
        <f>IF(AND(Comodines[[#This Row],[Nuevo_Fuego]],Comodines[[#This Row],[L&amp;L]]),Comodines[[#This Row],[Contador]],"")</f>
        <v/>
      </c>
      <c r="AA316" s="2" t="str">
        <f>IFERROR(SMALL(Comodines[FuegoC1],COUNTA($W$2:W316)),"")</f>
        <v/>
      </c>
      <c r="AB316" s="3"/>
      <c r="AD316" s="3"/>
      <c r="AE316" s="3"/>
    </row>
    <row r="317" spans="1:31" ht="15" x14ac:dyDescent="0.25">
      <c r="A317" s="25">
        <v>29.207540000000002</v>
      </c>
      <c r="B317" s="18">
        <v>-96.235910000000004</v>
      </c>
      <c r="C317" s="2">
        <v>298</v>
      </c>
      <c r="D317" s="2">
        <v>0.3</v>
      </c>
      <c r="E317" s="2">
        <v>0.6</v>
      </c>
      <c r="F317" s="4">
        <v>42643</v>
      </c>
      <c r="G317" s="2">
        <v>845</v>
      </c>
      <c r="H317" s="2" t="s">
        <v>0</v>
      </c>
      <c r="I317" s="2" t="s">
        <v>1</v>
      </c>
      <c r="J317" s="2" t="s">
        <v>2</v>
      </c>
      <c r="K317" s="2">
        <v>286.8</v>
      </c>
      <c r="L317" s="2">
        <v>0</v>
      </c>
      <c r="M317" s="6" t="s">
        <v>0</v>
      </c>
      <c r="N317" s="23"/>
      <c r="O317" s="21" t="str">
        <f>Comodines[[#This Row],[Lat_trunc]]&amp;Comodines[[#This Row],[Lon_trunc]]</f>
        <v>29.2075-96.236</v>
      </c>
      <c r="P317" s="21">
        <f>MROUND(Datos[[#This Row],[Latitude]],IF(Datos[[#This Row],[Latitude]]&lt;0,-Precisión,Precisión))</f>
        <v>29.2075</v>
      </c>
      <c r="Q317" s="21">
        <f>MROUND(Datos[[#This Row],[Longitude]],IF(Datos[[#This Row],[Longitude]]&lt;0,-Precisión,Precisión))</f>
        <v>-96.236000000000004</v>
      </c>
      <c r="R317" s="1">
        <v>316</v>
      </c>
      <c r="S317" s="5" t="b">
        <f>AND(Datos[[#This Row],[Latitude]]&gt;=Latitud_,Datos[[#This Row],[Latitude]]&lt;=_Latitud)</f>
        <v>0</v>
      </c>
      <c r="T317" s="2" t="b">
        <f>AND(Datos[[#This Row],[Longitude]]&gt;=Longitud_,Datos[[#This Row],[Longitude]]&lt;=_Longitud)</f>
        <v>0</v>
      </c>
      <c r="U317" s="2" t="b">
        <f>AND(Comodines[[#This Row],[Latitud]],Comodines[[#This Row],[Longitud]])</f>
        <v>0</v>
      </c>
      <c r="V317" s="2" t="b">
        <f>IF(COUNTIFS($O$2:O317,Comodines[[#This Row],[LatT&amp;LonT]],$F$2:F317,Datos[[#This Row],[Acq_date]]-1)=0,TRUE,FALSE)</f>
        <v>1</v>
      </c>
      <c r="W317" s="2" t="b">
        <f>AND(Comodines[[#This Row],[L&amp;L]],Comodines[[#This Row],[Nuevo_Fuego]])</f>
        <v>0</v>
      </c>
      <c r="X317" s="2" t="str">
        <f>IF(Comodines[[#This Row],[L&amp;L]],Comodines[[#This Row],[Contador]],"")</f>
        <v/>
      </c>
      <c r="Y317" s="2" t="str">
        <f>IFERROR(SMALL(Comodines[L&amp;LC1],COUNTA($U$2:U317)),"")</f>
        <v/>
      </c>
      <c r="Z317" s="2" t="str">
        <f>IF(AND(Comodines[[#This Row],[Nuevo_Fuego]],Comodines[[#This Row],[L&amp;L]]),Comodines[[#This Row],[Contador]],"")</f>
        <v/>
      </c>
      <c r="AA317" s="2" t="str">
        <f>IFERROR(SMALL(Comodines[FuegoC1],COUNTA($W$2:W317)),"")</f>
        <v/>
      </c>
      <c r="AB317" s="3"/>
      <c r="AD317" s="3"/>
      <c r="AE317" s="3"/>
    </row>
    <row r="318" spans="1:31" ht="15" x14ac:dyDescent="0.25">
      <c r="A318" s="25">
        <v>29.577940000000002</v>
      </c>
      <c r="B318" s="18">
        <v>-98.035679999999999</v>
      </c>
      <c r="C318" s="2">
        <v>319.8</v>
      </c>
      <c r="D318" s="2">
        <v>0.5</v>
      </c>
      <c r="E318" s="2">
        <v>0.5</v>
      </c>
      <c r="F318" s="4">
        <v>42643</v>
      </c>
      <c r="G318" s="2">
        <v>845</v>
      </c>
      <c r="H318" s="2" t="s">
        <v>0</v>
      </c>
      <c r="I318" s="2" t="s">
        <v>1</v>
      </c>
      <c r="J318" s="2" t="s">
        <v>2</v>
      </c>
      <c r="K318" s="2">
        <v>288</v>
      </c>
      <c r="L318" s="2">
        <v>0</v>
      </c>
      <c r="M318" s="6" t="s">
        <v>0</v>
      </c>
      <c r="N318" s="23"/>
      <c r="O318" s="21" t="str">
        <f>Comodines[[#This Row],[Lat_trunc]]&amp;Comodines[[#This Row],[Lon_trunc]]</f>
        <v>29.578-98.0355</v>
      </c>
      <c r="P318" s="21">
        <f>MROUND(Datos[[#This Row],[Latitude]],IF(Datos[[#This Row],[Latitude]]&lt;0,-Precisión,Precisión))</f>
        <v>29.577999999999999</v>
      </c>
      <c r="Q318" s="21">
        <f>MROUND(Datos[[#This Row],[Longitude]],IF(Datos[[#This Row],[Longitude]]&lt;0,-Precisión,Precisión))</f>
        <v>-98.035499999999999</v>
      </c>
      <c r="R318" s="1">
        <v>317</v>
      </c>
      <c r="S318" s="5" t="b">
        <f>AND(Datos[[#This Row],[Latitude]]&gt;=Latitud_,Datos[[#This Row],[Latitude]]&lt;=_Latitud)</f>
        <v>0</v>
      </c>
      <c r="T318" s="2" t="b">
        <f>AND(Datos[[#This Row],[Longitude]]&gt;=Longitud_,Datos[[#This Row],[Longitude]]&lt;=_Longitud)</f>
        <v>0</v>
      </c>
      <c r="U318" s="2" t="b">
        <f>AND(Comodines[[#This Row],[Latitud]],Comodines[[#This Row],[Longitud]])</f>
        <v>0</v>
      </c>
      <c r="V318" s="2" t="b">
        <f>IF(COUNTIFS($O$2:O318,Comodines[[#This Row],[LatT&amp;LonT]],$F$2:F318,Datos[[#This Row],[Acq_date]]-1)=0,TRUE,FALSE)</f>
        <v>1</v>
      </c>
      <c r="W318" s="2" t="b">
        <f>AND(Comodines[[#This Row],[L&amp;L]],Comodines[[#This Row],[Nuevo_Fuego]])</f>
        <v>0</v>
      </c>
      <c r="X318" s="2" t="str">
        <f>IF(Comodines[[#This Row],[L&amp;L]],Comodines[[#This Row],[Contador]],"")</f>
        <v/>
      </c>
      <c r="Y318" s="2" t="str">
        <f>IFERROR(SMALL(Comodines[L&amp;LC1],COUNTA($U$2:U318)),"")</f>
        <v/>
      </c>
      <c r="Z318" s="2" t="str">
        <f>IF(AND(Comodines[[#This Row],[Nuevo_Fuego]],Comodines[[#This Row],[L&amp;L]]),Comodines[[#This Row],[Contador]],"")</f>
        <v/>
      </c>
      <c r="AA318" s="2" t="str">
        <f>IFERROR(SMALL(Comodines[FuegoC1],COUNTA($W$2:W318)),"")</f>
        <v/>
      </c>
      <c r="AB318" s="3"/>
      <c r="AD318" s="3"/>
      <c r="AE318" s="3"/>
    </row>
    <row r="319" spans="1:31" ht="15" x14ac:dyDescent="0.25">
      <c r="A319" s="25">
        <v>29.576799999999999</v>
      </c>
      <c r="B319" s="18">
        <v>-98.03049</v>
      </c>
      <c r="C319" s="2">
        <v>307.7</v>
      </c>
      <c r="D319" s="2">
        <v>0.5</v>
      </c>
      <c r="E319" s="2">
        <v>0.5</v>
      </c>
      <c r="F319" s="4">
        <v>42643</v>
      </c>
      <c r="G319" s="2">
        <v>845</v>
      </c>
      <c r="H319" s="2" t="s">
        <v>0</v>
      </c>
      <c r="I319" s="2" t="s">
        <v>1</v>
      </c>
      <c r="J319" s="2" t="s">
        <v>2</v>
      </c>
      <c r="K319" s="2">
        <v>288.3</v>
      </c>
      <c r="L319" s="2">
        <v>0</v>
      </c>
      <c r="M319" s="6" t="s">
        <v>0</v>
      </c>
      <c r="N319" s="23"/>
      <c r="O319" s="21" t="str">
        <f>Comodines[[#This Row],[Lat_trunc]]&amp;Comodines[[#This Row],[Lon_trunc]]</f>
        <v>29.577-98.0305</v>
      </c>
      <c r="P319" s="21">
        <f>MROUND(Datos[[#This Row],[Latitude]],IF(Datos[[#This Row],[Latitude]]&lt;0,-Precisión,Precisión))</f>
        <v>29.577000000000002</v>
      </c>
      <c r="Q319" s="21">
        <f>MROUND(Datos[[#This Row],[Longitude]],IF(Datos[[#This Row],[Longitude]]&lt;0,-Precisión,Precisión))</f>
        <v>-98.030500000000004</v>
      </c>
      <c r="R319" s="1">
        <v>318</v>
      </c>
      <c r="S319" s="5" t="b">
        <f>AND(Datos[[#This Row],[Latitude]]&gt;=Latitud_,Datos[[#This Row],[Latitude]]&lt;=_Latitud)</f>
        <v>0</v>
      </c>
      <c r="T319" s="2" t="b">
        <f>AND(Datos[[#This Row],[Longitude]]&gt;=Longitud_,Datos[[#This Row],[Longitude]]&lt;=_Longitud)</f>
        <v>0</v>
      </c>
      <c r="U319" s="2" t="b">
        <f>AND(Comodines[[#This Row],[Latitud]],Comodines[[#This Row],[Longitud]])</f>
        <v>0</v>
      </c>
      <c r="V319" s="2" t="b">
        <f>IF(COUNTIFS($O$2:O319,Comodines[[#This Row],[LatT&amp;LonT]],$F$2:F319,Datos[[#This Row],[Acq_date]]-1)=0,TRUE,FALSE)</f>
        <v>1</v>
      </c>
      <c r="W319" s="2" t="b">
        <f>AND(Comodines[[#This Row],[L&amp;L]],Comodines[[#This Row],[Nuevo_Fuego]])</f>
        <v>0</v>
      </c>
      <c r="X319" s="2" t="str">
        <f>IF(Comodines[[#This Row],[L&amp;L]],Comodines[[#This Row],[Contador]],"")</f>
        <v/>
      </c>
      <c r="Y319" s="2" t="str">
        <f>IFERROR(SMALL(Comodines[L&amp;LC1],COUNTA($U$2:U319)),"")</f>
        <v/>
      </c>
      <c r="Z319" s="2" t="str">
        <f>IF(AND(Comodines[[#This Row],[Nuevo_Fuego]],Comodines[[#This Row],[L&amp;L]]),Comodines[[#This Row],[Contador]],"")</f>
        <v/>
      </c>
      <c r="AA319" s="2" t="str">
        <f>IFERROR(SMALL(Comodines[FuegoC1],COUNTA($W$2:W319)),"")</f>
        <v/>
      </c>
      <c r="AB319" s="3"/>
      <c r="AD319" s="3"/>
      <c r="AE319" s="3"/>
    </row>
    <row r="320" spans="1:31" ht="15" x14ac:dyDescent="0.25">
      <c r="A320" s="25">
        <v>29.576339999999998</v>
      </c>
      <c r="B320" s="18">
        <v>-98.033460000000005</v>
      </c>
      <c r="C320" s="2">
        <v>329.9</v>
      </c>
      <c r="D320" s="2">
        <v>0.5</v>
      </c>
      <c r="E320" s="2">
        <v>0.5</v>
      </c>
      <c r="F320" s="4">
        <v>42643</v>
      </c>
      <c r="G320" s="2">
        <v>845</v>
      </c>
      <c r="H320" s="2" t="s">
        <v>0</v>
      </c>
      <c r="I320" s="2" t="s">
        <v>1</v>
      </c>
      <c r="J320" s="2" t="s">
        <v>2</v>
      </c>
      <c r="K320" s="2">
        <v>288.89999999999998</v>
      </c>
      <c r="L320" s="2">
        <v>0</v>
      </c>
      <c r="M320" s="6" t="s">
        <v>0</v>
      </c>
      <c r="N320" s="23"/>
      <c r="O320" s="21" t="str">
        <f>Comodines[[#This Row],[Lat_trunc]]&amp;Comodines[[#This Row],[Lon_trunc]]</f>
        <v>29.5765-98.0335</v>
      </c>
      <c r="P320" s="21">
        <f>MROUND(Datos[[#This Row],[Latitude]],IF(Datos[[#This Row],[Latitude]]&lt;0,-Precisión,Precisión))</f>
        <v>29.576499999999999</v>
      </c>
      <c r="Q320" s="21">
        <f>MROUND(Datos[[#This Row],[Longitude]],IF(Datos[[#This Row],[Longitude]]&lt;0,-Precisión,Precisión))</f>
        <v>-98.033500000000004</v>
      </c>
      <c r="R320" s="1">
        <v>319</v>
      </c>
      <c r="S320" s="5" t="b">
        <f>AND(Datos[[#This Row],[Latitude]]&gt;=Latitud_,Datos[[#This Row],[Latitude]]&lt;=_Latitud)</f>
        <v>0</v>
      </c>
      <c r="T320" s="2" t="b">
        <f>AND(Datos[[#This Row],[Longitude]]&gt;=Longitud_,Datos[[#This Row],[Longitude]]&lt;=_Longitud)</f>
        <v>0</v>
      </c>
      <c r="U320" s="2" t="b">
        <f>AND(Comodines[[#This Row],[Latitud]],Comodines[[#This Row],[Longitud]])</f>
        <v>0</v>
      </c>
      <c r="V320" s="2" t="b">
        <f>IF(COUNTIFS($O$2:O320,Comodines[[#This Row],[LatT&amp;LonT]],$F$2:F320,Datos[[#This Row],[Acq_date]]-1)=0,TRUE,FALSE)</f>
        <v>1</v>
      </c>
      <c r="W320" s="2" t="b">
        <f>AND(Comodines[[#This Row],[L&amp;L]],Comodines[[#This Row],[Nuevo_Fuego]])</f>
        <v>0</v>
      </c>
      <c r="X320" s="2" t="str">
        <f>IF(Comodines[[#This Row],[L&amp;L]],Comodines[[#This Row],[Contador]],"")</f>
        <v/>
      </c>
      <c r="Y320" s="2" t="str">
        <f>IFERROR(SMALL(Comodines[L&amp;LC1],COUNTA($U$2:U320)),"")</f>
        <v/>
      </c>
      <c r="Z320" s="2" t="str">
        <f>IF(AND(Comodines[[#This Row],[Nuevo_Fuego]],Comodines[[#This Row],[L&amp;L]]),Comodines[[#This Row],[Contador]],"")</f>
        <v/>
      </c>
      <c r="AA320" s="2" t="str">
        <f>IFERROR(SMALL(Comodines[FuegoC1],COUNTA($W$2:W320)),"")</f>
        <v/>
      </c>
      <c r="AB320" s="3"/>
      <c r="AD320" s="3"/>
      <c r="AE320" s="3"/>
    </row>
    <row r="321" spans="1:31" ht="15" x14ac:dyDescent="0.25">
      <c r="A321" s="25">
        <v>28.981580000000001</v>
      </c>
      <c r="B321" s="18">
        <v>-95.395099999999999</v>
      </c>
      <c r="C321" s="2">
        <v>304.7</v>
      </c>
      <c r="D321" s="2">
        <v>0.4</v>
      </c>
      <c r="E321" s="2">
        <v>0.6</v>
      </c>
      <c r="F321" s="4">
        <v>42643</v>
      </c>
      <c r="G321" s="2">
        <v>845</v>
      </c>
      <c r="H321" s="2" t="s">
        <v>0</v>
      </c>
      <c r="I321" s="2" t="s">
        <v>1</v>
      </c>
      <c r="J321" s="2" t="s">
        <v>2</v>
      </c>
      <c r="K321" s="2">
        <v>291.39999999999998</v>
      </c>
      <c r="L321" s="2">
        <v>0</v>
      </c>
      <c r="M321" s="6" t="s">
        <v>0</v>
      </c>
      <c r="N321" s="23"/>
      <c r="O321" s="21" t="str">
        <f>Comodines[[#This Row],[Lat_trunc]]&amp;Comodines[[#This Row],[Lon_trunc]]</f>
        <v>28.9815-95.395</v>
      </c>
      <c r="P321" s="21">
        <f>MROUND(Datos[[#This Row],[Latitude]],IF(Datos[[#This Row],[Latitude]]&lt;0,-Precisión,Precisión))</f>
        <v>28.9815</v>
      </c>
      <c r="Q321" s="21">
        <f>MROUND(Datos[[#This Row],[Longitude]],IF(Datos[[#This Row],[Longitude]]&lt;0,-Precisión,Precisión))</f>
        <v>-95.394999999999996</v>
      </c>
      <c r="R321" s="1">
        <v>320</v>
      </c>
      <c r="S321" s="5" t="b">
        <f>AND(Datos[[#This Row],[Latitude]]&gt;=Latitud_,Datos[[#This Row],[Latitude]]&lt;=_Latitud)</f>
        <v>0</v>
      </c>
      <c r="T321" s="2" t="b">
        <f>AND(Datos[[#This Row],[Longitude]]&gt;=Longitud_,Datos[[#This Row],[Longitude]]&lt;=_Longitud)</f>
        <v>0</v>
      </c>
      <c r="U321" s="2" t="b">
        <f>AND(Comodines[[#This Row],[Latitud]],Comodines[[#This Row],[Longitud]])</f>
        <v>0</v>
      </c>
      <c r="V321" s="2" t="b">
        <f>IF(COUNTIFS($O$2:O321,Comodines[[#This Row],[LatT&amp;LonT]],$F$2:F321,Datos[[#This Row],[Acq_date]]-1)=0,TRUE,FALSE)</f>
        <v>1</v>
      </c>
      <c r="W321" s="2" t="b">
        <f>AND(Comodines[[#This Row],[L&amp;L]],Comodines[[#This Row],[Nuevo_Fuego]])</f>
        <v>0</v>
      </c>
      <c r="X321" s="2" t="str">
        <f>IF(Comodines[[#This Row],[L&amp;L]],Comodines[[#This Row],[Contador]],"")</f>
        <v/>
      </c>
      <c r="Y321" s="2" t="str">
        <f>IFERROR(SMALL(Comodines[L&amp;LC1],COUNTA($U$2:U321)),"")</f>
        <v/>
      </c>
      <c r="Z321" s="2" t="str">
        <f>IF(AND(Comodines[[#This Row],[Nuevo_Fuego]],Comodines[[#This Row],[L&amp;L]]),Comodines[[#This Row],[Contador]],"")</f>
        <v/>
      </c>
      <c r="AA321" s="2" t="str">
        <f>IFERROR(SMALL(Comodines[FuegoC1],COUNTA($W$2:W321)),"")</f>
        <v/>
      </c>
      <c r="AB321" s="3"/>
      <c r="AD321" s="3"/>
      <c r="AE321" s="3"/>
    </row>
    <row r="322" spans="1:31" ht="15" x14ac:dyDescent="0.25">
      <c r="A322" s="25">
        <v>29.339680000000001</v>
      </c>
      <c r="B322" s="18">
        <v>-97.111369999999994</v>
      </c>
      <c r="C322" s="2">
        <v>301.10000000000002</v>
      </c>
      <c r="D322" s="2">
        <v>0.6</v>
      </c>
      <c r="E322" s="2">
        <v>0.5</v>
      </c>
      <c r="F322" s="4">
        <v>42643</v>
      </c>
      <c r="G322" s="2">
        <v>845</v>
      </c>
      <c r="H322" s="2" t="s">
        <v>0</v>
      </c>
      <c r="I322" s="2" t="s">
        <v>1</v>
      </c>
      <c r="J322" s="2" t="s">
        <v>2</v>
      </c>
      <c r="K322" s="2">
        <v>287</v>
      </c>
      <c r="L322" s="2">
        <v>0</v>
      </c>
      <c r="M322" s="6" t="s">
        <v>0</v>
      </c>
      <c r="N322" s="23"/>
      <c r="O322" s="21" t="str">
        <f>Comodines[[#This Row],[Lat_trunc]]&amp;Comodines[[#This Row],[Lon_trunc]]</f>
        <v>29.3395-97.1115</v>
      </c>
      <c r="P322" s="21">
        <f>MROUND(Datos[[#This Row],[Latitude]],IF(Datos[[#This Row],[Latitude]]&lt;0,-Precisión,Precisión))</f>
        <v>29.339500000000001</v>
      </c>
      <c r="Q322" s="21">
        <f>MROUND(Datos[[#This Row],[Longitude]],IF(Datos[[#This Row],[Longitude]]&lt;0,-Precisión,Precisión))</f>
        <v>-97.111500000000007</v>
      </c>
      <c r="R322" s="1">
        <v>321</v>
      </c>
      <c r="S322" s="5" t="b">
        <f>AND(Datos[[#This Row],[Latitude]]&gt;=Latitud_,Datos[[#This Row],[Latitude]]&lt;=_Latitud)</f>
        <v>0</v>
      </c>
      <c r="T322" s="2" t="b">
        <f>AND(Datos[[#This Row],[Longitude]]&gt;=Longitud_,Datos[[#This Row],[Longitude]]&lt;=_Longitud)</f>
        <v>0</v>
      </c>
      <c r="U322" s="2" t="b">
        <f>AND(Comodines[[#This Row],[Latitud]],Comodines[[#This Row],[Longitud]])</f>
        <v>0</v>
      </c>
      <c r="V322" s="2" t="b">
        <f>IF(COUNTIFS($O$2:O322,Comodines[[#This Row],[LatT&amp;LonT]],$F$2:F322,Datos[[#This Row],[Acq_date]]-1)=0,TRUE,FALSE)</f>
        <v>1</v>
      </c>
      <c r="W322" s="2" t="b">
        <f>AND(Comodines[[#This Row],[L&amp;L]],Comodines[[#This Row],[Nuevo_Fuego]])</f>
        <v>0</v>
      </c>
      <c r="X322" s="2" t="str">
        <f>IF(Comodines[[#This Row],[L&amp;L]],Comodines[[#This Row],[Contador]],"")</f>
        <v/>
      </c>
      <c r="Y322" s="2" t="str">
        <f>IFERROR(SMALL(Comodines[L&amp;LC1],COUNTA($U$2:U322)),"")</f>
        <v/>
      </c>
      <c r="Z322" s="2" t="str">
        <f>IF(AND(Comodines[[#This Row],[Nuevo_Fuego]],Comodines[[#This Row],[L&amp;L]]),Comodines[[#This Row],[Contador]],"")</f>
        <v/>
      </c>
      <c r="AA322" s="2" t="str">
        <f>IFERROR(SMALL(Comodines[FuegoC1],COUNTA($W$2:W322)),"")</f>
        <v/>
      </c>
      <c r="AB322" s="3"/>
      <c r="AD322" s="3"/>
      <c r="AE322" s="3"/>
    </row>
    <row r="323" spans="1:31" ht="15" x14ac:dyDescent="0.25">
      <c r="A323" s="25">
        <v>29.13111</v>
      </c>
      <c r="B323" s="18">
        <v>-97.585980000000006</v>
      </c>
      <c r="C323" s="2">
        <v>296.7</v>
      </c>
      <c r="D323" s="2">
        <v>0.6</v>
      </c>
      <c r="E323" s="2">
        <v>0.5</v>
      </c>
      <c r="F323" s="4">
        <v>42643</v>
      </c>
      <c r="G323" s="2">
        <v>845</v>
      </c>
      <c r="H323" s="2" t="s">
        <v>0</v>
      </c>
      <c r="I323" s="2" t="s">
        <v>1</v>
      </c>
      <c r="J323" s="2" t="s">
        <v>2</v>
      </c>
      <c r="K323" s="2">
        <v>285.39999999999998</v>
      </c>
      <c r="L323" s="2">
        <v>0</v>
      </c>
      <c r="M323" s="6" t="s">
        <v>0</v>
      </c>
      <c r="N323" s="23"/>
      <c r="O323" s="21" t="str">
        <f>Comodines[[#This Row],[Lat_trunc]]&amp;Comodines[[#This Row],[Lon_trunc]]</f>
        <v>29.131-97.586</v>
      </c>
      <c r="P323" s="21">
        <f>MROUND(Datos[[#This Row],[Latitude]],IF(Datos[[#This Row],[Latitude]]&lt;0,-Precisión,Precisión))</f>
        <v>29.131</v>
      </c>
      <c r="Q323" s="21">
        <f>MROUND(Datos[[#This Row],[Longitude]],IF(Datos[[#This Row],[Longitude]]&lt;0,-Precisión,Precisión))</f>
        <v>-97.585999999999999</v>
      </c>
      <c r="R323" s="1">
        <v>322</v>
      </c>
      <c r="S323" s="5" t="b">
        <f>AND(Datos[[#This Row],[Latitude]]&gt;=Latitud_,Datos[[#This Row],[Latitude]]&lt;=_Latitud)</f>
        <v>0</v>
      </c>
      <c r="T323" s="2" t="b">
        <f>AND(Datos[[#This Row],[Longitude]]&gt;=Longitud_,Datos[[#This Row],[Longitude]]&lt;=_Longitud)</f>
        <v>0</v>
      </c>
      <c r="U323" s="2" t="b">
        <f>AND(Comodines[[#This Row],[Latitud]],Comodines[[#This Row],[Longitud]])</f>
        <v>0</v>
      </c>
      <c r="V323" s="2" t="b">
        <f>IF(COUNTIFS($O$2:O323,Comodines[[#This Row],[LatT&amp;LonT]],$F$2:F323,Datos[[#This Row],[Acq_date]]-1)=0,TRUE,FALSE)</f>
        <v>1</v>
      </c>
      <c r="W323" s="2" t="b">
        <f>AND(Comodines[[#This Row],[L&amp;L]],Comodines[[#This Row],[Nuevo_Fuego]])</f>
        <v>0</v>
      </c>
      <c r="X323" s="2" t="str">
        <f>IF(Comodines[[#This Row],[L&amp;L]],Comodines[[#This Row],[Contador]],"")</f>
        <v/>
      </c>
      <c r="Y323" s="2" t="str">
        <f>IFERROR(SMALL(Comodines[L&amp;LC1],COUNTA($U$2:U323)),"")</f>
        <v/>
      </c>
      <c r="Z323" s="2" t="str">
        <f>IF(AND(Comodines[[#This Row],[Nuevo_Fuego]],Comodines[[#This Row],[L&amp;L]]),Comodines[[#This Row],[Contador]],"")</f>
        <v/>
      </c>
      <c r="AA323" s="2" t="str">
        <f>IFERROR(SMALL(Comodines[FuegoC1],COUNTA($W$2:W323)),"")</f>
        <v/>
      </c>
      <c r="AB323" s="3"/>
      <c r="AD323" s="3"/>
      <c r="AE323" s="3"/>
    </row>
    <row r="324" spans="1:31" ht="15" x14ac:dyDescent="0.25">
      <c r="A324" s="25">
        <v>29.1005</v>
      </c>
      <c r="B324" s="18">
        <v>-97.713279999999997</v>
      </c>
      <c r="C324" s="2">
        <v>298.7</v>
      </c>
      <c r="D324" s="2">
        <v>0.5</v>
      </c>
      <c r="E324" s="2">
        <v>0.5</v>
      </c>
      <c r="F324" s="4">
        <v>42643</v>
      </c>
      <c r="G324" s="2">
        <v>845</v>
      </c>
      <c r="H324" s="2" t="s">
        <v>0</v>
      </c>
      <c r="I324" s="2" t="s">
        <v>1</v>
      </c>
      <c r="J324" s="2" t="s">
        <v>2</v>
      </c>
      <c r="K324" s="2">
        <v>285.5</v>
      </c>
      <c r="L324" s="2">
        <v>0</v>
      </c>
      <c r="M324" s="6" t="s">
        <v>0</v>
      </c>
      <c r="N324" s="23"/>
      <c r="O324" s="21" t="str">
        <f>Comodines[[#This Row],[Lat_trunc]]&amp;Comodines[[#This Row],[Lon_trunc]]</f>
        <v>29.1005-97.7135</v>
      </c>
      <c r="P324" s="21">
        <f>MROUND(Datos[[#This Row],[Latitude]],IF(Datos[[#This Row],[Latitude]]&lt;0,-Precisión,Precisión))</f>
        <v>29.1005</v>
      </c>
      <c r="Q324" s="21">
        <f>MROUND(Datos[[#This Row],[Longitude]],IF(Datos[[#This Row],[Longitude]]&lt;0,-Precisión,Precisión))</f>
        <v>-97.713499999999996</v>
      </c>
      <c r="R324" s="1">
        <v>323</v>
      </c>
      <c r="S324" s="5" t="b">
        <f>AND(Datos[[#This Row],[Latitude]]&gt;=Latitud_,Datos[[#This Row],[Latitude]]&lt;=_Latitud)</f>
        <v>0</v>
      </c>
      <c r="T324" s="2" t="b">
        <f>AND(Datos[[#This Row],[Longitude]]&gt;=Longitud_,Datos[[#This Row],[Longitude]]&lt;=_Longitud)</f>
        <v>0</v>
      </c>
      <c r="U324" s="2" t="b">
        <f>AND(Comodines[[#This Row],[Latitud]],Comodines[[#This Row],[Longitud]])</f>
        <v>0</v>
      </c>
      <c r="V324" s="2" t="b">
        <f>IF(COUNTIFS($O$2:O324,Comodines[[#This Row],[LatT&amp;LonT]],$F$2:F324,Datos[[#This Row],[Acq_date]]-1)=0,TRUE,FALSE)</f>
        <v>1</v>
      </c>
      <c r="W324" s="2" t="b">
        <f>AND(Comodines[[#This Row],[L&amp;L]],Comodines[[#This Row],[Nuevo_Fuego]])</f>
        <v>0</v>
      </c>
      <c r="X324" s="2" t="str">
        <f>IF(Comodines[[#This Row],[L&amp;L]],Comodines[[#This Row],[Contador]],"")</f>
        <v/>
      </c>
      <c r="Y324" s="2" t="str">
        <f>IFERROR(SMALL(Comodines[L&amp;LC1],COUNTA($U$2:U324)),"")</f>
        <v/>
      </c>
      <c r="Z324" s="2" t="str">
        <f>IF(AND(Comodines[[#This Row],[Nuevo_Fuego]],Comodines[[#This Row],[L&amp;L]]),Comodines[[#This Row],[Contador]],"")</f>
        <v/>
      </c>
      <c r="AA324" s="2" t="str">
        <f>IFERROR(SMALL(Comodines[FuegoC1],COUNTA($W$2:W324)),"")</f>
        <v/>
      </c>
      <c r="AB324" s="3"/>
      <c r="AD324" s="3"/>
      <c r="AE324" s="3"/>
    </row>
    <row r="325" spans="1:31" ht="15" x14ac:dyDescent="0.25">
      <c r="A325" s="25">
        <v>29.099270000000001</v>
      </c>
      <c r="B325" s="18">
        <v>-97.707750000000004</v>
      </c>
      <c r="C325" s="2">
        <v>296.7</v>
      </c>
      <c r="D325" s="2">
        <v>0.5</v>
      </c>
      <c r="E325" s="2">
        <v>0.5</v>
      </c>
      <c r="F325" s="4">
        <v>42643</v>
      </c>
      <c r="G325" s="2">
        <v>845</v>
      </c>
      <c r="H325" s="2" t="s">
        <v>0</v>
      </c>
      <c r="I325" s="2" t="s">
        <v>1</v>
      </c>
      <c r="J325" s="2" t="s">
        <v>2</v>
      </c>
      <c r="K325" s="2">
        <v>285.2</v>
      </c>
      <c r="L325" s="2">
        <v>0</v>
      </c>
      <c r="M325" s="6" t="s">
        <v>0</v>
      </c>
      <c r="N325" s="23"/>
      <c r="O325" s="21" t="str">
        <f>Comodines[[#This Row],[Lat_trunc]]&amp;Comodines[[#This Row],[Lon_trunc]]</f>
        <v>29.0995-97.708</v>
      </c>
      <c r="P325" s="21">
        <f>MROUND(Datos[[#This Row],[Latitude]],IF(Datos[[#This Row],[Latitude]]&lt;0,-Precisión,Precisión))</f>
        <v>29.099499999999999</v>
      </c>
      <c r="Q325" s="21">
        <f>MROUND(Datos[[#This Row],[Longitude]],IF(Datos[[#This Row],[Longitude]]&lt;0,-Precisión,Precisión))</f>
        <v>-97.707999999999998</v>
      </c>
      <c r="R325" s="1">
        <v>324</v>
      </c>
      <c r="S325" s="5" t="b">
        <f>AND(Datos[[#This Row],[Latitude]]&gt;=Latitud_,Datos[[#This Row],[Latitude]]&lt;=_Latitud)</f>
        <v>0</v>
      </c>
      <c r="T325" s="2" t="b">
        <f>AND(Datos[[#This Row],[Longitude]]&gt;=Longitud_,Datos[[#This Row],[Longitude]]&lt;=_Longitud)</f>
        <v>0</v>
      </c>
      <c r="U325" s="2" t="b">
        <f>AND(Comodines[[#This Row],[Latitud]],Comodines[[#This Row],[Longitud]])</f>
        <v>0</v>
      </c>
      <c r="V325" s="2" t="b">
        <f>IF(COUNTIFS($O$2:O325,Comodines[[#This Row],[LatT&amp;LonT]],$F$2:F325,Datos[[#This Row],[Acq_date]]-1)=0,TRUE,FALSE)</f>
        <v>1</v>
      </c>
      <c r="W325" s="2" t="b">
        <f>AND(Comodines[[#This Row],[L&amp;L]],Comodines[[#This Row],[Nuevo_Fuego]])</f>
        <v>0</v>
      </c>
      <c r="X325" s="2" t="str">
        <f>IF(Comodines[[#This Row],[L&amp;L]],Comodines[[#This Row],[Contador]],"")</f>
        <v/>
      </c>
      <c r="Y325" s="2" t="str">
        <f>IFERROR(SMALL(Comodines[L&amp;LC1],COUNTA($U$2:U325)),"")</f>
        <v/>
      </c>
      <c r="Z325" s="2" t="str">
        <f>IF(AND(Comodines[[#This Row],[Nuevo_Fuego]],Comodines[[#This Row],[L&amp;L]]),Comodines[[#This Row],[Contador]],"")</f>
        <v/>
      </c>
      <c r="AA325" s="2" t="str">
        <f>IFERROR(SMALL(Comodines[FuegoC1],COUNTA($W$2:W325)),"")</f>
        <v/>
      </c>
      <c r="AB325" s="3"/>
      <c r="AD325" s="3"/>
      <c r="AE325" s="3"/>
    </row>
    <row r="326" spans="1:31" ht="15" x14ac:dyDescent="0.25">
      <c r="A326" s="25">
        <v>29.078440000000001</v>
      </c>
      <c r="B326" s="18">
        <v>-97.701999999999998</v>
      </c>
      <c r="C326" s="2">
        <v>310.3</v>
      </c>
      <c r="D326" s="2">
        <v>0.5</v>
      </c>
      <c r="E326" s="2">
        <v>0.5</v>
      </c>
      <c r="F326" s="4">
        <v>42643</v>
      </c>
      <c r="G326" s="2">
        <v>845</v>
      </c>
      <c r="H326" s="2" t="s">
        <v>0</v>
      </c>
      <c r="I326" s="2" t="s">
        <v>1</v>
      </c>
      <c r="J326" s="2" t="s">
        <v>2</v>
      </c>
      <c r="K326" s="2">
        <v>286.5</v>
      </c>
      <c r="L326" s="2">
        <v>0</v>
      </c>
      <c r="M326" s="6" t="s">
        <v>0</v>
      </c>
      <c r="N326" s="23"/>
      <c r="O326" s="21" t="str">
        <f>Comodines[[#This Row],[Lat_trunc]]&amp;Comodines[[#This Row],[Lon_trunc]]</f>
        <v>29.0785-97.702</v>
      </c>
      <c r="P326" s="21">
        <f>MROUND(Datos[[#This Row],[Latitude]],IF(Datos[[#This Row],[Latitude]]&lt;0,-Precisión,Precisión))</f>
        <v>29.078500000000002</v>
      </c>
      <c r="Q326" s="21">
        <f>MROUND(Datos[[#This Row],[Longitude]],IF(Datos[[#This Row],[Longitude]]&lt;0,-Precisión,Precisión))</f>
        <v>-97.701999999999998</v>
      </c>
      <c r="R326" s="1">
        <v>325</v>
      </c>
      <c r="S326" s="5" t="b">
        <f>AND(Datos[[#This Row],[Latitude]]&gt;=Latitud_,Datos[[#This Row],[Latitude]]&lt;=_Latitud)</f>
        <v>0</v>
      </c>
      <c r="T326" s="2" t="b">
        <f>AND(Datos[[#This Row],[Longitude]]&gt;=Longitud_,Datos[[#This Row],[Longitude]]&lt;=_Longitud)</f>
        <v>0</v>
      </c>
      <c r="U326" s="2" t="b">
        <f>AND(Comodines[[#This Row],[Latitud]],Comodines[[#This Row],[Longitud]])</f>
        <v>0</v>
      </c>
      <c r="V326" s="2" t="b">
        <f>IF(COUNTIFS($O$2:O326,Comodines[[#This Row],[LatT&amp;LonT]],$F$2:F326,Datos[[#This Row],[Acq_date]]-1)=0,TRUE,FALSE)</f>
        <v>1</v>
      </c>
      <c r="W326" s="2" t="b">
        <f>AND(Comodines[[#This Row],[L&amp;L]],Comodines[[#This Row],[Nuevo_Fuego]])</f>
        <v>0</v>
      </c>
      <c r="X326" s="2" t="str">
        <f>IF(Comodines[[#This Row],[L&amp;L]],Comodines[[#This Row],[Contador]],"")</f>
        <v/>
      </c>
      <c r="Y326" s="2" t="str">
        <f>IFERROR(SMALL(Comodines[L&amp;LC1],COUNTA($U$2:U326)),"")</f>
        <v/>
      </c>
      <c r="Z326" s="2" t="str">
        <f>IF(AND(Comodines[[#This Row],[Nuevo_Fuego]],Comodines[[#This Row],[L&amp;L]]),Comodines[[#This Row],[Contador]],"")</f>
        <v/>
      </c>
      <c r="AA326" s="2" t="str">
        <f>IFERROR(SMALL(Comodines[FuegoC1],COUNTA($W$2:W326)),"")</f>
        <v/>
      </c>
      <c r="AB326" s="3"/>
      <c r="AD326" s="3"/>
      <c r="AE326" s="3"/>
    </row>
    <row r="327" spans="1:31" ht="15" x14ac:dyDescent="0.25">
      <c r="A327" s="25">
        <v>29.075340000000001</v>
      </c>
      <c r="B327" s="18">
        <v>-97.699560000000005</v>
      </c>
      <c r="C327" s="2">
        <v>313.10000000000002</v>
      </c>
      <c r="D327" s="2">
        <v>0.5</v>
      </c>
      <c r="E327" s="2">
        <v>0.5</v>
      </c>
      <c r="F327" s="4">
        <v>42643</v>
      </c>
      <c r="G327" s="2">
        <v>845</v>
      </c>
      <c r="H327" s="2" t="s">
        <v>0</v>
      </c>
      <c r="I327" s="2" t="s">
        <v>1</v>
      </c>
      <c r="J327" s="2" t="s">
        <v>2</v>
      </c>
      <c r="K327" s="2">
        <v>286.8</v>
      </c>
      <c r="L327" s="2">
        <v>0</v>
      </c>
      <c r="M327" s="6" t="s">
        <v>0</v>
      </c>
      <c r="N327" s="23"/>
      <c r="O327" s="21" t="str">
        <f>Comodines[[#This Row],[Lat_trunc]]&amp;Comodines[[#This Row],[Lon_trunc]]</f>
        <v>29.0755-97.6995</v>
      </c>
      <c r="P327" s="21">
        <f>MROUND(Datos[[#This Row],[Latitude]],IF(Datos[[#This Row],[Latitude]]&lt;0,-Precisión,Precisión))</f>
        <v>29.075500000000002</v>
      </c>
      <c r="Q327" s="21">
        <f>MROUND(Datos[[#This Row],[Longitude]],IF(Datos[[#This Row],[Longitude]]&lt;0,-Precisión,Precisión))</f>
        <v>-97.6995</v>
      </c>
      <c r="R327" s="1">
        <v>326</v>
      </c>
      <c r="S327" s="5" t="b">
        <f>AND(Datos[[#This Row],[Latitude]]&gt;=Latitud_,Datos[[#This Row],[Latitude]]&lt;=_Latitud)</f>
        <v>0</v>
      </c>
      <c r="T327" s="2" t="b">
        <f>AND(Datos[[#This Row],[Longitude]]&gt;=Longitud_,Datos[[#This Row],[Longitude]]&lt;=_Longitud)</f>
        <v>0</v>
      </c>
      <c r="U327" s="2" t="b">
        <f>AND(Comodines[[#This Row],[Latitud]],Comodines[[#This Row],[Longitud]])</f>
        <v>0</v>
      </c>
      <c r="V327" s="2" t="b">
        <f>IF(COUNTIFS($O$2:O327,Comodines[[#This Row],[LatT&amp;LonT]],$F$2:F327,Datos[[#This Row],[Acq_date]]-1)=0,TRUE,FALSE)</f>
        <v>1</v>
      </c>
      <c r="W327" s="2" t="b">
        <f>AND(Comodines[[#This Row],[L&amp;L]],Comodines[[#This Row],[Nuevo_Fuego]])</f>
        <v>0</v>
      </c>
      <c r="X327" s="2" t="str">
        <f>IF(Comodines[[#This Row],[L&amp;L]],Comodines[[#This Row],[Contador]],"")</f>
        <v/>
      </c>
      <c r="Y327" s="2" t="str">
        <f>IFERROR(SMALL(Comodines[L&amp;LC1],COUNTA($U$2:U327)),"")</f>
        <v/>
      </c>
      <c r="Z327" s="2" t="str">
        <f>IF(AND(Comodines[[#This Row],[Nuevo_Fuego]],Comodines[[#This Row],[L&amp;L]]),Comodines[[#This Row],[Contador]],"")</f>
        <v/>
      </c>
      <c r="AA327" s="2" t="str">
        <f>IFERROR(SMALL(Comodines[FuegoC1],COUNTA($W$2:W327)),"")</f>
        <v/>
      </c>
      <c r="AB327" s="3"/>
      <c r="AD327" s="3"/>
      <c r="AE327" s="3"/>
    </row>
    <row r="328" spans="1:31" ht="15" x14ac:dyDescent="0.25">
      <c r="A328" s="25">
        <v>28.701979999999999</v>
      </c>
      <c r="B328" s="18">
        <v>-96.539680000000004</v>
      </c>
      <c r="C328" s="2">
        <v>302.8</v>
      </c>
      <c r="D328" s="2">
        <v>0.3</v>
      </c>
      <c r="E328" s="2">
        <v>0.6</v>
      </c>
      <c r="F328" s="4">
        <v>42643</v>
      </c>
      <c r="G328" s="2">
        <v>845</v>
      </c>
      <c r="H328" s="2" t="s">
        <v>0</v>
      </c>
      <c r="I328" s="2" t="s">
        <v>1</v>
      </c>
      <c r="J328" s="2" t="s">
        <v>2</v>
      </c>
      <c r="K328" s="2">
        <v>288.5</v>
      </c>
      <c r="L328" s="2">
        <v>0</v>
      </c>
      <c r="M328" s="6" t="s">
        <v>0</v>
      </c>
      <c r="N328" s="23"/>
      <c r="O328" s="21" t="str">
        <f>Comodines[[#This Row],[Lat_trunc]]&amp;Comodines[[#This Row],[Lon_trunc]]</f>
        <v>28.702-96.5395</v>
      </c>
      <c r="P328" s="21">
        <f>MROUND(Datos[[#This Row],[Latitude]],IF(Datos[[#This Row],[Latitude]]&lt;0,-Precisión,Precisión))</f>
        <v>28.702000000000002</v>
      </c>
      <c r="Q328" s="21">
        <f>MROUND(Datos[[#This Row],[Longitude]],IF(Datos[[#This Row],[Longitude]]&lt;0,-Precisión,Precisión))</f>
        <v>-96.539500000000004</v>
      </c>
      <c r="R328" s="1">
        <v>327</v>
      </c>
      <c r="S328" s="5" t="b">
        <f>AND(Datos[[#This Row],[Latitude]]&gt;=Latitud_,Datos[[#This Row],[Latitude]]&lt;=_Latitud)</f>
        <v>0</v>
      </c>
      <c r="T328" s="2" t="b">
        <f>AND(Datos[[#This Row],[Longitude]]&gt;=Longitud_,Datos[[#This Row],[Longitude]]&lt;=_Longitud)</f>
        <v>0</v>
      </c>
      <c r="U328" s="2" t="b">
        <f>AND(Comodines[[#This Row],[Latitud]],Comodines[[#This Row],[Longitud]])</f>
        <v>0</v>
      </c>
      <c r="V328" s="2" t="b">
        <f>IF(COUNTIFS($O$2:O328,Comodines[[#This Row],[LatT&amp;LonT]],$F$2:F328,Datos[[#This Row],[Acq_date]]-1)=0,TRUE,FALSE)</f>
        <v>1</v>
      </c>
      <c r="W328" s="2" t="b">
        <f>AND(Comodines[[#This Row],[L&amp;L]],Comodines[[#This Row],[Nuevo_Fuego]])</f>
        <v>0</v>
      </c>
      <c r="X328" s="2" t="str">
        <f>IF(Comodines[[#This Row],[L&amp;L]],Comodines[[#This Row],[Contador]],"")</f>
        <v/>
      </c>
      <c r="Y328" s="2" t="str">
        <f>IFERROR(SMALL(Comodines[L&amp;LC1],COUNTA($U$2:U328)),"")</f>
        <v/>
      </c>
      <c r="Z328" s="2" t="str">
        <f>IF(AND(Comodines[[#This Row],[Nuevo_Fuego]],Comodines[[#This Row],[L&amp;L]]),Comodines[[#This Row],[Contador]],"")</f>
        <v/>
      </c>
      <c r="AA328" s="2" t="str">
        <f>IFERROR(SMALL(Comodines[FuegoC1],COUNTA($W$2:W328)),"")</f>
        <v/>
      </c>
      <c r="AB328" s="3"/>
      <c r="AD328" s="3"/>
      <c r="AE328" s="3"/>
    </row>
    <row r="329" spans="1:31" ht="15" x14ac:dyDescent="0.25">
      <c r="A329" s="25">
        <v>28.69848</v>
      </c>
      <c r="B329" s="18">
        <v>-96.540310000000005</v>
      </c>
      <c r="C329" s="2">
        <v>304.7</v>
      </c>
      <c r="D329" s="2">
        <v>0.3</v>
      </c>
      <c r="E329" s="2">
        <v>0.6</v>
      </c>
      <c r="F329" s="4">
        <v>42643</v>
      </c>
      <c r="G329" s="2">
        <v>845</v>
      </c>
      <c r="H329" s="2" t="s">
        <v>0</v>
      </c>
      <c r="I329" s="2" t="s">
        <v>1</v>
      </c>
      <c r="J329" s="2" t="s">
        <v>2</v>
      </c>
      <c r="K329" s="2">
        <v>290.10000000000002</v>
      </c>
      <c r="L329" s="2">
        <v>0</v>
      </c>
      <c r="M329" s="6" t="s">
        <v>0</v>
      </c>
      <c r="N329" s="23"/>
      <c r="O329" s="21" t="str">
        <f>Comodines[[#This Row],[Lat_trunc]]&amp;Comodines[[#This Row],[Lon_trunc]]</f>
        <v>28.6985-96.5405</v>
      </c>
      <c r="P329" s="21">
        <f>MROUND(Datos[[#This Row],[Latitude]],IF(Datos[[#This Row],[Latitude]]&lt;0,-Precisión,Precisión))</f>
        <v>28.698499999999999</v>
      </c>
      <c r="Q329" s="21">
        <f>MROUND(Datos[[#This Row],[Longitude]],IF(Datos[[#This Row],[Longitude]]&lt;0,-Precisión,Precisión))</f>
        <v>-96.540500000000009</v>
      </c>
      <c r="R329" s="1">
        <v>328</v>
      </c>
      <c r="S329" s="5" t="b">
        <f>AND(Datos[[#This Row],[Latitude]]&gt;=Latitud_,Datos[[#This Row],[Latitude]]&lt;=_Latitud)</f>
        <v>0</v>
      </c>
      <c r="T329" s="2" t="b">
        <f>AND(Datos[[#This Row],[Longitude]]&gt;=Longitud_,Datos[[#This Row],[Longitude]]&lt;=_Longitud)</f>
        <v>0</v>
      </c>
      <c r="U329" s="2" t="b">
        <f>AND(Comodines[[#This Row],[Latitud]],Comodines[[#This Row],[Longitud]])</f>
        <v>0</v>
      </c>
      <c r="V329" s="2" t="b">
        <f>IF(COUNTIFS($O$2:O329,Comodines[[#This Row],[LatT&amp;LonT]],$F$2:F329,Datos[[#This Row],[Acq_date]]-1)=0,TRUE,FALSE)</f>
        <v>1</v>
      </c>
      <c r="W329" s="2" t="b">
        <f>AND(Comodines[[#This Row],[L&amp;L]],Comodines[[#This Row],[Nuevo_Fuego]])</f>
        <v>0</v>
      </c>
      <c r="X329" s="2" t="str">
        <f>IF(Comodines[[#This Row],[L&amp;L]],Comodines[[#This Row],[Contador]],"")</f>
        <v/>
      </c>
      <c r="Y329" s="2" t="str">
        <f>IFERROR(SMALL(Comodines[L&amp;LC1],COUNTA($U$2:U329)),"")</f>
        <v/>
      </c>
      <c r="Z329" s="2" t="str">
        <f>IF(AND(Comodines[[#This Row],[Nuevo_Fuego]],Comodines[[#This Row],[L&amp;L]]),Comodines[[#This Row],[Contador]],"")</f>
        <v/>
      </c>
      <c r="AA329" s="2" t="str">
        <f>IFERROR(SMALL(Comodines[FuegoC1],COUNTA($W$2:W329)),"")</f>
        <v/>
      </c>
      <c r="AB329" s="3"/>
      <c r="AD329" s="3"/>
      <c r="AE329" s="3"/>
    </row>
    <row r="330" spans="1:31" ht="15" x14ac:dyDescent="0.25">
      <c r="A330" s="25">
        <v>28.54167</v>
      </c>
      <c r="B330" s="18">
        <v>-96.116470000000007</v>
      </c>
      <c r="C330" s="2">
        <v>302</v>
      </c>
      <c r="D330" s="2">
        <v>0.3</v>
      </c>
      <c r="E330" s="2">
        <v>0.6</v>
      </c>
      <c r="F330" s="4">
        <v>42643</v>
      </c>
      <c r="G330" s="2">
        <v>845</v>
      </c>
      <c r="H330" s="2" t="s">
        <v>0</v>
      </c>
      <c r="I330" s="2" t="s">
        <v>1</v>
      </c>
      <c r="J330" s="2" t="s">
        <v>2</v>
      </c>
      <c r="K330" s="2">
        <v>290.60000000000002</v>
      </c>
      <c r="L330" s="2">
        <v>0</v>
      </c>
      <c r="M330" s="6" t="s">
        <v>0</v>
      </c>
      <c r="N330" s="23"/>
      <c r="O330" s="21" t="str">
        <f>Comodines[[#This Row],[Lat_trunc]]&amp;Comodines[[#This Row],[Lon_trunc]]</f>
        <v>28.5415-96.1165</v>
      </c>
      <c r="P330" s="21">
        <f>MROUND(Datos[[#This Row],[Latitude]],IF(Datos[[#This Row],[Latitude]]&lt;0,-Precisión,Precisión))</f>
        <v>28.541499999999999</v>
      </c>
      <c r="Q330" s="21">
        <f>MROUND(Datos[[#This Row],[Longitude]],IF(Datos[[#This Row],[Longitude]]&lt;0,-Precisión,Precisión))</f>
        <v>-96.116500000000002</v>
      </c>
      <c r="R330" s="1">
        <v>329</v>
      </c>
      <c r="S330" s="5" t="b">
        <f>AND(Datos[[#This Row],[Latitude]]&gt;=Latitud_,Datos[[#This Row],[Latitude]]&lt;=_Latitud)</f>
        <v>0</v>
      </c>
      <c r="T330" s="2" t="b">
        <f>AND(Datos[[#This Row],[Longitude]]&gt;=Longitud_,Datos[[#This Row],[Longitude]]&lt;=_Longitud)</f>
        <v>0</v>
      </c>
      <c r="U330" s="2" t="b">
        <f>AND(Comodines[[#This Row],[Latitud]],Comodines[[#This Row],[Longitud]])</f>
        <v>0</v>
      </c>
      <c r="V330" s="2" t="b">
        <f>IF(COUNTIFS($O$2:O330,Comodines[[#This Row],[LatT&amp;LonT]],$F$2:F330,Datos[[#This Row],[Acq_date]]-1)=0,TRUE,FALSE)</f>
        <v>1</v>
      </c>
      <c r="W330" s="2" t="b">
        <f>AND(Comodines[[#This Row],[L&amp;L]],Comodines[[#This Row],[Nuevo_Fuego]])</f>
        <v>0</v>
      </c>
      <c r="X330" s="2" t="str">
        <f>IF(Comodines[[#This Row],[L&amp;L]],Comodines[[#This Row],[Contador]],"")</f>
        <v/>
      </c>
      <c r="Y330" s="2" t="str">
        <f>IFERROR(SMALL(Comodines[L&amp;LC1],COUNTA($U$2:U330)),"")</f>
        <v/>
      </c>
      <c r="Z330" s="2" t="str">
        <f>IF(AND(Comodines[[#This Row],[Nuevo_Fuego]],Comodines[[#This Row],[L&amp;L]]),Comodines[[#This Row],[Contador]],"")</f>
        <v/>
      </c>
      <c r="AA330" s="2" t="str">
        <f>IFERROR(SMALL(Comodines[FuegoC1],COUNTA($W$2:W330)),"")</f>
        <v/>
      </c>
      <c r="AB330" s="3"/>
      <c r="AD330" s="3"/>
      <c r="AE330" s="3"/>
    </row>
    <row r="331" spans="1:31" ht="15" x14ac:dyDescent="0.25">
      <c r="A331" s="25">
        <v>28.836379999999998</v>
      </c>
      <c r="B331" s="18">
        <v>-97.921310000000005</v>
      </c>
      <c r="C331" s="2">
        <v>300.7</v>
      </c>
      <c r="D331" s="2">
        <v>0.5</v>
      </c>
      <c r="E331" s="2">
        <v>0.5</v>
      </c>
      <c r="F331" s="4">
        <v>42643</v>
      </c>
      <c r="G331" s="2">
        <v>845</v>
      </c>
      <c r="H331" s="2" t="s">
        <v>0</v>
      </c>
      <c r="I331" s="2" t="s">
        <v>1</v>
      </c>
      <c r="J331" s="2" t="s">
        <v>2</v>
      </c>
      <c r="K331" s="2">
        <v>285.39999999999998</v>
      </c>
      <c r="L331" s="2">
        <v>0</v>
      </c>
      <c r="M331" s="6" t="s">
        <v>0</v>
      </c>
      <c r="N331" s="23"/>
      <c r="O331" s="21" t="str">
        <f>Comodines[[#This Row],[Lat_trunc]]&amp;Comodines[[#This Row],[Lon_trunc]]</f>
        <v>28.8365-97.9215</v>
      </c>
      <c r="P331" s="21">
        <f>MROUND(Datos[[#This Row],[Latitude]],IF(Datos[[#This Row],[Latitude]]&lt;0,-Precisión,Precisión))</f>
        <v>28.836500000000001</v>
      </c>
      <c r="Q331" s="21">
        <f>MROUND(Datos[[#This Row],[Longitude]],IF(Datos[[#This Row],[Longitude]]&lt;0,-Precisión,Precisión))</f>
        <v>-97.921500000000009</v>
      </c>
      <c r="R331" s="1">
        <v>330</v>
      </c>
      <c r="S331" s="5" t="b">
        <f>AND(Datos[[#This Row],[Latitude]]&gt;=Latitud_,Datos[[#This Row],[Latitude]]&lt;=_Latitud)</f>
        <v>0</v>
      </c>
      <c r="T331" s="2" t="b">
        <f>AND(Datos[[#This Row],[Longitude]]&gt;=Longitud_,Datos[[#This Row],[Longitude]]&lt;=_Longitud)</f>
        <v>0</v>
      </c>
      <c r="U331" s="2" t="b">
        <f>AND(Comodines[[#This Row],[Latitud]],Comodines[[#This Row],[Longitud]])</f>
        <v>0</v>
      </c>
      <c r="V331" s="2" t="b">
        <f>IF(COUNTIFS($O$2:O331,Comodines[[#This Row],[LatT&amp;LonT]],$F$2:F331,Datos[[#This Row],[Acq_date]]-1)=0,TRUE,FALSE)</f>
        <v>1</v>
      </c>
      <c r="W331" s="2" t="b">
        <f>AND(Comodines[[#This Row],[L&amp;L]],Comodines[[#This Row],[Nuevo_Fuego]])</f>
        <v>0</v>
      </c>
      <c r="X331" s="2" t="str">
        <f>IF(Comodines[[#This Row],[L&amp;L]],Comodines[[#This Row],[Contador]],"")</f>
        <v/>
      </c>
      <c r="Y331" s="2" t="str">
        <f>IFERROR(SMALL(Comodines[L&amp;LC1],COUNTA($U$2:U331)),"")</f>
        <v/>
      </c>
      <c r="Z331" s="2" t="str">
        <f>IF(AND(Comodines[[#This Row],[Nuevo_Fuego]],Comodines[[#This Row],[L&amp;L]]),Comodines[[#This Row],[Contador]],"")</f>
        <v/>
      </c>
      <c r="AA331" s="2" t="str">
        <f>IFERROR(SMALL(Comodines[FuegoC1],COUNTA($W$2:W331)),"")</f>
        <v/>
      </c>
      <c r="AB331" s="3"/>
      <c r="AD331" s="3"/>
      <c r="AE331" s="3"/>
    </row>
    <row r="332" spans="1:31" ht="15" x14ac:dyDescent="0.25">
      <c r="A332" s="25">
        <v>28.83183</v>
      </c>
      <c r="B332" s="18">
        <v>-97.922659999999993</v>
      </c>
      <c r="C332" s="2">
        <v>300.3</v>
      </c>
      <c r="D332" s="2">
        <v>0.5</v>
      </c>
      <c r="E332" s="2">
        <v>0.5</v>
      </c>
      <c r="F332" s="4">
        <v>42643</v>
      </c>
      <c r="G332" s="2">
        <v>845</v>
      </c>
      <c r="H332" s="2" t="s">
        <v>0</v>
      </c>
      <c r="I332" s="2" t="s">
        <v>1</v>
      </c>
      <c r="J332" s="2" t="s">
        <v>2</v>
      </c>
      <c r="K332" s="2">
        <v>286.3</v>
      </c>
      <c r="L332" s="2">
        <v>0</v>
      </c>
      <c r="M332" s="6" t="s">
        <v>0</v>
      </c>
      <c r="N332" s="23"/>
      <c r="O332" s="21" t="str">
        <f>Comodines[[#This Row],[Lat_trunc]]&amp;Comodines[[#This Row],[Lon_trunc]]</f>
        <v>28.832-97.9225</v>
      </c>
      <c r="P332" s="21">
        <f>MROUND(Datos[[#This Row],[Latitude]],IF(Datos[[#This Row],[Latitude]]&lt;0,-Precisión,Precisión))</f>
        <v>28.832000000000001</v>
      </c>
      <c r="Q332" s="21">
        <f>MROUND(Datos[[#This Row],[Longitude]],IF(Datos[[#This Row],[Longitude]]&lt;0,-Precisión,Precisión))</f>
        <v>-97.922499999999999</v>
      </c>
      <c r="R332" s="1">
        <v>331</v>
      </c>
      <c r="S332" s="5" t="b">
        <f>AND(Datos[[#This Row],[Latitude]]&gt;=Latitud_,Datos[[#This Row],[Latitude]]&lt;=_Latitud)</f>
        <v>0</v>
      </c>
      <c r="T332" s="2" t="b">
        <f>AND(Datos[[#This Row],[Longitude]]&gt;=Longitud_,Datos[[#This Row],[Longitude]]&lt;=_Longitud)</f>
        <v>0</v>
      </c>
      <c r="U332" s="2" t="b">
        <f>AND(Comodines[[#This Row],[Latitud]],Comodines[[#This Row],[Longitud]])</f>
        <v>0</v>
      </c>
      <c r="V332" s="2" t="b">
        <f>IF(COUNTIFS($O$2:O332,Comodines[[#This Row],[LatT&amp;LonT]],$F$2:F332,Datos[[#This Row],[Acq_date]]-1)=0,TRUE,FALSE)</f>
        <v>1</v>
      </c>
      <c r="W332" s="2" t="b">
        <f>AND(Comodines[[#This Row],[L&amp;L]],Comodines[[#This Row],[Nuevo_Fuego]])</f>
        <v>0</v>
      </c>
      <c r="X332" s="2" t="str">
        <f>IF(Comodines[[#This Row],[L&amp;L]],Comodines[[#This Row],[Contador]],"")</f>
        <v/>
      </c>
      <c r="Y332" s="2" t="str">
        <f>IFERROR(SMALL(Comodines[L&amp;LC1],COUNTA($U$2:U332)),"")</f>
        <v/>
      </c>
      <c r="Z332" s="2" t="str">
        <f>IF(AND(Comodines[[#This Row],[Nuevo_Fuego]],Comodines[[#This Row],[L&amp;L]]),Comodines[[#This Row],[Contador]],"")</f>
        <v/>
      </c>
      <c r="AA332" s="2" t="str">
        <f>IFERROR(SMALL(Comodines[FuegoC1],COUNTA($W$2:W332)),"")</f>
        <v/>
      </c>
      <c r="AB332" s="3"/>
      <c r="AD332" s="3"/>
      <c r="AE332" s="3"/>
    </row>
    <row r="333" spans="1:31" ht="15" x14ac:dyDescent="0.25">
      <c r="A333" s="25">
        <v>28.710750000000001</v>
      </c>
      <c r="B333" s="18">
        <v>-98.219340000000003</v>
      </c>
      <c r="C333" s="2">
        <v>298.60000000000002</v>
      </c>
      <c r="D333" s="2">
        <v>0.5</v>
      </c>
      <c r="E333" s="2">
        <v>0.5</v>
      </c>
      <c r="F333" s="4">
        <v>42643</v>
      </c>
      <c r="G333" s="2">
        <v>845</v>
      </c>
      <c r="H333" s="2" t="s">
        <v>0</v>
      </c>
      <c r="I333" s="2" t="s">
        <v>1</v>
      </c>
      <c r="J333" s="2" t="s">
        <v>2</v>
      </c>
      <c r="K333" s="2">
        <v>285.10000000000002</v>
      </c>
      <c r="L333" s="2">
        <v>0</v>
      </c>
      <c r="M333" s="6" t="s">
        <v>0</v>
      </c>
      <c r="N333" s="23"/>
      <c r="O333" s="21" t="str">
        <f>Comodines[[#This Row],[Lat_trunc]]&amp;Comodines[[#This Row],[Lon_trunc]]</f>
        <v>28.711-98.2195</v>
      </c>
      <c r="P333" s="21">
        <f>MROUND(Datos[[#This Row],[Latitude]],IF(Datos[[#This Row],[Latitude]]&lt;0,-Precisión,Precisión))</f>
        <v>28.711000000000002</v>
      </c>
      <c r="Q333" s="21">
        <f>MROUND(Datos[[#This Row],[Longitude]],IF(Datos[[#This Row],[Longitude]]&lt;0,-Precisión,Precisión))</f>
        <v>-98.219499999999996</v>
      </c>
      <c r="R333" s="1">
        <v>332</v>
      </c>
      <c r="S333" s="5" t="b">
        <f>AND(Datos[[#This Row],[Latitude]]&gt;=Latitud_,Datos[[#This Row],[Latitude]]&lt;=_Latitud)</f>
        <v>0</v>
      </c>
      <c r="T333" s="2" t="b">
        <f>AND(Datos[[#This Row],[Longitude]]&gt;=Longitud_,Datos[[#This Row],[Longitude]]&lt;=_Longitud)</f>
        <v>0</v>
      </c>
      <c r="U333" s="2" t="b">
        <f>AND(Comodines[[#This Row],[Latitud]],Comodines[[#This Row],[Longitud]])</f>
        <v>0</v>
      </c>
      <c r="V333" s="2" t="b">
        <f>IF(COUNTIFS($O$2:O333,Comodines[[#This Row],[LatT&amp;LonT]],$F$2:F333,Datos[[#This Row],[Acq_date]]-1)=0,TRUE,FALSE)</f>
        <v>1</v>
      </c>
      <c r="W333" s="2" t="b">
        <f>AND(Comodines[[#This Row],[L&amp;L]],Comodines[[#This Row],[Nuevo_Fuego]])</f>
        <v>0</v>
      </c>
      <c r="X333" s="2" t="str">
        <f>IF(Comodines[[#This Row],[L&amp;L]],Comodines[[#This Row],[Contador]],"")</f>
        <v/>
      </c>
      <c r="Y333" s="2" t="str">
        <f>IFERROR(SMALL(Comodines[L&amp;LC1],COUNTA($U$2:U333)),"")</f>
        <v/>
      </c>
      <c r="Z333" s="2" t="str">
        <f>IF(AND(Comodines[[#This Row],[Nuevo_Fuego]],Comodines[[#This Row],[L&amp;L]]),Comodines[[#This Row],[Contador]],"")</f>
        <v/>
      </c>
      <c r="AA333" s="2" t="str">
        <f>IFERROR(SMALL(Comodines[FuegoC1],COUNTA($W$2:W333)),"")</f>
        <v/>
      </c>
      <c r="AB333" s="3"/>
      <c r="AD333" s="3"/>
      <c r="AE333" s="3"/>
    </row>
    <row r="334" spans="1:31" ht="15" x14ac:dyDescent="0.25">
      <c r="A334" s="25">
        <v>28.756229999999999</v>
      </c>
      <c r="B334" s="18">
        <v>-99.47457</v>
      </c>
      <c r="C334" s="2">
        <v>300.8</v>
      </c>
      <c r="D334" s="2">
        <v>0.4</v>
      </c>
      <c r="E334" s="2">
        <v>0.5</v>
      </c>
      <c r="F334" s="4">
        <v>42643</v>
      </c>
      <c r="G334" s="2">
        <v>845</v>
      </c>
      <c r="H334" s="2" t="s">
        <v>0</v>
      </c>
      <c r="I334" s="2" t="s">
        <v>1</v>
      </c>
      <c r="J334" s="2" t="s">
        <v>2</v>
      </c>
      <c r="K334" s="2">
        <v>288.2</v>
      </c>
      <c r="L334" s="2">
        <v>0</v>
      </c>
      <c r="M334" s="6" t="s">
        <v>0</v>
      </c>
      <c r="N334" s="23"/>
      <c r="O334" s="21" t="str">
        <f>Comodines[[#This Row],[Lat_trunc]]&amp;Comodines[[#This Row],[Lon_trunc]]</f>
        <v>28.756-99.4745</v>
      </c>
      <c r="P334" s="21">
        <f>MROUND(Datos[[#This Row],[Latitude]],IF(Datos[[#This Row],[Latitude]]&lt;0,-Precisión,Precisión))</f>
        <v>28.756</v>
      </c>
      <c r="Q334" s="21">
        <f>MROUND(Datos[[#This Row],[Longitude]],IF(Datos[[#This Row],[Longitude]]&lt;0,-Precisión,Precisión))</f>
        <v>-99.474500000000006</v>
      </c>
      <c r="R334" s="1">
        <v>333</v>
      </c>
      <c r="S334" s="5" t="b">
        <f>AND(Datos[[#This Row],[Latitude]]&gt;=Latitud_,Datos[[#This Row],[Latitude]]&lt;=_Latitud)</f>
        <v>0</v>
      </c>
      <c r="T334" s="2" t="b">
        <f>AND(Datos[[#This Row],[Longitude]]&gt;=Longitud_,Datos[[#This Row],[Longitude]]&lt;=_Longitud)</f>
        <v>0</v>
      </c>
      <c r="U334" s="2" t="b">
        <f>AND(Comodines[[#This Row],[Latitud]],Comodines[[#This Row],[Longitud]])</f>
        <v>0</v>
      </c>
      <c r="V334" s="2" t="b">
        <f>IF(COUNTIFS($O$2:O334,Comodines[[#This Row],[LatT&amp;LonT]],$F$2:F334,Datos[[#This Row],[Acq_date]]-1)=0,TRUE,FALSE)</f>
        <v>1</v>
      </c>
      <c r="W334" s="2" t="b">
        <f>AND(Comodines[[#This Row],[L&amp;L]],Comodines[[#This Row],[Nuevo_Fuego]])</f>
        <v>0</v>
      </c>
      <c r="X334" s="2" t="str">
        <f>IF(Comodines[[#This Row],[L&amp;L]],Comodines[[#This Row],[Contador]],"")</f>
        <v/>
      </c>
      <c r="Y334" s="2" t="str">
        <f>IFERROR(SMALL(Comodines[L&amp;LC1],COUNTA($U$2:U334)),"")</f>
        <v/>
      </c>
      <c r="Z334" s="2" t="str">
        <f>IF(AND(Comodines[[#This Row],[Nuevo_Fuego]],Comodines[[#This Row],[L&amp;L]]),Comodines[[#This Row],[Contador]],"")</f>
        <v/>
      </c>
      <c r="AA334" s="2" t="str">
        <f>IFERROR(SMALL(Comodines[FuegoC1],COUNTA($W$2:W334)),"")</f>
        <v/>
      </c>
      <c r="AB334" s="3"/>
      <c r="AD334" s="3"/>
      <c r="AE334" s="3"/>
    </row>
    <row r="335" spans="1:31" ht="15" x14ac:dyDescent="0.25">
      <c r="A335" s="25">
        <v>28.47871</v>
      </c>
      <c r="B335" s="18">
        <v>-98.625960000000006</v>
      </c>
      <c r="C335" s="2">
        <v>299.5</v>
      </c>
      <c r="D335" s="2">
        <v>0.5</v>
      </c>
      <c r="E335" s="2">
        <v>0.5</v>
      </c>
      <c r="F335" s="4">
        <v>42643</v>
      </c>
      <c r="G335" s="2">
        <v>845</v>
      </c>
      <c r="H335" s="2" t="s">
        <v>0</v>
      </c>
      <c r="I335" s="2" t="s">
        <v>1</v>
      </c>
      <c r="J335" s="2" t="s">
        <v>2</v>
      </c>
      <c r="K335" s="2">
        <v>288</v>
      </c>
      <c r="L335" s="2">
        <v>0</v>
      </c>
      <c r="M335" s="6" t="s">
        <v>0</v>
      </c>
      <c r="N335" s="23"/>
      <c r="O335" s="21" t="str">
        <f>Comodines[[#This Row],[Lat_trunc]]&amp;Comodines[[#This Row],[Lon_trunc]]</f>
        <v>28.4785-98.626</v>
      </c>
      <c r="P335" s="21">
        <f>MROUND(Datos[[#This Row],[Latitude]],IF(Datos[[#This Row],[Latitude]]&lt;0,-Precisión,Precisión))</f>
        <v>28.4785</v>
      </c>
      <c r="Q335" s="21">
        <f>MROUND(Datos[[#This Row],[Longitude]],IF(Datos[[#This Row],[Longitude]]&lt;0,-Precisión,Precisión))</f>
        <v>-98.626000000000005</v>
      </c>
      <c r="R335" s="1">
        <v>334</v>
      </c>
      <c r="S335" s="5" t="b">
        <f>AND(Datos[[#This Row],[Latitude]]&gt;=Latitud_,Datos[[#This Row],[Latitude]]&lt;=_Latitud)</f>
        <v>0</v>
      </c>
      <c r="T335" s="2" t="b">
        <f>AND(Datos[[#This Row],[Longitude]]&gt;=Longitud_,Datos[[#This Row],[Longitude]]&lt;=_Longitud)</f>
        <v>0</v>
      </c>
      <c r="U335" s="2" t="b">
        <f>AND(Comodines[[#This Row],[Latitud]],Comodines[[#This Row],[Longitud]])</f>
        <v>0</v>
      </c>
      <c r="V335" s="2" t="b">
        <f>IF(COUNTIFS($O$2:O335,Comodines[[#This Row],[LatT&amp;LonT]],$F$2:F335,Datos[[#This Row],[Acq_date]]-1)=0,TRUE,FALSE)</f>
        <v>1</v>
      </c>
      <c r="W335" s="2" t="b">
        <f>AND(Comodines[[#This Row],[L&amp;L]],Comodines[[#This Row],[Nuevo_Fuego]])</f>
        <v>0</v>
      </c>
      <c r="X335" s="2" t="str">
        <f>IF(Comodines[[#This Row],[L&amp;L]],Comodines[[#This Row],[Contador]],"")</f>
        <v/>
      </c>
      <c r="Y335" s="2" t="str">
        <f>IFERROR(SMALL(Comodines[L&amp;LC1],COUNTA($U$2:U335)),"")</f>
        <v/>
      </c>
      <c r="Z335" s="2" t="str">
        <f>IF(AND(Comodines[[#This Row],[Nuevo_Fuego]],Comodines[[#This Row],[L&amp;L]]),Comodines[[#This Row],[Contador]],"")</f>
        <v/>
      </c>
      <c r="AA335" s="2" t="str">
        <f>IFERROR(SMALL(Comodines[FuegoC1],COUNTA($W$2:W335)),"")</f>
        <v/>
      </c>
      <c r="AB335" s="3"/>
      <c r="AD335" s="3"/>
      <c r="AE335" s="3"/>
    </row>
    <row r="336" spans="1:31" ht="15" x14ac:dyDescent="0.25">
      <c r="A336" s="25">
        <v>28.620429999999999</v>
      </c>
      <c r="B336" s="18">
        <v>-99.817400000000006</v>
      </c>
      <c r="C336" s="2">
        <v>299.7</v>
      </c>
      <c r="D336" s="2">
        <v>0.4</v>
      </c>
      <c r="E336" s="2">
        <v>0.5</v>
      </c>
      <c r="F336" s="4">
        <v>42643</v>
      </c>
      <c r="G336" s="2">
        <v>845</v>
      </c>
      <c r="H336" s="2" t="s">
        <v>0</v>
      </c>
      <c r="I336" s="2" t="s">
        <v>1</v>
      </c>
      <c r="J336" s="2" t="s">
        <v>2</v>
      </c>
      <c r="K336" s="2">
        <v>287.8</v>
      </c>
      <c r="L336" s="2">
        <v>0</v>
      </c>
      <c r="M336" s="6" t="s">
        <v>0</v>
      </c>
      <c r="N336" s="23"/>
      <c r="O336" s="21" t="str">
        <f>Comodines[[#This Row],[Lat_trunc]]&amp;Comodines[[#This Row],[Lon_trunc]]</f>
        <v>28.6205-99.8175</v>
      </c>
      <c r="P336" s="21">
        <f>MROUND(Datos[[#This Row],[Latitude]],IF(Datos[[#This Row],[Latitude]]&lt;0,-Precisión,Precisión))</f>
        <v>28.6205</v>
      </c>
      <c r="Q336" s="21">
        <f>MROUND(Datos[[#This Row],[Longitude]],IF(Datos[[#This Row],[Longitude]]&lt;0,-Precisión,Precisión))</f>
        <v>-99.817499999999995</v>
      </c>
      <c r="R336" s="1">
        <v>335</v>
      </c>
      <c r="S336" s="5" t="b">
        <f>AND(Datos[[#This Row],[Latitude]]&gt;=Latitud_,Datos[[#This Row],[Latitude]]&lt;=_Latitud)</f>
        <v>0</v>
      </c>
      <c r="T336" s="2" t="b">
        <f>AND(Datos[[#This Row],[Longitude]]&gt;=Longitud_,Datos[[#This Row],[Longitude]]&lt;=_Longitud)</f>
        <v>0</v>
      </c>
      <c r="U336" s="2" t="b">
        <f>AND(Comodines[[#This Row],[Latitud]],Comodines[[#This Row],[Longitud]])</f>
        <v>0</v>
      </c>
      <c r="V336" s="2" t="b">
        <f>IF(COUNTIFS($O$2:O336,Comodines[[#This Row],[LatT&amp;LonT]],$F$2:F336,Datos[[#This Row],[Acq_date]]-1)=0,TRUE,FALSE)</f>
        <v>1</v>
      </c>
      <c r="W336" s="2" t="b">
        <f>AND(Comodines[[#This Row],[L&amp;L]],Comodines[[#This Row],[Nuevo_Fuego]])</f>
        <v>0</v>
      </c>
      <c r="X336" s="2" t="str">
        <f>IF(Comodines[[#This Row],[L&amp;L]],Comodines[[#This Row],[Contador]],"")</f>
        <v/>
      </c>
      <c r="Y336" s="2" t="str">
        <f>IFERROR(SMALL(Comodines[L&amp;LC1],COUNTA($U$2:U336)),"")</f>
        <v/>
      </c>
      <c r="Z336" s="2" t="str">
        <f>IF(AND(Comodines[[#This Row],[Nuevo_Fuego]],Comodines[[#This Row],[L&amp;L]]),Comodines[[#This Row],[Contador]],"")</f>
        <v/>
      </c>
      <c r="AA336" s="2" t="str">
        <f>IFERROR(SMALL(Comodines[FuegoC1],COUNTA($W$2:W336)),"")</f>
        <v/>
      </c>
      <c r="AB336" s="3"/>
      <c r="AD336" s="3"/>
      <c r="AE336" s="3"/>
    </row>
    <row r="337" spans="1:31" ht="15" x14ac:dyDescent="0.25">
      <c r="A337" s="25">
        <v>27.811060000000001</v>
      </c>
      <c r="B337" s="18">
        <v>-97.427199999999999</v>
      </c>
      <c r="C337" s="2">
        <v>303.3</v>
      </c>
      <c r="D337" s="2">
        <v>0.6</v>
      </c>
      <c r="E337" s="2">
        <v>0.5</v>
      </c>
      <c r="F337" s="4">
        <v>42643</v>
      </c>
      <c r="G337" s="2">
        <v>845</v>
      </c>
      <c r="H337" s="2" t="s">
        <v>0</v>
      </c>
      <c r="I337" s="2" t="s">
        <v>1</v>
      </c>
      <c r="J337" s="2" t="s">
        <v>2</v>
      </c>
      <c r="K337" s="2">
        <v>292.89999999999998</v>
      </c>
      <c r="L337" s="2">
        <v>0</v>
      </c>
      <c r="M337" s="6" t="s">
        <v>0</v>
      </c>
      <c r="N337" s="23"/>
      <c r="O337" s="21" t="str">
        <f>Comodines[[#This Row],[Lat_trunc]]&amp;Comodines[[#This Row],[Lon_trunc]]</f>
        <v>27.811-97.427</v>
      </c>
      <c r="P337" s="21">
        <f>MROUND(Datos[[#This Row],[Latitude]],IF(Datos[[#This Row],[Latitude]]&lt;0,-Precisión,Precisión))</f>
        <v>27.811</v>
      </c>
      <c r="Q337" s="21">
        <f>MROUND(Datos[[#This Row],[Longitude]],IF(Datos[[#This Row],[Longitude]]&lt;0,-Precisión,Precisión))</f>
        <v>-97.427000000000007</v>
      </c>
      <c r="R337" s="1">
        <v>336</v>
      </c>
      <c r="S337" s="5" t="b">
        <f>AND(Datos[[#This Row],[Latitude]]&gt;=Latitud_,Datos[[#This Row],[Latitude]]&lt;=_Latitud)</f>
        <v>0</v>
      </c>
      <c r="T337" s="2" t="b">
        <f>AND(Datos[[#This Row],[Longitude]]&gt;=Longitud_,Datos[[#This Row],[Longitude]]&lt;=_Longitud)</f>
        <v>0</v>
      </c>
      <c r="U337" s="2" t="b">
        <f>AND(Comodines[[#This Row],[Latitud]],Comodines[[#This Row],[Longitud]])</f>
        <v>0</v>
      </c>
      <c r="V337" s="2" t="b">
        <f>IF(COUNTIFS($O$2:O337,Comodines[[#This Row],[LatT&amp;LonT]],$F$2:F337,Datos[[#This Row],[Acq_date]]-1)=0,TRUE,FALSE)</f>
        <v>1</v>
      </c>
      <c r="W337" s="2" t="b">
        <f>AND(Comodines[[#This Row],[L&amp;L]],Comodines[[#This Row],[Nuevo_Fuego]])</f>
        <v>0</v>
      </c>
      <c r="X337" s="2" t="str">
        <f>IF(Comodines[[#This Row],[L&amp;L]],Comodines[[#This Row],[Contador]],"")</f>
        <v/>
      </c>
      <c r="Y337" s="2" t="str">
        <f>IFERROR(SMALL(Comodines[L&amp;LC1],COUNTA($U$2:U337)),"")</f>
        <v/>
      </c>
      <c r="Z337" s="2" t="str">
        <f>IF(AND(Comodines[[#This Row],[Nuevo_Fuego]],Comodines[[#This Row],[L&amp;L]]),Comodines[[#This Row],[Contador]],"")</f>
        <v/>
      </c>
      <c r="AA337" s="2" t="str">
        <f>IFERROR(SMALL(Comodines[FuegoC1],COUNTA($W$2:W337)),"")</f>
        <v/>
      </c>
      <c r="AB337" s="3"/>
      <c r="AD337" s="3"/>
      <c r="AE337" s="3"/>
    </row>
    <row r="338" spans="1:31" ht="15" x14ac:dyDescent="0.25">
      <c r="A338" s="25">
        <v>27.389600000000002</v>
      </c>
      <c r="B338" s="18">
        <v>-112.3065</v>
      </c>
      <c r="C338" s="2">
        <v>312.3</v>
      </c>
      <c r="D338" s="2">
        <v>0.4</v>
      </c>
      <c r="E338" s="2">
        <v>0.5</v>
      </c>
      <c r="F338" s="4">
        <v>42643</v>
      </c>
      <c r="G338" s="2">
        <v>845</v>
      </c>
      <c r="H338" s="2" t="s">
        <v>0</v>
      </c>
      <c r="I338" s="2" t="s">
        <v>1</v>
      </c>
      <c r="J338" s="2" t="s">
        <v>2</v>
      </c>
      <c r="K338" s="2">
        <v>293.10000000000002</v>
      </c>
      <c r="L338" s="2">
        <v>0</v>
      </c>
      <c r="M338" s="6" t="s">
        <v>0</v>
      </c>
      <c r="N338" s="23"/>
      <c r="O338" s="21" t="str">
        <f>Comodines[[#This Row],[Lat_trunc]]&amp;Comodines[[#This Row],[Lon_trunc]]</f>
        <v>27.3895-112.3065</v>
      </c>
      <c r="P338" s="21">
        <f>MROUND(Datos[[#This Row],[Latitude]],IF(Datos[[#This Row],[Latitude]]&lt;0,-Precisión,Precisión))</f>
        <v>27.389500000000002</v>
      </c>
      <c r="Q338" s="21">
        <f>MROUND(Datos[[#This Row],[Longitude]],IF(Datos[[#This Row],[Longitude]]&lt;0,-Precisión,Precisión))</f>
        <v>-112.3065</v>
      </c>
      <c r="R338" s="1">
        <v>337</v>
      </c>
      <c r="S338" s="5" t="b">
        <f>AND(Datos[[#This Row],[Latitude]]&gt;=Latitud_,Datos[[#This Row],[Latitude]]&lt;=_Latitud)</f>
        <v>0</v>
      </c>
      <c r="T338" s="2" t="b">
        <f>AND(Datos[[#This Row],[Longitude]]&gt;=Longitud_,Datos[[#This Row],[Longitude]]&lt;=_Longitud)</f>
        <v>0</v>
      </c>
      <c r="U338" s="2" t="b">
        <f>AND(Comodines[[#This Row],[Latitud]],Comodines[[#This Row],[Longitud]])</f>
        <v>0</v>
      </c>
      <c r="V338" s="2" t="b">
        <f>IF(COUNTIFS($O$2:O338,Comodines[[#This Row],[LatT&amp;LonT]],$F$2:F338,Datos[[#This Row],[Acq_date]]-1)=0,TRUE,FALSE)</f>
        <v>1</v>
      </c>
      <c r="W338" s="2" t="b">
        <f>AND(Comodines[[#This Row],[L&amp;L]],Comodines[[#This Row],[Nuevo_Fuego]])</f>
        <v>0</v>
      </c>
      <c r="X338" s="2" t="str">
        <f>IF(Comodines[[#This Row],[L&amp;L]],Comodines[[#This Row],[Contador]],"")</f>
        <v/>
      </c>
      <c r="Y338" s="2" t="str">
        <f>IFERROR(SMALL(Comodines[L&amp;LC1],COUNTA($U$2:U338)),"")</f>
        <v/>
      </c>
      <c r="Z338" s="2" t="str">
        <f>IF(AND(Comodines[[#This Row],[Nuevo_Fuego]],Comodines[[#This Row],[L&amp;L]]),Comodines[[#This Row],[Contador]],"")</f>
        <v/>
      </c>
      <c r="AA338" s="2" t="str">
        <f>IFERROR(SMALL(Comodines[FuegoC1],COUNTA($W$2:W338)),"")</f>
        <v/>
      </c>
      <c r="AB338" s="3"/>
      <c r="AD338" s="3"/>
      <c r="AE338" s="3"/>
    </row>
    <row r="339" spans="1:31" ht="15" x14ac:dyDescent="0.25">
      <c r="A339" s="25">
        <v>32.577840000000002</v>
      </c>
      <c r="B339" s="18">
        <v>-115.44208999999999</v>
      </c>
      <c r="C339" s="2">
        <v>302.60000000000002</v>
      </c>
      <c r="D339" s="2">
        <v>0.6</v>
      </c>
      <c r="E339" s="2">
        <v>0.7</v>
      </c>
      <c r="F339" s="4">
        <v>42643</v>
      </c>
      <c r="G339" s="2">
        <v>1025</v>
      </c>
      <c r="H339" s="2" t="s">
        <v>0</v>
      </c>
      <c r="I339" s="2" t="s">
        <v>1</v>
      </c>
      <c r="J339" s="2" t="s">
        <v>2</v>
      </c>
      <c r="K339" s="2">
        <v>288.60000000000002</v>
      </c>
      <c r="L339" s="2">
        <v>0</v>
      </c>
      <c r="M339" s="6" t="s">
        <v>0</v>
      </c>
      <c r="N339" s="23"/>
      <c r="O339" s="21" t="str">
        <f>Comodines[[#This Row],[Lat_trunc]]&amp;Comodines[[#This Row],[Lon_trunc]]</f>
        <v>32.578-115.442</v>
      </c>
      <c r="P339" s="21">
        <f>MROUND(Datos[[#This Row],[Latitude]],IF(Datos[[#This Row],[Latitude]]&lt;0,-Precisión,Precisión))</f>
        <v>32.578000000000003</v>
      </c>
      <c r="Q339" s="21">
        <f>MROUND(Datos[[#This Row],[Longitude]],IF(Datos[[#This Row],[Longitude]]&lt;0,-Precisión,Precisión))</f>
        <v>-115.44200000000001</v>
      </c>
      <c r="R339" s="1">
        <v>338</v>
      </c>
      <c r="S339" s="5" t="b">
        <f>AND(Datos[[#This Row],[Latitude]]&gt;=Latitud_,Datos[[#This Row],[Latitude]]&lt;=_Latitud)</f>
        <v>0</v>
      </c>
      <c r="T339" s="2" t="b">
        <f>AND(Datos[[#This Row],[Longitude]]&gt;=Longitud_,Datos[[#This Row],[Longitude]]&lt;=_Longitud)</f>
        <v>0</v>
      </c>
      <c r="U339" s="2" t="b">
        <f>AND(Comodines[[#This Row],[Latitud]],Comodines[[#This Row],[Longitud]])</f>
        <v>0</v>
      </c>
      <c r="V339" s="2" t="b">
        <f>IF(COUNTIFS($O$2:O339,Comodines[[#This Row],[LatT&amp;LonT]],$F$2:F339,Datos[[#This Row],[Acq_date]]-1)=0,TRUE,FALSE)</f>
        <v>1</v>
      </c>
      <c r="W339" s="2" t="b">
        <f>AND(Comodines[[#This Row],[L&amp;L]],Comodines[[#This Row],[Nuevo_Fuego]])</f>
        <v>0</v>
      </c>
      <c r="X339" s="2" t="str">
        <f>IF(Comodines[[#This Row],[L&amp;L]],Comodines[[#This Row],[Contador]],"")</f>
        <v/>
      </c>
      <c r="Y339" s="2" t="str">
        <f>IFERROR(SMALL(Comodines[L&amp;LC1],COUNTA($U$2:U339)),"")</f>
        <v/>
      </c>
      <c r="Z339" s="2" t="str">
        <f>IF(AND(Comodines[[#This Row],[Nuevo_Fuego]],Comodines[[#This Row],[L&amp;L]]),Comodines[[#This Row],[Contador]],"")</f>
        <v/>
      </c>
      <c r="AA339" s="2" t="str">
        <f>IFERROR(SMALL(Comodines[FuegoC1],COUNTA($W$2:W339)),"")</f>
        <v/>
      </c>
      <c r="AB339" s="3"/>
      <c r="AD339" s="3"/>
      <c r="AE339" s="3"/>
    </row>
    <row r="340" spans="1:31" ht="15" x14ac:dyDescent="0.25">
      <c r="A340" s="25">
        <v>7.7484700000000002</v>
      </c>
      <c r="B340" s="18">
        <v>-61.668349999999997</v>
      </c>
      <c r="C340" s="2">
        <v>336.8</v>
      </c>
      <c r="D340" s="2">
        <v>0.6</v>
      </c>
      <c r="E340" s="2">
        <v>0.7</v>
      </c>
      <c r="F340" s="4">
        <v>42643</v>
      </c>
      <c r="G340" s="2">
        <v>1635</v>
      </c>
      <c r="H340" s="2" t="s">
        <v>0</v>
      </c>
      <c r="I340" s="2" t="s">
        <v>1</v>
      </c>
      <c r="J340" s="2" t="s">
        <v>2</v>
      </c>
      <c r="K340" s="2">
        <v>277</v>
      </c>
      <c r="L340" s="2">
        <v>0</v>
      </c>
      <c r="M340" s="6" t="s">
        <v>3</v>
      </c>
      <c r="N340" s="23"/>
      <c r="O340" s="21" t="str">
        <f>Comodines[[#This Row],[Lat_trunc]]&amp;Comodines[[#This Row],[Lon_trunc]]</f>
        <v>7.7485-61.6685</v>
      </c>
      <c r="P340" s="21">
        <f>MROUND(Datos[[#This Row],[Latitude]],IF(Datos[[#This Row],[Latitude]]&lt;0,-Precisión,Precisión))</f>
        <v>7.7484999999999999</v>
      </c>
      <c r="Q340" s="21">
        <f>MROUND(Datos[[#This Row],[Longitude]],IF(Datos[[#This Row],[Longitude]]&lt;0,-Precisión,Precisión))</f>
        <v>-61.668500000000002</v>
      </c>
      <c r="R340" s="1">
        <v>339</v>
      </c>
      <c r="S340" s="5" t="b">
        <f>AND(Datos[[#This Row],[Latitude]]&gt;=Latitud_,Datos[[#This Row],[Latitude]]&lt;=_Latitud)</f>
        <v>0</v>
      </c>
      <c r="T340" s="2" t="b">
        <f>AND(Datos[[#This Row],[Longitude]]&gt;=Longitud_,Datos[[#This Row],[Longitude]]&lt;=_Longitud)</f>
        <v>0</v>
      </c>
      <c r="U340" s="2" t="b">
        <f>AND(Comodines[[#This Row],[Latitud]],Comodines[[#This Row],[Longitud]])</f>
        <v>0</v>
      </c>
      <c r="V340" s="2" t="b">
        <f>IF(COUNTIFS($O$2:O340,Comodines[[#This Row],[LatT&amp;LonT]],$F$2:F340,Datos[[#This Row],[Acq_date]]-1)=0,TRUE,FALSE)</f>
        <v>1</v>
      </c>
      <c r="W340" s="2" t="b">
        <f>AND(Comodines[[#This Row],[L&amp;L]],Comodines[[#This Row],[Nuevo_Fuego]])</f>
        <v>0</v>
      </c>
      <c r="X340" s="2" t="str">
        <f>IF(Comodines[[#This Row],[L&amp;L]],Comodines[[#This Row],[Contador]],"")</f>
        <v/>
      </c>
      <c r="Y340" s="2" t="str">
        <f>IFERROR(SMALL(Comodines[L&amp;LC1],COUNTA($U$2:U340)),"")</f>
        <v/>
      </c>
      <c r="Z340" s="2" t="str">
        <f>IF(AND(Comodines[[#This Row],[Nuevo_Fuego]],Comodines[[#This Row],[L&amp;L]]),Comodines[[#This Row],[Contador]],"")</f>
        <v/>
      </c>
      <c r="AA340" s="2" t="str">
        <f>IFERROR(SMALL(Comodines[FuegoC1],COUNTA($W$2:W340)),"")</f>
        <v/>
      </c>
      <c r="AB340" s="3"/>
      <c r="AD340" s="3"/>
      <c r="AE340" s="3"/>
    </row>
    <row r="341" spans="1:31" ht="15" x14ac:dyDescent="0.25">
      <c r="A341" s="25">
        <v>7.7511400000000004</v>
      </c>
      <c r="B341" s="18">
        <v>-61.668590000000002</v>
      </c>
      <c r="C341" s="2">
        <v>337</v>
      </c>
      <c r="D341" s="2">
        <v>0.6</v>
      </c>
      <c r="E341" s="2">
        <v>0.7</v>
      </c>
      <c r="F341" s="4">
        <v>42643</v>
      </c>
      <c r="G341" s="2">
        <v>1635</v>
      </c>
      <c r="H341" s="2" t="s">
        <v>0</v>
      </c>
      <c r="I341" s="2" t="s">
        <v>1</v>
      </c>
      <c r="J341" s="2" t="s">
        <v>2</v>
      </c>
      <c r="K341" s="2">
        <v>277.39999999999998</v>
      </c>
      <c r="L341" s="2">
        <v>0</v>
      </c>
      <c r="M341" s="6" t="s">
        <v>3</v>
      </c>
      <c r="N341" s="23"/>
      <c r="O341" s="21" t="str">
        <f>Comodines[[#This Row],[Lat_trunc]]&amp;Comodines[[#This Row],[Lon_trunc]]</f>
        <v>7.751-61.6685</v>
      </c>
      <c r="P341" s="21">
        <f>MROUND(Datos[[#This Row],[Latitude]],IF(Datos[[#This Row],[Latitude]]&lt;0,-Precisión,Precisión))</f>
        <v>7.7510000000000003</v>
      </c>
      <c r="Q341" s="21">
        <f>MROUND(Datos[[#This Row],[Longitude]],IF(Datos[[#This Row],[Longitude]]&lt;0,-Precisión,Precisión))</f>
        <v>-61.668500000000002</v>
      </c>
      <c r="R341" s="1">
        <v>340</v>
      </c>
      <c r="S341" s="5" t="b">
        <f>AND(Datos[[#This Row],[Latitude]]&gt;=Latitud_,Datos[[#This Row],[Latitude]]&lt;=_Latitud)</f>
        <v>0</v>
      </c>
      <c r="T341" s="2" t="b">
        <f>AND(Datos[[#This Row],[Longitude]]&gt;=Longitud_,Datos[[#This Row],[Longitude]]&lt;=_Longitud)</f>
        <v>0</v>
      </c>
      <c r="U341" s="2" t="b">
        <f>AND(Comodines[[#This Row],[Latitud]],Comodines[[#This Row],[Longitud]])</f>
        <v>0</v>
      </c>
      <c r="V341" s="2" t="b">
        <f>IF(COUNTIFS($O$2:O341,Comodines[[#This Row],[LatT&amp;LonT]],$F$2:F341,Datos[[#This Row],[Acq_date]]-1)=0,TRUE,FALSE)</f>
        <v>1</v>
      </c>
      <c r="W341" s="2" t="b">
        <f>AND(Comodines[[#This Row],[L&amp;L]],Comodines[[#This Row],[Nuevo_Fuego]])</f>
        <v>0</v>
      </c>
      <c r="X341" s="2" t="str">
        <f>IF(Comodines[[#This Row],[L&amp;L]],Comodines[[#This Row],[Contador]],"")</f>
        <v/>
      </c>
      <c r="Y341" s="2" t="str">
        <f>IFERROR(SMALL(Comodines[L&amp;LC1],COUNTA($U$2:U341)),"")</f>
        <v/>
      </c>
      <c r="Z341" s="2" t="str">
        <f>IF(AND(Comodines[[#This Row],[Nuevo_Fuego]],Comodines[[#This Row],[L&amp;L]]),Comodines[[#This Row],[Contador]],"")</f>
        <v/>
      </c>
      <c r="AA341" s="2" t="str">
        <f>IFERROR(SMALL(Comodines[FuegoC1],COUNTA($W$2:W341)),"")</f>
        <v/>
      </c>
      <c r="AB341" s="3"/>
      <c r="AD341" s="3"/>
      <c r="AE341" s="3"/>
    </row>
    <row r="342" spans="1:31" ht="15" x14ac:dyDescent="0.25">
      <c r="A342" s="25">
        <v>9.6470199999999995</v>
      </c>
      <c r="B342" s="18">
        <v>-63.567500000000003</v>
      </c>
      <c r="C342" s="2">
        <v>334.6</v>
      </c>
      <c r="D342" s="2">
        <v>0.8</v>
      </c>
      <c r="E342" s="2">
        <v>0.8</v>
      </c>
      <c r="F342" s="4">
        <v>42643</v>
      </c>
      <c r="G342" s="2">
        <v>1635</v>
      </c>
      <c r="H342" s="2" t="s">
        <v>0</v>
      </c>
      <c r="I342" s="2" t="s">
        <v>1</v>
      </c>
      <c r="J342" s="2" t="s">
        <v>2</v>
      </c>
      <c r="K342" s="2">
        <v>279.7</v>
      </c>
      <c r="L342" s="2">
        <v>0</v>
      </c>
      <c r="M342" s="6" t="s">
        <v>3</v>
      </c>
      <c r="N342" s="23"/>
      <c r="O342" s="21" t="str">
        <f>Comodines[[#This Row],[Lat_trunc]]&amp;Comodines[[#This Row],[Lon_trunc]]</f>
        <v>9.647-63.5675</v>
      </c>
      <c r="P342" s="21">
        <f>MROUND(Datos[[#This Row],[Latitude]],IF(Datos[[#This Row],[Latitude]]&lt;0,-Precisión,Precisión))</f>
        <v>9.6470000000000002</v>
      </c>
      <c r="Q342" s="21">
        <f>MROUND(Datos[[#This Row],[Longitude]],IF(Datos[[#This Row],[Longitude]]&lt;0,-Precisión,Precisión))</f>
        <v>-63.567500000000003</v>
      </c>
      <c r="R342" s="1">
        <v>341</v>
      </c>
      <c r="S342" s="5" t="b">
        <f>AND(Datos[[#This Row],[Latitude]]&gt;=Latitud_,Datos[[#This Row],[Latitude]]&lt;=_Latitud)</f>
        <v>0</v>
      </c>
      <c r="T342" s="2" t="b">
        <f>AND(Datos[[#This Row],[Longitude]]&gt;=Longitud_,Datos[[#This Row],[Longitude]]&lt;=_Longitud)</f>
        <v>0</v>
      </c>
      <c r="U342" s="2" t="b">
        <f>AND(Comodines[[#This Row],[Latitud]],Comodines[[#This Row],[Longitud]])</f>
        <v>0</v>
      </c>
      <c r="V342" s="2" t="b">
        <f>IF(COUNTIFS($O$2:O342,Comodines[[#This Row],[LatT&amp;LonT]],$F$2:F342,Datos[[#This Row],[Acq_date]]-1)=0,TRUE,FALSE)</f>
        <v>1</v>
      </c>
      <c r="W342" s="2" t="b">
        <f>AND(Comodines[[#This Row],[L&amp;L]],Comodines[[#This Row],[Nuevo_Fuego]])</f>
        <v>0</v>
      </c>
      <c r="X342" s="2" t="str">
        <f>IF(Comodines[[#This Row],[L&amp;L]],Comodines[[#This Row],[Contador]],"")</f>
        <v/>
      </c>
      <c r="Y342" s="2" t="str">
        <f>IFERROR(SMALL(Comodines[L&amp;LC1],COUNTA($U$2:U342)),"")</f>
        <v/>
      </c>
      <c r="Z342" s="2" t="str">
        <f>IF(AND(Comodines[[#This Row],[Nuevo_Fuego]],Comodines[[#This Row],[L&amp;L]]),Comodines[[#This Row],[Contador]],"")</f>
        <v/>
      </c>
      <c r="AA342" s="2" t="str">
        <f>IFERROR(SMALL(Comodines[FuegoC1],COUNTA($W$2:W342)),"")</f>
        <v/>
      </c>
      <c r="AB342" s="3"/>
      <c r="AD342" s="3"/>
      <c r="AE342" s="3"/>
    </row>
    <row r="343" spans="1:31" ht="15" x14ac:dyDescent="0.25">
      <c r="A343" s="25">
        <v>9.6542899999999996</v>
      </c>
      <c r="B343" s="18">
        <v>-63.5685</v>
      </c>
      <c r="C343" s="2">
        <v>367</v>
      </c>
      <c r="D343" s="2">
        <v>0.8</v>
      </c>
      <c r="E343" s="2">
        <v>0.8</v>
      </c>
      <c r="F343" s="4">
        <v>42643</v>
      </c>
      <c r="G343" s="2">
        <v>1635</v>
      </c>
      <c r="H343" s="2" t="s">
        <v>0</v>
      </c>
      <c r="I343" s="2" t="s">
        <v>4</v>
      </c>
      <c r="J343" s="2" t="s">
        <v>2</v>
      </c>
      <c r="K343" s="2">
        <v>278.8</v>
      </c>
      <c r="L343" s="2">
        <v>0</v>
      </c>
      <c r="M343" s="6" t="s">
        <v>3</v>
      </c>
      <c r="N343" s="23"/>
      <c r="O343" s="21" t="str">
        <f>Comodines[[#This Row],[Lat_trunc]]&amp;Comodines[[#This Row],[Lon_trunc]]</f>
        <v>9.6545-63.5685</v>
      </c>
      <c r="P343" s="21">
        <f>MROUND(Datos[[#This Row],[Latitude]],IF(Datos[[#This Row],[Latitude]]&lt;0,-Precisión,Precisión))</f>
        <v>9.6545000000000005</v>
      </c>
      <c r="Q343" s="21">
        <f>MROUND(Datos[[#This Row],[Longitude]],IF(Datos[[#This Row],[Longitude]]&lt;0,-Precisión,Precisión))</f>
        <v>-63.5685</v>
      </c>
      <c r="R343" s="1">
        <v>342</v>
      </c>
      <c r="S343" s="5" t="b">
        <f>AND(Datos[[#This Row],[Latitude]]&gt;=Latitud_,Datos[[#This Row],[Latitude]]&lt;=_Latitud)</f>
        <v>0</v>
      </c>
      <c r="T343" s="2" t="b">
        <f>AND(Datos[[#This Row],[Longitude]]&gt;=Longitud_,Datos[[#This Row],[Longitude]]&lt;=_Longitud)</f>
        <v>0</v>
      </c>
      <c r="U343" s="2" t="b">
        <f>AND(Comodines[[#This Row],[Latitud]],Comodines[[#This Row],[Longitud]])</f>
        <v>0</v>
      </c>
      <c r="V343" s="2" t="b">
        <f>IF(COUNTIFS($O$2:O343,Comodines[[#This Row],[LatT&amp;LonT]],$F$2:F343,Datos[[#This Row],[Acq_date]]-1)=0,TRUE,FALSE)</f>
        <v>1</v>
      </c>
      <c r="W343" s="2" t="b">
        <f>AND(Comodines[[#This Row],[L&amp;L]],Comodines[[#This Row],[Nuevo_Fuego]])</f>
        <v>0</v>
      </c>
      <c r="X343" s="2" t="str">
        <f>IF(Comodines[[#This Row],[L&amp;L]],Comodines[[#This Row],[Contador]],"")</f>
        <v/>
      </c>
      <c r="Y343" s="2" t="str">
        <f>IFERROR(SMALL(Comodines[L&amp;LC1],COUNTA($U$2:U343)),"")</f>
        <v/>
      </c>
      <c r="Z343" s="2" t="str">
        <f>IF(AND(Comodines[[#This Row],[Nuevo_Fuego]],Comodines[[#This Row],[L&amp;L]]),Comodines[[#This Row],[Contador]],"")</f>
        <v/>
      </c>
      <c r="AA343" s="2" t="str">
        <f>IFERROR(SMALL(Comodines[FuegoC1],COUNTA($W$2:W343)),"")</f>
        <v/>
      </c>
      <c r="AB343" s="3"/>
      <c r="AD343" s="3"/>
      <c r="AE343" s="3"/>
    </row>
    <row r="344" spans="1:31" ht="15" x14ac:dyDescent="0.25">
      <c r="A344" s="25">
        <v>14.53173</v>
      </c>
      <c r="B344" s="18">
        <v>-86.486490000000003</v>
      </c>
      <c r="C344" s="2">
        <v>330.2</v>
      </c>
      <c r="D344" s="2">
        <v>0.4</v>
      </c>
      <c r="E344" s="2">
        <v>0.6</v>
      </c>
      <c r="F344" s="4">
        <v>42643</v>
      </c>
      <c r="G344" s="2">
        <v>1820</v>
      </c>
      <c r="H344" s="2" t="s">
        <v>0</v>
      </c>
      <c r="I344" s="2" t="s">
        <v>1</v>
      </c>
      <c r="J344" s="2" t="s">
        <v>2</v>
      </c>
      <c r="K344" s="2">
        <v>292.60000000000002</v>
      </c>
      <c r="L344" s="2">
        <v>0</v>
      </c>
      <c r="M344" s="6" t="s">
        <v>3</v>
      </c>
      <c r="N344" s="23"/>
      <c r="O344" s="21" t="str">
        <f>Comodines[[#This Row],[Lat_trunc]]&amp;Comodines[[#This Row],[Lon_trunc]]</f>
        <v>14.5315-86.4865</v>
      </c>
      <c r="P344" s="21">
        <f>MROUND(Datos[[#This Row],[Latitude]],IF(Datos[[#This Row],[Latitude]]&lt;0,-Precisión,Precisión))</f>
        <v>14.531499999999999</v>
      </c>
      <c r="Q344" s="21">
        <f>MROUND(Datos[[#This Row],[Longitude]],IF(Datos[[#This Row],[Longitude]]&lt;0,-Precisión,Precisión))</f>
        <v>-86.486500000000007</v>
      </c>
      <c r="R344" s="1">
        <v>343</v>
      </c>
      <c r="S344" s="5" t="b">
        <f>AND(Datos[[#This Row],[Latitude]]&gt;=Latitud_,Datos[[#This Row],[Latitude]]&lt;=_Latitud)</f>
        <v>0</v>
      </c>
      <c r="T344" s="2" t="b">
        <f>AND(Datos[[#This Row],[Longitude]]&gt;=Longitud_,Datos[[#This Row],[Longitude]]&lt;=_Longitud)</f>
        <v>0</v>
      </c>
      <c r="U344" s="2" t="b">
        <f>AND(Comodines[[#This Row],[Latitud]],Comodines[[#This Row],[Longitud]])</f>
        <v>0</v>
      </c>
      <c r="V344" s="2" t="b">
        <f>IF(COUNTIFS($O$2:O344,Comodines[[#This Row],[LatT&amp;LonT]],$F$2:F344,Datos[[#This Row],[Acq_date]]-1)=0,TRUE,FALSE)</f>
        <v>1</v>
      </c>
      <c r="W344" s="2" t="b">
        <f>AND(Comodines[[#This Row],[L&amp;L]],Comodines[[#This Row],[Nuevo_Fuego]])</f>
        <v>0</v>
      </c>
      <c r="X344" s="2" t="str">
        <f>IF(Comodines[[#This Row],[L&amp;L]],Comodines[[#This Row],[Contador]],"")</f>
        <v/>
      </c>
      <c r="Y344" s="2" t="str">
        <f>IFERROR(SMALL(Comodines[L&amp;LC1],COUNTA($U$2:U344)),"")</f>
        <v/>
      </c>
      <c r="Z344" s="2" t="str">
        <f>IF(AND(Comodines[[#This Row],[Nuevo_Fuego]],Comodines[[#This Row],[L&amp;L]]),Comodines[[#This Row],[Contador]],"")</f>
        <v/>
      </c>
      <c r="AA344" s="2" t="str">
        <f>IFERROR(SMALL(Comodines[FuegoC1],COUNTA($W$2:W344)),"")</f>
        <v/>
      </c>
      <c r="AB344" s="3"/>
      <c r="AD344" s="3"/>
      <c r="AE344" s="3"/>
    </row>
    <row r="345" spans="1:31" ht="15" x14ac:dyDescent="0.25">
      <c r="A345" s="25">
        <v>15.421989999999999</v>
      </c>
      <c r="B345" s="18">
        <v>-84.297740000000005</v>
      </c>
      <c r="C345" s="2">
        <v>344</v>
      </c>
      <c r="D345" s="2">
        <v>0.6</v>
      </c>
      <c r="E345" s="2">
        <v>0.6</v>
      </c>
      <c r="F345" s="4">
        <v>42643</v>
      </c>
      <c r="G345" s="2">
        <v>1820</v>
      </c>
      <c r="H345" s="2" t="s">
        <v>0</v>
      </c>
      <c r="I345" s="2" t="s">
        <v>1</v>
      </c>
      <c r="J345" s="2" t="s">
        <v>2</v>
      </c>
      <c r="K345" s="2">
        <v>295.39999999999998</v>
      </c>
      <c r="L345" s="2">
        <v>0</v>
      </c>
      <c r="M345" s="6" t="s">
        <v>3</v>
      </c>
      <c r="N345" s="23"/>
      <c r="O345" s="21" t="str">
        <f>Comodines[[#This Row],[Lat_trunc]]&amp;Comodines[[#This Row],[Lon_trunc]]</f>
        <v>15.422-84.2975</v>
      </c>
      <c r="P345" s="21">
        <f>MROUND(Datos[[#This Row],[Latitude]],IF(Datos[[#This Row],[Latitude]]&lt;0,-Precisión,Precisión))</f>
        <v>15.422000000000001</v>
      </c>
      <c r="Q345" s="21">
        <f>MROUND(Datos[[#This Row],[Longitude]],IF(Datos[[#This Row],[Longitude]]&lt;0,-Precisión,Precisión))</f>
        <v>-84.297499999999999</v>
      </c>
      <c r="R345" s="1">
        <v>344</v>
      </c>
      <c r="S345" s="5" t="b">
        <f>AND(Datos[[#This Row],[Latitude]]&gt;=Latitud_,Datos[[#This Row],[Latitude]]&lt;=_Latitud)</f>
        <v>0</v>
      </c>
      <c r="T345" s="2" t="b">
        <f>AND(Datos[[#This Row],[Longitude]]&gt;=Longitud_,Datos[[#This Row],[Longitude]]&lt;=_Longitud)</f>
        <v>0</v>
      </c>
      <c r="U345" s="2" t="b">
        <f>AND(Comodines[[#This Row],[Latitud]],Comodines[[#This Row],[Longitud]])</f>
        <v>0</v>
      </c>
      <c r="V345" s="2" t="b">
        <f>IF(COUNTIFS($O$2:O345,Comodines[[#This Row],[LatT&amp;LonT]],$F$2:F345,Datos[[#This Row],[Acq_date]]-1)=0,TRUE,FALSE)</f>
        <v>1</v>
      </c>
      <c r="W345" s="2" t="b">
        <f>AND(Comodines[[#This Row],[L&amp;L]],Comodines[[#This Row],[Nuevo_Fuego]])</f>
        <v>0</v>
      </c>
      <c r="X345" s="2" t="str">
        <f>IF(Comodines[[#This Row],[L&amp;L]],Comodines[[#This Row],[Contador]],"")</f>
        <v/>
      </c>
      <c r="Y345" s="2" t="str">
        <f>IFERROR(SMALL(Comodines[L&amp;LC1],COUNTA($U$2:U345)),"")</f>
        <v/>
      </c>
      <c r="Z345" s="2" t="str">
        <f>IF(AND(Comodines[[#This Row],[Nuevo_Fuego]],Comodines[[#This Row],[L&amp;L]]),Comodines[[#This Row],[Contador]],"")</f>
        <v/>
      </c>
      <c r="AA345" s="2" t="str">
        <f>IFERROR(SMALL(Comodines[FuegoC1],COUNTA($W$2:W345)),"")</f>
        <v/>
      </c>
      <c r="AB345" s="3"/>
      <c r="AD345" s="3"/>
      <c r="AE345" s="3"/>
    </row>
    <row r="346" spans="1:31" ht="15" x14ac:dyDescent="0.25">
      <c r="A346" s="25">
        <v>15.435980000000001</v>
      </c>
      <c r="B346" s="18">
        <v>-85.899540000000002</v>
      </c>
      <c r="C346" s="2">
        <v>328.8</v>
      </c>
      <c r="D346" s="2">
        <v>0.4</v>
      </c>
      <c r="E346" s="2">
        <v>0.6</v>
      </c>
      <c r="F346" s="4">
        <v>42643</v>
      </c>
      <c r="G346" s="2">
        <v>1820</v>
      </c>
      <c r="H346" s="2" t="s">
        <v>0</v>
      </c>
      <c r="I346" s="2" t="s">
        <v>1</v>
      </c>
      <c r="J346" s="2" t="s">
        <v>2</v>
      </c>
      <c r="K346" s="2">
        <v>291.7</v>
      </c>
      <c r="L346" s="2">
        <v>0</v>
      </c>
      <c r="M346" s="6" t="s">
        <v>3</v>
      </c>
      <c r="N346" s="23"/>
      <c r="O346" s="21" t="str">
        <f>Comodines[[#This Row],[Lat_trunc]]&amp;Comodines[[#This Row],[Lon_trunc]]</f>
        <v>15.436-85.8995</v>
      </c>
      <c r="P346" s="21">
        <f>MROUND(Datos[[#This Row],[Latitude]],IF(Datos[[#This Row],[Latitude]]&lt;0,-Precisión,Precisión))</f>
        <v>15.436</v>
      </c>
      <c r="Q346" s="21">
        <f>MROUND(Datos[[#This Row],[Longitude]],IF(Datos[[#This Row],[Longitude]]&lt;0,-Precisión,Precisión))</f>
        <v>-85.899500000000003</v>
      </c>
      <c r="R346" s="1">
        <v>345</v>
      </c>
      <c r="S346" s="5" t="b">
        <f>AND(Datos[[#This Row],[Latitude]]&gt;=Latitud_,Datos[[#This Row],[Latitude]]&lt;=_Latitud)</f>
        <v>0</v>
      </c>
      <c r="T346" s="2" t="b">
        <f>AND(Datos[[#This Row],[Longitude]]&gt;=Longitud_,Datos[[#This Row],[Longitude]]&lt;=_Longitud)</f>
        <v>0</v>
      </c>
      <c r="U346" s="2" t="b">
        <f>AND(Comodines[[#This Row],[Latitud]],Comodines[[#This Row],[Longitud]])</f>
        <v>0</v>
      </c>
      <c r="V346" s="2" t="b">
        <f>IF(COUNTIFS($O$2:O346,Comodines[[#This Row],[LatT&amp;LonT]],$F$2:F346,Datos[[#This Row],[Acq_date]]-1)=0,TRUE,FALSE)</f>
        <v>1</v>
      </c>
      <c r="W346" s="2" t="b">
        <f>AND(Comodines[[#This Row],[L&amp;L]],Comodines[[#This Row],[Nuevo_Fuego]])</f>
        <v>0</v>
      </c>
      <c r="X346" s="2" t="str">
        <f>IF(Comodines[[#This Row],[L&amp;L]],Comodines[[#This Row],[Contador]],"")</f>
        <v/>
      </c>
      <c r="Y346" s="2" t="str">
        <f>IFERROR(SMALL(Comodines[L&amp;LC1],COUNTA($U$2:U346)),"")</f>
        <v/>
      </c>
      <c r="Z346" s="2" t="str">
        <f>IF(AND(Comodines[[#This Row],[Nuevo_Fuego]],Comodines[[#This Row],[L&amp;L]]),Comodines[[#This Row],[Contador]],"")</f>
        <v/>
      </c>
      <c r="AA346" s="2" t="str">
        <f>IFERROR(SMALL(Comodines[FuegoC1],COUNTA($W$2:W346)),"")</f>
        <v/>
      </c>
      <c r="AB346" s="3"/>
      <c r="AD346" s="3"/>
      <c r="AE346" s="3"/>
    </row>
    <row r="347" spans="1:31" ht="15" x14ac:dyDescent="0.25">
      <c r="A347" s="25">
        <v>15.72579</v>
      </c>
      <c r="B347" s="18">
        <v>-87.213040000000007</v>
      </c>
      <c r="C347" s="2">
        <v>356.9</v>
      </c>
      <c r="D347" s="2">
        <v>0.5</v>
      </c>
      <c r="E347" s="2">
        <v>0.7</v>
      </c>
      <c r="F347" s="4">
        <v>42643</v>
      </c>
      <c r="G347" s="2">
        <v>1820</v>
      </c>
      <c r="H347" s="2" t="s">
        <v>0</v>
      </c>
      <c r="I347" s="2" t="s">
        <v>1</v>
      </c>
      <c r="J347" s="2" t="s">
        <v>2</v>
      </c>
      <c r="K347" s="2">
        <v>289.3</v>
      </c>
      <c r="L347" s="2">
        <v>0</v>
      </c>
      <c r="M347" s="6" t="s">
        <v>3</v>
      </c>
      <c r="N347" s="23"/>
      <c r="O347" s="21" t="str">
        <f>Comodines[[#This Row],[Lat_trunc]]&amp;Comodines[[#This Row],[Lon_trunc]]</f>
        <v>15.726-87.213</v>
      </c>
      <c r="P347" s="21">
        <f>MROUND(Datos[[#This Row],[Latitude]],IF(Datos[[#This Row],[Latitude]]&lt;0,-Precisión,Precisión))</f>
        <v>15.726000000000001</v>
      </c>
      <c r="Q347" s="21">
        <f>MROUND(Datos[[#This Row],[Longitude]],IF(Datos[[#This Row],[Longitude]]&lt;0,-Precisión,Precisión))</f>
        <v>-87.213000000000008</v>
      </c>
      <c r="R347" s="1">
        <v>346</v>
      </c>
      <c r="S347" s="5" t="b">
        <f>AND(Datos[[#This Row],[Latitude]]&gt;=Latitud_,Datos[[#This Row],[Latitude]]&lt;=_Latitud)</f>
        <v>0</v>
      </c>
      <c r="T347" s="2" t="b">
        <f>AND(Datos[[#This Row],[Longitude]]&gt;=Longitud_,Datos[[#This Row],[Longitude]]&lt;=_Longitud)</f>
        <v>0</v>
      </c>
      <c r="U347" s="2" t="b">
        <f>AND(Comodines[[#This Row],[Latitud]],Comodines[[#This Row],[Longitud]])</f>
        <v>0</v>
      </c>
      <c r="V347" s="2" t="b">
        <f>IF(COUNTIFS($O$2:O347,Comodines[[#This Row],[LatT&amp;LonT]],$F$2:F347,Datos[[#This Row],[Acq_date]]-1)=0,TRUE,FALSE)</f>
        <v>1</v>
      </c>
      <c r="W347" s="2" t="b">
        <f>AND(Comodines[[#This Row],[L&amp;L]],Comodines[[#This Row],[Nuevo_Fuego]])</f>
        <v>0</v>
      </c>
      <c r="X347" s="2" t="str">
        <f>IF(Comodines[[#This Row],[L&amp;L]],Comodines[[#This Row],[Contador]],"")</f>
        <v/>
      </c>
      <c r="Y347" s="2" t="str">
        <f>IFERROR(SMALL(Comodines[L&amp;LC1],COUNTA($U$2:U347)),"")</f>
        <v/>
      </c>
      <c r="Z347" s="2" t="str">
        <f>IF(AND(Comodines[[#This Row],[Nuevo_Fuego]],Comodines[[#This Row],[L&amp;L]]),Comodines[[#This Row],[Contador]],"")</f>
        <v/>
      </c>
      <c r="AA347" s="2" t="str">
        <f>IFERROR(SMALL(Comodines[FuegoC1],COUNTA($W$2:W347)),"")</f>
        <v/>
      </c>
      <c r="AB347" s="3"/>
      <c r="AD347" s="3"/>
      <c r="AE347" s="3"/>
    </row>
    <row r="348" spans="1:31" ht="15" x14ac:dyDescent="0.25">
      <c r="A348" s="25">
        <v>17.948989999999998</v>
      </c>
      <c r="B348" s="18">
        <v>-76.611850000000004</v>
      </c>
      <c r="C348" s="2">
        <v>339.3</v>
      </c>
      <c r="D348" s="2">
        <v>0.4</v>
      </c>
      <c r="E348" s="2">
        <v>0.4</v>
      </c>
      <c r="F348" s="4">
        <v>42643</v>
      </c>
      <c r="G348" s="2">
        <v>1820</v>
      </c>
      <c r="H348" s="2" t="s">
        <v>0</v>
      </c>
      <c r="I348" s="2" t="s">
        <v>1</v>
      </c>
      <c r="J348" s="2" t="s">
        <v>2</v>
      </c>
      <c r="K348" s="2">
        <v>302.10000000000002</v>
      </c>
      <c r="L348" s="2">
        <v>0</v>
      </c>
      <c r="M348" s="6" t="s">
        <v>3</v>
      </c>
      <c r="N348" s="23"/>
      <c r="O348" s="21" t="str">
        <f>Comodines[[#This Row],[Lat_trunc]]&amp;Comodines[[#This Row],[Lon_trunc]]</f>
        <v>17.949-76.612</v>
      </c>
      <c r="P348" s="21">
        <f>MROUND(Datos[[#This Row],[Latitude]],IF(Datos[[#This Row],[Latitude]]&lt;0,-Precisión,Precisión))</f>
        <v>17.949000000000002</v>
      </c>
      <c r="Q348" s="21">
        <f>MROUND(Datos[[#This Row],[Longitude]],IF(Datos[[#This Row],[Longitude]]&lt;0,-Precisión,Precisión))</f>
        <v>-76.611999999999995</v>
      </c>
      <c r="R348" s="1">
        <v>347</v>
      </c>
      <c r="S348" s="5" t="b">
        <f>AND(Datos[[#This Row],[Latitude]]&gt;=Latitud_,Datos[[#This Row],[Latitude]]&lt;=_Latitud)</f>
        <v>1</v>
      </c>
      <c r="T348" s="2" t="b">
        <f>AND(Datos[[#This Row],[Longitude]]&gt;=Longitud_,Datos[[#This Row],[Longitude]]&lt;=_Longitud)</f>
        <v>0</v>
      </c>
      <c r="U348" s="2" t="b">
        <f>AND(Comodines[[#This Row],[Latitud]],Comodines[[#This Row],[Longitud]])</f>
        <v>0</v>
      </c>
      <c r="V348" s="2" t="b">
        <f>IF(COUNTIFS($O$2:O348,Comodines[[#This Row],[LatT&amp;LonT]],$F$2:F348,Datos[[#This Row],[Acq_date]]-1)=0,TRUE,FALSE)</f>
        <v>1</v>
      </c>
      <c r="W348" s="2" t="b">
        <f>AND(Comodines[[#This Row],[L&amp;L]],Comodines[[#This Row],[Nuevo_Fuego]])</f>
        <v>0</v>
      </c>
      <c r="X348" s="2" t="str">
        <f>IF(Comodines[[#This Row],[L&amp;L]],Comodines[[#This Row],[Contador]],"")</f>
        <v/>
      </c>
      <c r="Y348" s="2" t="str">
        <f>IFERROR(SMALL(Comodines[L&amp;LC1],COUNTA($U$2:U348)),"")</f>
        <v/>
      </c>
      <c r="Z348" s="2" t="str">
        <f>IF(AND(Comodines[[#This Row],[Nuevo_Fuego]],Comodines[[#This Row],[L&amp;L]]),Comodines[[#This Row],[Contador]],"")</f>
        <v/>
      </c>
      <c r="AA348" s="2" t="str">
        <f>IFERROR(SMALL(Comodines[FuegoC1],COUNTA($W$2:W348)),"")</f>
        <v/>
      </c>
      <c r="AB348" s="3"/>
      <c r="AD348" s="3"/>
      <c r="AE348" s="3"/>
    </row>
    <row r="349" spans="1:31" ht="15" x14ac:dyDescent="0.25">
      <c r="A349" s="25">
        <v>17.977779999999999</v>
      </c>
      <c r="B349" s="18">
        <v>-77.177859999999995</v>
      </c>
      <c r="C349" s="2">
        <v>336.1</v>
      </c>
      <c r="D349" s="2">
        <v>0.4</v>
      </c>
      <c r="E349" s="2">
        <v>0.4</v>
      </c>
      <c r="F349" s="4">
        <v>42643</v>
      </c>
      <c r="G349" s="2">
        <v>1820</v>
      </c>
      <c r="H349" s="2" t="s">
        <v>0</v>
      </c>
      <c r="I349" s="2" t="s">
        <v>1</v>
      </c>
      <c r="J349" s="2" t="s">
        <v>2</v>
      </c>
      <c r="K349" s="2">
        <v>299.5</v>
      </c>
      <c r="L349" s="2">
        <v>0</v>
      </c>
      <c r="M349" s="6" t="s">
        <v>3</v>
      </c>
      <c r="N349" s="23"/>
      <c r="O349" s="21" t="str">
        <f>Comodines[[#This Row],[Lat_trunc]]&amp;Comodines[[#This Row],[Lon_trunc]]</f>
        <v>17.978-77.178</v>
      </c>
      <c r="P349" s="21">
        <f>MROUND(Datos[[#This Row],[Latitude]],IF(Datos[[#This Row],[Latitude]]&lt;0,-Precisión,Precisión))</f>
        <v>17.978000000000002</v>
      </c>
      <c r="Q349" s="21">
        <f>MROUND(Datos[[#This Row],[Longitude]],IF(Datos[[#This Row],[Longitude]]&lt;0,-Precisión,Precisión))</f>
        <v>-77.177999999999997</v>
      </c>
      <c r="R349" s="1">
        <v>348</v>
      </c>
      <c r="S349" s="5" t="b">
        <f>AND(Datos[[#This Row],[Latitude]]&gt;=Latitud_,Datos[[#This Row],[Latitude]]&lt;=_Latitud)</f>
        <v>1</v>
      </c>
      <c r="T349" s="2" t="b">
        <f>AND(Datos[[#This Row],[Longitude]]&gt;=Longitud_,Datos[[#This Row],[Longitude]]&lt;=_Longitud)</f>
        <v>0</v>
      </c>
      <c r="U349" s="2" t="b">
        <f>AND(Comodines[[#This Row],[Latitud]],Comodines[[#This Row],[Longitud]])</f>
        <v>0</v>
      </c>
      <c r="V349" s="2" t="b">
        <f>IF(COUNTIFS($O$2:O349,Comodines[[#This Row],[LatT&amp;LonT]],$F$2:F349,Datos[[#This Row],[Acq_date]]-1)=0,TRUE,FALSE)</f>
        <v>1</v>
      </c>
      <c r="W349" s="2" t="b">
        <f>AND(Comodines[[#This Row],[L&amp;L]],Comodines[[#This Row],[Nuevo_Fuego]])</f>
        <v>0</v>
      </c>
      <c r="X349" s="2" t="str">
        <f>IF(Comodines[[#This Row],[L&amp;L]],Comodines[[#This Row],[Contador]],"")</f>
        <v/>
      </c>
      <c r="Y349" s="2" t="str">
        <f>IFERROR(SMALL(Comodines[L&amp;LC1],COUNTA($U$2:U349)),"")</f>
        <v/>
      </c>
      <c r="Z349" s="2" t="str">
        <f>IF(AND(Comodines[[#This Row],[Nuevo_Fuego]],Comodines[[#This Row],[L&amp;L]]),Comodines[[#This Row],[Contador]],"")</f>
        <v/>
      </c>
      <c r="AA349" s="2" t="str">
        <f>IFERROR(SMALL(Comodines[FuegoC1],COUNTA($W$2:W349)),"")</f>
        <v/>
      </c>
      <c r="AB349" s="3"/>
      <c r="AD349" s="3"/>
      <c r="AE349" s="3"/>
    </row>
    <row r="350" spans="1:31" ht="15" x14ac:dyDescent="0.25">
      <c r="A350" s="25">
        <v>19.961849999999998</v>
      </c>
      <c r="B350" s="18">
        <v>-75.092740000000006</v>
      </c>
      <c r="C350" s="2">
        <v>336.6</v>
      </c>
      <c r="D350" s="2">
        <v>0.4</v>
      </c>
      <c r="E350" s="2">
        <v>0.4</v>
      </c>
      <c r="F350" s="4">
        <v>42643</v>
      </c>
      <c r="G350" s="2">
        <v>1820</v>
      </c>
      <c r="H350" s="2" t="s">
        <v>0</v>
      </c>
      <c r="I350" s="2" t="s">
        <v>1</v>
      </c>
      <c r="J350" s="2" t="s">
        <v>2</v>
      </c>
      <c r="K350" s="2">
        <v>306.7</v>
      </c>
      <c r="L350" s="2">
        <v>0</v>
      </c>
      <c r="M350" s="6" t="s">
        <v>3</v>
      </c>
      <c r="N350" s="23"/>
      <c r="O350" s="21" t="str">
        <f>Comodines[[#This Row],[Lat_trunc]]&amp;Comodines[[#This Row],[Lon_trunc]]</f>
        <v>19.962-75.0925</v>
      </c>
      <c r="P350" s="21">
        <f>MROUND(Datos[[#This Row],[Latitude]],IF(Datos[[#This Row],[Latitude]]&lt;0,-Precisión,Precisión))</f>
        <v>19.962</v>
      </c>
      <c r="Q350" s="21">
        <f>MROUND(Datos[[#This Row],[Longitude]],IF(Datos[[#This Row],[Longitude]]&lt;0,-Precisión,Precisión))</f>
        <v>-75.092500000000001</v>
      </c>
      <c r="R350" s="1">
        <v>349</v>
      </c>
      <c r="S350" s="5" t="b">
        <f>AND(Datos[[#This Row],[Latitude]]&gt;=Latitud_,Datos[[#This Row],[Latitude]]&lt;=_Latitud)</f>
        <v>0</v>
      </c>
      <c r="T350" s="2" t="b">
        <f>AND(Datos[[#This Row],[Longitude]]&gt;=Longitud_,Datos[[#This Row],[Longitude]]&lt;=_Longitud)</f>
        <v>0</v>
      </c>
      <c r="U350" s="2" t="b">
        <f>AND(Comodines[[#This Row],[Latitud]],Comodines[[#This Row],[Longitud]])</f>
        <v>0</v>
      </c>
      <c r="V350" s="2" t="b">
        <f>IF(COUNTIFS($O$2:O350,Comodines[[#This Row],[LatT&amp;LonT]],$F$2:F350,Datos[[#This Row],[Acq_date]]-1)=0,TRUE,FALSE)</f>
        <v>1</v>
      </c>
      <c r="W350" s="2" t="b">
        <f>AND(Comodines[[#This Row],[L&amp;L]],Comodines[[#This Row],[Nuevo_Fuego]])</f>
        <v>0</v>
      </c>
      <c r="X350" s="2" t="str">
        <f>IF(Comodines[[#This Row],[L&amp;L]],Comodines[[#This Row],[Contador]],"")</f>
        <v/>
      </c>
      <c r="Y350" s="2" t="str">
        <f>IFERROR(SMALL(Comodines[L&amp;LC1],COUNTA($U$2:U350)),"")</f>
        <v/>
      </c>
      <c r="Z350" s="2" t="str">
        <f>IF(AND(Comodines[[#This Row],[Nuevo_Fuego]],Comodines[[#This Row],[L&amp;L]]),Comodines[[#This Row],[Contador]],"")</f>
        <v/>
      </c>
      <c r="AA350" s="2" t="str">
        <f>IFERROR(SMALL(Comodines[FuegoC1],COUNTA($W$2:W350)),"")</f>
        <v/>
      </c>
      <c r="AB350" s="3"/>
      <c r="AD350" s="3"/>
      <c r="AE350" s="3"/>
    </row>
    <row r="351" spans="1:31" ht="15" x14ac:dyDescent="0.25">
      <c r="A351" s="25">
        <v>20.114999999999998</v>
      </c>
      <c r="B351" s="18">
        <v>-74.417609999999996</v>
      </c>
      <c r="C351" s="2">
        <v>337.8</v>
      </c>
      <c r="D351" s="2">
        <v>0.4</v>
      </c>
      <c r="E351" s="2">
        <v>0.4</v>
      </c>
      <c r="F351" s="4">
        <v>42643</v>
      </c>
      <c r="G351" s="2">
        <v>1820</v>
      </c>
      <c r="H351" s="2" t="s">
        <v>0</v>
      </c>
      <c r="I351" s="2" t="s">
        <v>1</v>
      </c>
      <c r="J351" s="2" t="s">
        <v>2</v>
      </c>
      <c r="K351" s="2">
        <v>301</v>
      </c>
      <c r="L351" s="2">
        <v>0</v>
      </c>
      <c r="M351" s="6" t="s">
        <v>3</v>
      </c>
      <c r="N351" s="23"/>
      <c r="O351" s="21" t="str">
        <f>Comodines[[#This Row],[Lat_trunc]]&amp;Comodines[[#This Row],[Lon_trunc]]</f>
        <v>20.115-74.4175</v>
      </c>
      <c r="P351" s="21">
        <f>MROUND(Datos[[#This Row],[Latitude]],IF(Datos[[#This Row],[Latitude]]&lt;0,-Precisión,Precisión))</f>
        <v>20.115000000000002</v>
      </c>
      <c r="Q351" s="21">
        <f>MROUND(Datos[[#This Row],[Longitude]],IF(Datos[[#This Row],[Longitude]]&lt;0,-Precisión,Precisión))</f>
        <v>-74.417500000000004</v>
      </c>
      <c r="R351" s="1">
        <v>350</v>
      </c>
      <c r="S351" s="5" t="b">
        <f>AND(Datos[[#This Row],[Latitude]]&gt;=Latitud_,Datos[[#This Row],[Latitude]]&lt;=_Latitud)</f>
        <v>0</v>
      </c>
      <c r="T351" s="2" t="b">
        <f>AND(Datos[[#This Row],[Longitude]]&gt;=Longitud_,Datos[[#This Row],[Longitude]]&lt;=_Longitud)</f>
        <v>0</v>
      </c>
      <c r="U351" s="2" t="b">
        <f>AND(Comodines[[#This Row],[Latitud]],Comodines[[#This Row],[Longitud]])</f>
        <v>0</v>
      </c>
      <c r="V351" s="2" t="b">
        <f>IF(COUNTIFS($O$2:O351,Comodines[[#This Row],[LatT&amp;LonT]],$F$2:F351,Datos[[#This Row],[Acq_date]]-1)=0,TRUE,FALSE)</f>
        <v>1</v>
      </c>
      <c r="W351" s="2" t="b">
        <f>AND(Comodines[[#This Row],[L&amp;L]],Comodines[[#This Row],[Nuevo_Fuego]])</f>
        <v>0</v>
      </c>
      <c r="X351" s="2" t="str">
        <f>IF(Comodines[[#This Row],[L&amp;L]],Comodines[[#This Row],[Contador]],"")</f>
        <v/>
      </c>
      <c r="Y351" s="2" t="str">
        <f>IFERROR(SMALL(Comodines[L&amp;LC1],COUNTA($U$2:U351)),"")</f>
        <v/>
      </c>
      <c r="Z351" s="2" t="str">
        <f>IF(AND(Comodines[[#This Row],[Nuevo_Fuego]],Comodines[[#This Row],[L&amp;L]]),Comodines[[#This Row],[Contador]],"")</f>
        <v/>
      </c>
      <c r="AA351" s="2" t="str">
        <f>IFERROR(SMALL(Comodines[FuegoC1],COUNTA($W$2:W351)),"")</f>
        <v/>
      </c>
      <c r="AB351" s="3"/>
      <c r="AD351" s="3"/>
      <c r="AE351" s="3"/>
    </row>
    <row r="352" spans="1:31" ht="15" x14ac:dyDescent="0.25">
      <c r="A352" s="25">
        <v>20.012599999999999</v>
      </c>
      <c r="B352" s="18">
        <v>-75.205079999999995</v>
      </c>
      <c r="C352" s="2">
        <v>334.8</v>
      </c>
      <c r="D352" s="2">
        <v>0.4</v>
      </c>
      <c r="E352" s="2">
        <v>0.4</v>
      </c>
      <c r="F352" s="4">
        <v>42643</v>
      </c>
      <c r="G352" s="2">
        <v>1820</v>
      </c>
      <c r="H352" s="2" t="s">
        <v>0</v>
      </c>
      <c r="I352" s="2" t="s">
        <v>1</v>
      </c>
      <c r="J352" s="2" t="s">
        <v>2</v>
      </c>
      <c r="K352" s="2">
        <v>305.89999999999998</v>
      </c>
      <c r="L352" s="2">
        <v>0</v>
      </c>
      <c r="M352" s="6" t="s">
        <v>3</v>
      </c>
      <c r="N352" s="23"/>
      <c r="O352" s="21" t="str">
        <f>Comodines[[#This Row],[Lat_trunc]]&amp;Comodines[[#This Row],[Lon_trunc]]</f>
        <v>20.0125-75.205</v>
      </c>
      <c r="P352" s="21">
        <f>MROUND(Datos[[#This Row],[Latitude]],IF(Datos[[#This Row],[Latitude]]&lt;0,-Precisión,Precisión))</f>
        <v>20.012499999999999</v>
      </c>
      <c r="Q352" s="21">
        <f>MROUND(Datos[[#This Row],[Longitude]],IF(Datos[[#This Row],[Longitude]]&lt;0,-Precisión,Precisión))</f>
        <v>-75.204999999999998</v>
      </c>
      <c r="R352" s="1">
        <v>351</v>
      </c>
      <c r="S352" s="5" t="b">
        <f>AND(Datos[[#This Row],[Latitude]]&gt;=Latitud_,Datos[[#This Row],[Latitude]]&lt;=_Latitud)</f>
        <v>0</v>
      </c>
      <c r="T352" s="2" t="b">
        <f>AND(Datos[[#This Row],[Longitude]]&gt;=Longitud_,Datos[[#This Row],[Longitude]]&lt;=_Longitud)</f>
        <v>0</v>
      </c>
      <c r="U352" s="2" t="b">
        <f>AND(Comodines[[#This Row],[Latitud]],Comodines[[#This Row],[Longitud]])</f>
        <v>0</v>
      </c>
      <c r="V352" s="2" t="b">
        <f>IF(COUNTIFS($O$2:O352,Comodines[[#This Row],[LatT&amp;LonT]],$F$2:F352,Datos[[#This Row],[Acq_date]]-1)=0,TRUE,FALSE)</f>
        <v>1</v>
      </c>
      <c r="W352" s="2" t="b">
        <f>AND(Comodines[[#This Row],[L&amp;L]],Comodines[[#This Row],[Nuevo_Fuego]])</f>
        <v>0</v>
      </c>
      <c r="X352" s="2" t="str">
        <f>IF(Comodines[[#This Row],[L&amp;L]],Comodines[[#This Row],[Contador]],"")</f>
        <v/>
      </c>
      <c r="Y352" s="2" t="str">
        <f>IFERROR(SMALL(Comodines[L&amp;LC1],COUNTA($U$2:U352)),"")</f>
        <v/>
      </c>
      <c r="Z352" s="2" t="str">
        <f>IF(AND(Comodines[[#This Row],[Nuevo_Fuego]],Comodines[[#This Row],[L&amp;L]]),Comodines[[#This Row],[Contador]],"")</f>
        <v/>
      </c>
      <c r="AA352" s="2" t="str">
        <f>IFERROR(SMALL(Comodines[FuegoC1],COUNTA($W$2:W352)),"")</f>
        <v/>
      </c>
      <c r="AB352" s="3"/>
      <c r="AD352" s="3"/>
      <c r="AE352" s="3"/>
    </row>
    <row r="353" spans="1:31" ht="15" x14ac:dyDescent="0.25">
      <c r="A353" s="25">
        <v>20.133099999999999</v>
      </c>
      <c r="B353" s="18">
        <v>-74.732299999999995</v>
      </c>
      <c r="C353" s="2">
        <v>335.7</v>
      </c>
      <c r="D353" s="2">
        <v>0.4</v>
      </c>
      <c r="E353" s="2">
        <v>0.4</v>
      </c>
      <c r="F353" s="4">
        <v>42643</v>
      </c>
      <c r="G353" s="2">
        <v>1820</v>
      </c>
      <c r="H353" s="2" t="s">
        <v>0</v>
      </c>
      <c r="I353" s="2" t="s">
        <v>1</v>
      </c>
      <c r="J353" s="2" t="s">
        <v>2</v>
      </c>
      <c r="K353" s="2">
        <v>300.2</v>
      </c>
      <c r="L353" s="2">
        <v>0</v>
      </c>
      <c r="M353" s="6" t="s">
        <v>3</v>
      </c>
      <c r="N353" s="23"/>
      <c r="O353" s="21" t="str">
        <f>Comodines[[#This Row],[Lat_trunc]]&amp;Comodines[[#This Row],[Lon_trunc]]</f>
        <v>20.133-74.7325</v>
      </c>
      <c r="P353" s="21">
        <f>MROUND(Datos[[#This Row],[Latitude]],IF(Datos[[#This Row],[Latitude]]&lt;0,-Precisión,Precisión))</f>
        <v>20.132999999999999</v>
      </c>
      <c r="Q353" s="21">
        <f>MROUND(Datos[[#This Row],[Longitude]],IF(Datos[[#This Row],[Longitude]]&lt;0,-Precisión,Precisión))</f>
        <v>-74.732500000000002</v>
      </c>
      <c r="R353" s="1">
        <v>352</v>
      </c>
      <c r="S353" s="5" t="b">
        <f>AND(Datos[[#This Row],[Latitude]]&gt;=Latitud_,Datos[[#This Row],[Latitude]]&lt;=_Latitud)</f>
        <v>0</v>
      </c>
      <c r="T353" s="2" t="b">
        <f>AND(Datos[[#This Row],[Longitude]]&gt;=Longitud_,Datos[[#This Row],[Longitude]]&lt;=_Longitud)</f>
        <v>0</v>
      </c>
      <c r="U353" s="2" t="b">
        <f>AND(Comodines[[#This Row],[Latitud]],Comodines[[#This Row],[Longitud]])</f>
        <v>0</v>
      </c>
      <c r="V353" s="2" t="b">
        <f>IF(COUNTIFS($O$2:O353,Comodines[[#This Row],[LatT&amp;LonT]],$F$2:F353,Datos[[#This Row],[Acq_date]]-1)=0,TRUE,FALSE)</f>
        <v>1</v>
      </c>
      <c r="W353" s="2" t="b">
        <f>AND(Comodines[[#This Row],[L&amp;L]],Comodines[[#This Row],[Nuevo_Fuego]])</f>
        <v>0</v>
      </c>
      <c r="X353" s="2" t="str">
        <f>IF(Comodines[[#This Row],[L&amp;L]],Comodines[[#This Row],[Contador]],"")</f>
        <v/>
      </c>
      <c r="Y353" s="2" t="str">
        <f>IFERROR(SMALL(Comodines[L&amp;LC1],COUNTA($U$2:U353)),"")</f>
        <v/>
      </c>
      <c r="Z353" s="2" t="str">
        <f>IF(AND(Comodines[[#This Row],[Nuevo_Fuego]],Comodines[[#This Row],[L&amp;L]]),Comodines[[#This Row],[Contador]],"")</f>
        <v/>
      </c>
      <c r="AA353" s="2" t="str">
        <f>IFERROR(SMALL(Comodines[FuegoC1],COUNTA($W$2:W353)),"")</f>
        <v/>
      </c>
      <c r="AB353" s="3"/>
      <c r="AD353" s="3"/>
      <c r="AE353" s="3"/>
    </row>
    <row r="354" spans="1:31" ht="15" x14ac:dyDescent="0.25">
      <c r="A354" s="25">
        <v>20.08605</v>
      </c>
      <c r="B354" s="18">
        <v>-75.495059999999995</v>
      </c>
      <c r="C354" s="2">
        <v>336.5</v>
      </c>
      <c r="D354" s="2">
        <v>0.4</v>
      </c>
      <c r="E354" s="2">
        <v>0.4</v>
      </c>
      <c r="F354" s="4">
        <v>42643</v>
      </c>
      <c r="G354" s="2">
        <v>1820</v>
      </c>
      <c r="H354" s="2" t="s">
        <v>0</v>
      </c>
      <c r="I354" s="2" t="s">
        <v>1</v>
      </c>
      <c r="J354" s="2" t="s">
        <v>2</v>
      </c>
      <c r="K354" s="2">
        <v>302.8</v>
      </c>
      <c r="L354" s="2">
        <v>0</v>
      </c>
      <c r="M354" s="6" t="s">
        <v>3</v>
      </c>
      <c r="N354" s="23"/>
      <c r="O354" s="21" t="str">
        <f>Comodines[[#This Row],[Lat_trunc]]&amp;Comodines[[#This Row],[Lon_trunc]]</f>
        <v>20.086-75.495</v>
      </c>
      <c r="P354" s="21">
        <f>MROUND(Datos[[#This Row],[Latitude]],IF(Datos[[#This Row],[Latitude]]&lt;0,-Precisión,Precisión))</f>
        <v>20.086000000000002</v>
      </c>
      <c r="Q354" s="21">
        <f>MROUND(Datos[[#This Row],[Longitude]],IF(Datos[[#This Row],[Longitude]]&lt;0,-Precisión,Precisión))</f>
        <v>-75.495000000000005</v>
      </c>
      <c r="R354" s="1">
        <v>353</v>
      </c>
      <c r="S354" s="5" t="b">
        <f>AND(Datos[[#This Row],[Latitude]]&gt;=Latitud_,Datos[[#This Row],[Latitude]]&lt;=_Latitud)</f>
        <v>0</v>
      </c>
      <c r="T354" s="2" t="b">
        <f>AND(Datos[[#This Row],[Longitude]]&gt;=Longitud_,Datos[[#This Row],[Longitude]]&lt;=_Longitud)</f>
        <v>0</v>
      </c>
      <c r="U354" s="2" t="b">
        <f>AND(Comodines[[#This Row],[Latitud]],Comodines[[#This Row],[Longitud]])</f>
        <v>0</v>
      </c>
      <c r="V354" s="2" t="b">
        <f>IF(COUNTIFS($O$2:O354,Comodines[[#This Row],[LatT&amp;LonT]],$F$2:F354,Datos[[#This Row],[Acq_date]]-1)=0,TRUE,FALSE)</f>
        <v>1</v>
      </c>
      <c r="W354" s="2" t="b">
        <f>AND(Comodines[[#This Row],[L&amp;L]],Comodines[[#This Row],[Nuevo_Fuego]])</f>
        <v>0</v>
      </c>
      <c r="X354" s="2" t="str">
        <f>IF(Comodines[[#This Row],[L&amp;L]],Comodines[[#This Row],[Contador]],"")</f>
        <v/>
      </c>
      <c r="Y354" s="2" t="str">
        <f>IFERROR(SMALL(Comodines[L&amp;LC1],COUNTA($U$2:U354)),"")</f>
        <v/>
      </c>
      <c r="Z354" s="2" t="str">
        <f>IF(AND(Comodines[[#This Row],[Nuevo_Fuego]],Comodines[[#This Row],[L&amp;L]]),Comodines[[#This Row],[Contador]],"")</f>
        <v/>
      </c>
      <c r="AA354" s="2" t="str">
        <f>IFERROR(SMALL(Comodines[FuegoC1],COUNTA($W$2:W354)),"")</f>
        <v/>
      </c>
      <c r="AB354" s="3"/>
      <c r="AD354" s="3"/>
      <c r="AE354" s="3"/>
    </row>
    <row r="355" spans="1:31" ht="15" x14ac:dyDescent="0.25">
      <c r="A355" s="25">
        <v>20.302689999999998</v>
      </c>
      <c r="B355" s="18">
        <v>-74.723799999999997</v>
      </c>
      <c r="C355" s="2">
        <v>345.6</v>
      </c>
      <c r="D355" s="2">
        <v>0.4</v>
      </c>
      <c r="E355" s="2">
        <v>0.4</v>
      </c>
      <c r="F355" s="4">
        <v>42643</v>
      </c>
      <c r="G355" s="2">
        <v>1820</v>
      </c>
      <c r="H355" s="2" t="s">
        <v>0</v>
      </c>
      <c r="I355" s="2" t="s">
        <v>1</v>
      </c>
      <c r="J355" s="2" t="s">
        <v>2</v>
      </c>
      <c r="K355" s="2">
        <v>300.7</v>
      </c>
      <c r="L355" s="2">
        <v>0</v>
      </c>
      <c r="M355" s="6" t="s">
        <v>3</v>
      </c>
      <c r="N355" s="23"/>
      <c r="O355" s="21" t="str">
        <f>Comodines[[#This Row],[Lat_trunc]]&amp;Comodines[[#This Row],[Lon_trunc]]</f>
        <v>20.3025-74.724</v>
      </c>
      <c r="P355" s="21">
        <f>MROUND(Datos[[#This Row],[Latitude]],IF(Datos[[#This Row],[Latitude]]&lt;0,-Precisión,Precisión))</f>
        <v>20.302500000000002</v>
      </c>
      <c r="Q355" s="21">
        <f>MROUND(Datos[[#This Row],[Longitude]],IF(Datos[[#This Row],[Longitude]]&lt;0,-Precisión,Precisión))</f>
        <v>-74.724000000000004</v>
      </c>
      <c r="R355" s="1">
        <v>354</v>
      </c>
      <c r="S355" s="5" t="b">
        <f>AND(Datos[[#This Row],[Latitude]]&gt;=Latitud_,Datos[[#This Row],[Latitude]]&lt;=_Latitud)</f>
        <v>0</v>
      </c>
      <c r="T355" s="2" t="b">
        <f>AND(Datos[[#This Row],[Longitude]]&gt;=Longitud_,Datos[[#This Row],[Longitude]]&lt;=_Longitud)</f>
        <v>0</v>
      </c>
      <c r="U355" s="2" t="b">
        <f>AND(Comodines[[#This Row],[Latitud]],Comodines[[#This Row],[Longitud]])</f>
        <v>0</v>
      </c>
      <c r="V355" s="2" t="b">
        <f>IF(COUNTIFS($O$2:O355,Comodines[[#This Row],[LatT&amp;LonT]],$F$2:F355,Datos[[#This Row],[Acq_date]]-1)=0,TRUE,FALSE)</f>
        <v>1</v>
      </c>
      <c r="W355" s="2" t="b">
        <f>AND(Comodines[[#This Row],[L&amp;L]],Comodines[[#This Row],[Nuevo_Fuego]])</f>
        <v>0</v>
      </c>
      <c r="X355" s="2" t="str">
        <f>IF(Comodines[[#This Row],[L&amp;L]],Comodines[[#This Row],[Contador]],"")</f>
        <v/>
      </c>
      <c r="Y355" s="2" t="str">
        <f>IFERROR(SMALL(Comodines[L&amp;LC1],COUNTA($U$2:U355)),"")</f>
        <v/>
      </c>
      <c r="Z355" s="2" t="str">
        <f>IF(AND(Comodines[[#This Row],[Nuevo_Fuego]],Comodines[[#This Row],[L&amp;L]]),Comodines[[#This Row],[Contador]],"")</f>
        <v/>
      </c>
      <c r="AA355" s="2" t="str">
        <f>IFERROR(SMALL(Comodines[FuegoC1],COUNTA($W$2:W355)),"")</f>
        <v/>
      </c>
      <c r="AB355" s="3"/>
      <c r="AD355" s="3"/>
      <c r="AE355" s="3"/>
    </row>
    <row r="356" spans="1:31" ht="15" x14ac:dyDescent="0.25">
      <c r="A356" s="25">
        <v>20.189209999999999</v>
      </c>
      <c r="B356" s="18">
        <v>-76.016630000000006</v>
      </c>
      <c r="C356" s="2">
        <v>335.4</v>
      </c>
      <c r="D356" s="2">
        <v>0.4</v>
      </c>
      <c r="E356" s="2">
        <v>0.4</v>
      </c>
      <c r="F356" s="4">
        <v>42643</v>
      </c>
      <c r="G356" s="2">
        <v>1820</v>
      </c>
      <c r="H356" s="2" t="s">
        <v>0</v>
      </c>
      <c r="I356" s="2" t="s">
        <v>1</v>
      </c>
      <c r="J356" s="2" t="s">
        <v>2</v>
      </c>
      <c r="K356" s="2">
        <v>300.2</v>
      </c>
      <c r="L356" s="2">
        <v>0</v>
      </c>
      <c r="M356" s="6" t="s">
        <v>3</v>
      </c>
      <c r="N356" s="23"/>
      <c r="O356" s="21" t="str">
        <f>Comodines[[#This Row],[Lat_trunc]]&amp;Comodines[[#This Row],[Lon_trunc]]</f>
        <v>20.189-76.0165</v>
      </c>
      <c r="P356" s="21">
        <f>MROUND(Datos[[#This Row],[Latitude]],IF(Datos[[#This Row],[Latitude]]&lt;0,-Precisión,Precisión))</f>
        <v>20.189</v>
      </c>
      <c r="Q356" s="21">
        <f>MROUND(Datos[[#This Row],[Longitude]],IF(Datos[[#This Row],[Longitude]]&lt;0,-Precisión,Precisión))</f>
        <v>-76.016500000000008</v>
      </c>
      <c r="R356" s="1">
        <v>355</v>
      </c>
      <c r="S356" s="5" t="b">
        <f>AND(Datos[[#This Row],[Latitude]]&gt;=Latitud_,Datos[[#This Row],[Latitude]]&lt;=_Latitud)</f>
        <v>0</v>
      </c>
      <c r="T356" s="2" t="b">
        <f>AND(Datos[[#This Row],[Longitude]]&gt;=Longitud_,Datos[[#This Row],[Longitude]]&lt;=_Longitud)</f>
        <v>0</v>
      </c>
      <c r="U356" s="2" t="b">
        <f>AND(Comodines[[#This Row],[Latitud]],Comodines[[#This Row],[Longitud]])</f>
        <v>0</v>
      </c>
      <c r="V356" s="2" t="b">
        <f>IF(COUNTIFS($O$2:O356,Comodines[[#This Row],[LatT&amp;LonT]],$F$2:F356,Datos[[#This Row],[Acq_date]]-1)=0,TRUE,FALSE)</f>
        <v>1</v>
      </c>
      <c r="W356" s="2" t="b">
        <f>AND(Comodines[[#This Row],[L&amp;L]],Comodines[[#This Row],[Nuevo_Fuego]])</f>
        <v>0</v>
      </c>
      <c r="X356" s="2" t="str">
        <f>IF(Comodines[[#This Row],[L&amp;L]],Comodines[[#This Row],[Contador]],"")</f>
        <v/>
      </c>
      <c r="Y356" s="2" t="str">
        <f>IFERROR(SMALL(Comodines[L&amp;LC1],COUNTA($U$2:U356)),"")</f>
        <v/>
      </c>
      <c r="Z356" s="2" t="str">
        <f>IF(AND(Comodines[[#This Row],[Nuevo_Fuego]],Comodines[[#This Row],[L&amp;L]]),Comodines[[#This Row],[Contador]],"")</f>
        <v/>
      </c>
      <c r="AA356" s="2" t="str">
        <f>IFERROR(SMALL(Comodines[FuegoC1],COUNTA($W$2:W356)),"")</f>
        <v/>
      </c>
      <c r="AB356" s="3"/>
      <c r="AD356" s="3"/>
      <c r="AE356" s="3"/>
    </row>
    <row r="357" spans="1:31" ht="15" x14ac:dyDescent="0.25">
      <c r="A357" s="25">
        <v>20.3155</v>
      </c>
      <c r="B357" s="18">
        <v>-76.175359999999998</v>
      </c>
      <c r="C357" s="2">
        <v>334.1</v>
      </c>
      <c r="D357" s="2">
        <v>0.4</v>
      </c>
      <c r="E357" s="2">
        <v>0.4</v>
      </c>
      <c r="F357" s="4">
        <v>42643</v>
      </c>
      <c r="G357" s="2">
        <v>1820</v>
      </c>
      <c r="H357" s="2" t="s">
        <v>0</v>
      </c>
      <c r="I357" s="2" t="s">
        <v>1</v>
      </c>
      <c r="J357" s="2" t="s">
        <v>2</v>
      </c>
      <c r="K357" s="2">
        <v>300.39999999999998</v>
      </c>
      <c r="L357" s="2">
        <v>0</v>
      </c>
      <c r="M357" s="6" t="s">
        <v>3</v>
      </c>
      <c r="N357" s="23"/>
      <c r="O357" s="21" t="str">
        <f>Comodines[[#This Row],[Lat_trunc]]&amp;Comodines[[#This Row],[Lon_trunc]]</f>
        <v>20.3155-76.1755</v>
      </c>
      <c r="P357" s="21">
        <f>MROUND(Datos[[#This Row],[Latitude]],IF(Datos[[#This Row],[Latitude]]&lt;0,-Precisión,Precisión))</f>
        <v>20.3155</v>
      </c>
      <c r="Q357" s="21">
        <f>MROUND(Datos[[#This Row],[Longitude]],IF(Datos[[#This Row],[Longitude]]&lt;0,-Precisión,Precisión))</f>
        <v>-76.1755</v>
      </c>
      <c r="R357" s="1">
        <v>356</v>
      </c>
      <c r="S357" s="5" t="b">
        <f>AND(Datos[[#This Row],[Latitude]]&gt;=Latitud_,Datos[[#This Row],[Latitude]]&lt;=_Latitud)</f>
        <v>0</v>
      </c>
      <c r="T357" s="2" t="b">
        <f>AND(Datos[[#This Row],[Longitude]]&gt;=Longitud_,Datos[[#This Row],[Longitude]]&lt;=_Longitud)</f>
        <v>0</v>
      </c>
      <c r="U357" s="2" t="b">
        <f>AND(Comodines[[#This Row],[Latitud]],Comodines[[#This Row],[Longitud]])</f>
        <v>0</v>
      </c>
      <c r="V357" s="2" t="b">
        <f>IF(COUNTIFS($O$2:O357,Comodines[[#This Row],[LatT&amp;LonT]],$F$2:F357,Datos[[#This Row],[Acq_date]]-1)=0,TRUE,FALSE)</f>
        <v>1</v>
      </c>
      <c r="W357" s="2" t="b">
        <f>AND(Comodines[[#This Row],[L&amp;L]],Comodines[[#This Row],[Nuevo_Fuego]])</f>
        <v>0</v>
      </c>
      <c r="X357" s="2" t="str">
        <f>IF(Comodines[[#This Row],[L&amp;L]],Comodines[[#This Row],[Contador]],"")</f>
        <v/>
      </c>
      <c r="Y357" s="2" t="str">
        <f>IFERROR(SMALL(Comodines[L&amp;LC1],COUNTA($U$2:U357)),"")</f>
        <v/>
      </c>
      <c r="Z357" s="2" t="str">
        <f>IF(AND(Comodines[[#This Row],[Nuevo_Fuego]],Comodines[[#This Row],[L&amp;L]]),Comodines[[#This Row],[Contador]],"")</f>
        <v/>
      </c>
      <c r="AA357" s="2" t="str">
        <f>IFERROR(SMALL(Comodines[FuegoC1],COUNTA($W$2:W357)),"")</f>
        <v/>
      </c>
      <c r="AB357" s="3"/>
      <c r="AD357" s="3"/>
      <c r="AE357" s="3"/>
    </row>
    <row r="358" spans="1:31" ht="15" x14ac:dyDescent="0.25">
      <c r="A358" s="25">
        <v>20.7072</v>
      </c>
      <c r="B358" s="18">
        <v>-76.545720000000003</v>
      </c>
      <c r="C358" s="2">
        <v>334.2</v>
      </c>
      <c r="D358" s="2">
        <v>0.4</v>
      </c>
      <c r="E358" s="2">
        <v>0.4</v>
      </c>
      <c r="F358" s="4">
        <v>42643</v>
      </c>
      <c r="G358" s="2">
        <v>1820</v>
      </c>
      <c r="H358" s="2" t="s">
        <v>0</v>
      </c>
      <c r="I358" s="2" t="s">
        <v>1</v>
      </c>
      <c r="J358" s="2" t="s">
        <v>2</v>
      </c>
      <c r="K358" s="2">
        <v>302.89999999999998</v>
      </c>
      <c r="L358" s="2">
        <v>0</v>
      </c>
      <c r="M358" s="6" t="s">
        <v>3</v>
      </c>
      <c r="N358" s="23"/>
      <c r="O358" s="21" t="str">
        <f>Comodines[[#This Row],[Lat_trunc]]&amp;Comodines[[#This Row],[Lon_trunc]]</f>
        <v>20.707-76.5455</v>
      </c>
      <c r="P358" s="21">
        <f>MROUND(Datos[[#This Row],[Latitude]],IF(Datos[[#This Row],[Latitude]]&lt;0,-Precisión,Precisión))</f>
        <v>20.707000000000001</v>
      </c>
      <c r="Q358" s="21">
        <f>MROUND(Datos[[#This Row],[Longitude]],IF(Datos[[#This Row],[Longitude]]&lt;0,-Precisión,Precisión))</f>
        <v>-76.545500000000004</v>
      </c>
      <c r="R358" s="1">
        <v>357</v>
      </c>
      <c r="S358" s="5" t="b">
        <f>AND(Datos[[#This Row],[Latitude]]&gt;=Latitud_,Datos[[#This Row],[Latitude]]&lt;=_Latitud)</f>
        <v>0</v>
      </c>
      <c r="T358" s="2" t="b">
        <f>AND(Datos[[#This Row],[Longitude]]&gt;=Longitud_,Datos[[#This Row],[Longitude]]&lt;=_Longitud)</f>
        <v>0</v>
      </c>
      <c r="U358" s="2" t="b">
        <f>AND(Comodines[[#This Row],[Latitud]],Comodines[[#This Row],[Longitud]])</f>
        <v>0</v>
      </c>
      <c r="V358" s="2" t="b">
        <f>IF(COUNTIFS($O$2:O358,Comodines[[#This Row],[LatT&amp;LonT]],$F$2:F358,Datos[[#This Row],[Acq_date]]-1)=0,TRUE,FALSE)</f>
        <v>1</v>
      </c>
      <c r="W358" s="2" t="b">
        <f>AND(Comodines[[#This Row],[L&amp;L]],Comodines[[#This Row],[Nuevo_Fuego]])</f>
        <v>0</v>
      </c>
      <c r="X358" s="2" t="str">
        <f>IF(Comodines[[#This Row],[L&amp;L]],Comodines[[#This Row],[Contador]],"")</f>
        <v/>
      </c>
      <c r="Y358" s="2" t="str">
        <f>IFERROR(SMALL(Comodines[L&amp;LC1],COUNTA($U$2:U358)),"")</f>
        <v/>
      </c>
      <c r="Z358" s="2" t="str">
        <f>IF(AND(Comodines[[#This Row],[Nuevo_Fuego]],Comodines[[#This Row],[L&amp;L]]),Comodines[[#This Row],[Contador]],"")</f>
        <v/>
      </c>
      <c r="AA358" s="2" t="str">
        <f>IFERROR(SMALL(Comodines[FuegoC1],COUNTA($W$2:W358)),"")</f>
        <v/>
      </c>
      <c r="AB358" s="3"/>
      <c r="AD358" s="3"/>
      <c r="AE358" s="3"/>
    </row>
    <row r="359" spans="1:31" ht="15" x14ac:dyDescent="0.25">
      <c r="A359" s="25">
        <v>20.73479</v>
      </c>
      <c r="B359" s="18">
        <v>-76.971710000000002</v>
      </c>
      <c r="C359" s="2">
        <v>349</v>
      </c>
      <c r="D359" s="2">
        <v>0.4</v>
      </c>
      <c r="E359" s="2">
        <v>0.4</v>
      </c>
      <c r="F359" s="4">
        <v>42643</v>
      </c>
      <c r="G359" s="2">
        <v>1820</v>
      </c>
      <c r="H359" s="2" t="s">
        <v>0</v>
      </c>
      <c r="I359" s="2" t="s">
        <v>1</v>
      </c>
      <c r="J359" s="2" t="s">
        <v>2</v>
      </c>
      <c r="K359" s="2">
        <v>307</v>
      </c>
      <c r="L359" s="2">
        <v>0</v>
      </c>
      <c r="M359" s="6" t="s">
        <v>3</v>
      </c>
      <c r="N359" s="23"/>
      <c r="O359" s="21" t="str">
        <f>Comodines[[#This Row],[Lat_trunc]]&amp;Comodines[[#This Row],[Lon_trunc]]</f>
        <v>20.735-76.9715</v>
      </c>
      <c r="P359" s="21">
        <f>MROUND(Datos[[#This Row],[Latitude]],IF(Datos[[#This Row],[Latitude]]&lt;0,-Precisión,Precisión))</f>
        <v>20.734999999999999</v>
      </c>
      <c r="Q359" s="21">
        <f>MROUND(Datos[[#This Row],[Longitude]],IF(Datos[[#This Row],[Longitude]]&lt;0,-Precisión,Precisión))</f>
        <v>-76.971500000000006</v>
      </c>
      <c r="R359" s="1">
        <v>358</v>
      </c>
      <c r="S359" s="5" t="b">
        <f>AND(Datos[[#This Row],[Latitude]]&gt;=Latitud_,Datos[[#This Row],[Latitude]]&lt;=_Latitud)</f>
        <v>0</v>
      </c>
      <c r="T359" s="2" t="b">
        <f>AND(Datos[[#This Row],[Longitude]]&gt;=Longitud_,Datos[[#This Row],[Longitude]]&lt;=_Longitud)</f>
        <v>0</v>
      </c>
      <c r="U359" s="2" t="b">
        <f>AND(Comodines[[#This Row],[Latitud]],Comodines[[#This Row],[Longitud]])</f>
        <v>0</v>
      </c>
      <c r="V359" s="2" t="b">
        <f>IF(COUNTIFS($O$2:O359,Comodines[[#This Row],[LatT&amp;LonT]],$F$2:F359,Datos[[#This Row],[Acq_date]]-1)=0,TRUE,FALSE)</f>
        <v>1</v>
      </c>
      <c r="W359" s="2" t="b">
        <f>AND(Comodines[[#This Row],[L&amp;L]],Comodines[[#This Row],[Nuevo_Fuego]])</f>
        <v>0</v>
      </c>
      <c r="X359" s="2" t="str">
        <f>IF(Comodines[[#This Row],[L&amp;L]],Comodines[[#This Row],[Contador]],"")</f>
        <v/>
      </c>
      <c r="Y359" s="2" t="str">
        <f>IFERROR(SMALL(Comodines[L&amp;LC1],COUNTA($U$2:U359)),"")</f>
        <v/>
      </c>
      <c r="Z359" s="2" t="str">
        <f>IF(AND(Comodines[[#This Row],[Nuevo_Fuego]],Comodines[[#This Row],[L&amp;L]]),Comodines[[#This Row],[Contador]],"")</f>
        <v/>
      </c>
      <c r="AA359" s="2" t="str">
        <f>IFERROR(SMALL(Comodines[FuegoC1],COUNTA($W$2:W359)),"")</f>
        <v/>
      </c>
      <c r="AB359" s="3"/>
      <c r="AD359" s="3"/>
      <c r="AE359" s="3"/>
    </row>
    <row r="360" spans="1:31" ht="15" x14ac:dyDescent="0.25">
      <c r="A360" s="25">
        <v>20.947870000000002</v>
      </c>
      <c r="B360" s="18">
        <v>-77.106809999999996</v>
      </c>
      <c r="C360" s="2">
        <v>332.4</v>
      </c>
      <c r="D360" s="2">
        <v>0.4</v>
      </c>
      <c r="E360" s="2">
        <v>0.4</v>
      </c>
      <c r="F360" s="4">
        <v>42643</v>
      </c>
      <c r="G360" s="2">
        <v>1820</v>
      </c>
      <c r="H360" s="2" t="s">
        <v>0</v>
      </c>
      <c r="I360" s="2" t="s">
        <v>1</v>
      </c>
      <c r="J360" s="2" t="s">
        <v>2</v>
      </c>
      <c r="K360" s="2">
        <v>302.3</v>
      </c>
      <c r="L360" s="2">
        <v>0</v>
      </c>
      <c r="M360" s="6" t="s">
        <v>3</v>
      </c>
      <c r="N360" s="23"/>
      <c r="O360" s="21" t="str">
        <f>Comodines[[#This Row],[Lat_trunc]]&amp;Comodines[[#This Row],[Lon_trunc]]</f>
        <v>20.948-77.107</v>
      </c>
      <c r="P360" s="21">
        <f>MROUND(Datos[[#This Row],[Latitude]],IF(Datos[[#This Row],[Latitude]]&lt;0,-Precisión,Precisión))</f>
        <v>20.948</v>
      </c>
      <c r="Q360" s="21">
        <f>MROUND(Datos[[#This Row],[Longitude]],IF(Datos[[#This Row],[Longitude]]&lt;0,-Precisión,Precisión))</f>
        <v>-77.106999999999999</v>
      </c>
      <c r="R360" s="1">
        <v>359</v>
      </c>
      <c r="S360" s="5" t="b">
        <f>AND(Datos[[#This Row],[Latitude]]&gt;=Latitud_,Datos[[#This Row],[Latitude]]&lt;=_Latitud)</f>
        <v>0</v>
      </c>
      <c r="T360" s="2" t="b">
        <f>AND(Datos[[#This Row],[Longitude]]&gt;=Longitud_,Datos[[#This Row],[Longitude]]&lt;=_Longitud)</f>
        <v>0</v>
      </c>
      <c r="U360" s="2" t="b">
        <f>AND(Comodines[[#This Row],[Latitud]],Comodines[[#This Row],[Longitud]])</f>
        <v>0</v>
      </c>
      <c r="V360" s="2" t="b">
        <f>IF(COUNTIFS($O$2:O360,Comodines[[#This Row],[LatT&amp;LonT]],$F$2:F360,Datos[[#This Row],[Acq_date]]-1)=0,TRUE,FALSE)</f>
        <v>1</v>
      </c>
      <c r="W360" s="2" t="b">
        <f>AND(Comodines[[#This Row],[L&amp;L]],Comodines[[#This Row],[Nuevo_Fuego]])</f>
        <v>0</v>
      </c>
      <c r="X360" s="2" t="str">
        <f>IF(Comodines[[#This Row],[L&amp;L]],Comodines[[#This Row],[Contador]],"")</f>
        <v/>
      </c>
      <c r="Y360" s="2" t="str">
        <f>IFERROR(SMALL(Comodines[L&amp;LC1],COUNTA($U$2:U360)),"")</f>
        <v/>
      </c>
      <c r="Z360" s="2" t="str">
        <f>IF(AND(Comodines[[#This Row],[Nuevo_Fuego]],Comodines[[#This Row],[L&amp;L]]),Comodines[[#This Row],[Contador]],"")</f>
        <v/>
      </c>
      <c r="AA360" s="2" t="str">
        <f>IFERROR(SMALL(Comodines[FuegoC1],COUNTA($W$2:W360)),"")</f>
        <v/>
      </c>
      <c r="AB360" s="3"/>
      <c r="AD360" s="3"/>
      <c r="AE360" s="3"/>
    </row>
    <row r="361" spans="1:31" ht="15" x14ac:dyDescent="0.25">
      <c r="A361" s="25">
        <v>21.15607</v>
      </c>
      <c r="B361" s="18">
        <v>-78.263400000000004</v>
      </c>
      <c r="C361" s="2">
        <v>341.2</v>
      </c>
      <c r="D361" s="2">
        <v>0.4</v>
      </c>
      <c r="E361" s="2">
        <v>0.4</v>
      </c>
      <c r="F361" s="4">
        <v>42643</v>
      </c>
      <c r="G361" s="2">
        <v>1820</v>
      </c>
      <c r="H361" s="2" t="s">
        <v>0</v>
      </c>
      <c r="I361" s="2" t="s">
        <v>1</v>
      </c>
      <c r="J361" s="2" t="s">
        <v>2</v>
      </c>
      <c r="K361" s="2">
        <v>304.2</v>
      </c>
      <c r="L361" s="2">
        <v>0</v>
      </c>
      <c r="M361" s="6" t="s">
        <v>3</v>
      </c>
      <c r="N361" s="23"/>
      <c r="O361" s="21" t="str">
        <f>Comodines[[#This Row],[Lat_trunc]]&amp;Comodines[[#This Row],[Lon_trunc]]</f>
        <v>21.156-78.2635</v>
      </c>
      <c r="P361" s="21">
        <f>MROUND(Datos[[#This Row],[Latitude]],IF(Datos[[#This Row],[Latitude]]&lt;0,-Precisión,Precisión))</f>
        <v>21.155999999999999</v>
      </c>
      <c r="Q361" s="21">
        <f>MROUND(Datos[[#This Row],[Longitude]],IF(Datos[[#This Row],[Longitude]]&lt;0,-Precisión,Precisión))</f>
        <v>-78.263500000000008</v>
      </c>
      <c r="R361" s="1">
        <v>360</v>
      </c>
      <c r="S361" s="5" t="b">
        <f>AND(Datos[[#This Row],[Latitude]]&gt;=Latitud_,Datos[[#This Row],[Latitude]]&lt;=_Latitud)</f>
        <v>0</v>
      </c>
      <c r="T361" s="2" t="b">
        <f>AND(Datos[[#This Row],[Longitude]]&gt;=Longitud_,Datos[[#This Row],[Longitude]]&lt;=_Longitud)</f>
        <v>0</v>
      </c>
      <c r="U361" s="2" t="b">
        <f>AND(Comodines[[#This Row],[Latitud]],Comodines[[#This Row],[Longitud]])</f>
        <v>0</v>
      </c>
      <c r="V361" s="2" t="b">
        <f>IF(COUNTIFS($O$2:O361,Comodines[[#This Row],[LatT&amp;LonT]],$F$2:F361,Datos[[#This Row],[Acq_date]]-1)=0,TRUE,FALSE)</f>
        <v>1</v>
      </c>
      <c r="W361" s="2" t="b">
        <f>AND(Comodines[[#This Row],[L&amp;L]],Comodines[[#This Row],[Nuevo_Fuego]])</f>
        <v>0</v>
      </c>
      <c r="X361" s="2" t="str">
        <f>IF(Comodines[[#This Row],[L&amp;L]],Comodines[[#This Row],[Contador]],"")</f>
        <v/>
      </c>
      <c r="Y361" s="2" t="str">
        <f>IFERROR(SMALL(Comodines[L&amp;LC1],COUNTA($U$2:U361)),"")</f>
        <v/>
      </c>
      <c r="Z361" s="2" t="str">
        <f>IF(AND(Comodines[[#This Row],[Nuevo_Fuego]],Comodines[[#This Row],[L&amp;L]]),Comodines[[#This Row],[Contador]],"")</f>
        <v/>
      </c>
      <c r="AA361" s="2" t="str">
        <f>IFERROR(SMALL(Comodines[FuegoC1],COUNTA($W$2:W361)),"")</f>
        <v/>
      </c>
      <c r="AB361" s="3"/>
      <c r="AD361" s="3"/>
      <c r="AE361" s="3"/>
    </row>
    <row r="362" spans="1:31" ht="15" x14ac:dyDescent="0.25">
      <c r="A362" s="25">
        <v>21.25995</v>
      </c>
      <c r="B362" s="18">
        <v>-77.702439999999996</v>
      </c>
      <c r="C362" s="2">
        <v>332</v>
      </c>
      <c r="D362" s="2">
        <v>0.4</v>
      </c>
      <c r="E362" s="2">
        <v>0.4</v>
      </c>
      <c r="F362" s="4">
        <v>42643</v>
      </c>
      <c r="G362" s="2">
        <v>1820</v>
      </c>
      <c r="H362" s="2" t="s">
        <v>0</v>
      </c>
      <c r="I362" s="2" t="s">
        <v>1</v>
      </c>
      <c r="J362" s="2" t="s">
        <v>2</v>
      </c>
      <c r="K362" s="2">
        <v>302.2</v>
      </c>
      <c r="L362" s="2">
        <v>0</v>
      </c>
      <c r="M362" s="6" t="s">
        <v>3</v>
      </c>
      <c r="N362" s="23"/>
      <c r="O362" s="21" t="str">
        <f>Comodines[[#This Row],[Lat_trunc]]&amp;Comodines[[#This Row],[Lon_trunc]]</f>
        <v>21.26-77.7025</v>
      </c>
      <c r="P362" s="21">
        <f>MROUND(Datos[[#This Row],[Latitude]],IF(Datos[[#This Row],[Latitude]]&lt;0,-Precisión,Precisión))</f>
        <v>21.26</v>
      </c>
      <c r="Q362" s="21">
        <f>MROUND(Datos[[#This Row],[Longitude]],IF(Datos[[#This Row],[Longitude]]&lt;0,-Precisión,Precisión))</f>
        <v>-77.702500000000001</v>
      </c>
      <c r="R362" s="1">
        <v>361</v>
      </c>
      <c r="S362" s="5" t="b">
        <f>AND(Datos[[#This Row],[Latitude]]&gt;=Latitud_,Datos[[#This Row],[Latitude]]&lt;=_Latitud)</f>
        <v>0</v>
      </c>
      <c r="T362" s="2" t="b">
        <f>AND(Datos[[#This Row],[Longitude]]&gt;=Longitud_,Datos[[#This Row],[Longitude]]&lt;=_Longitud)</f>
        <v>0</v>
      </c>
      <c r="U362" s="2" t="b">
        <f>AND(Comodines[[#This Row],[Latitud]],Comodines[[#This Row],[Longitud]])</f>
        <v>0</v>
      </c>
      <c r="V362" s="2" t="b">
        <f>IF(COUNTIFS($O$2:O362,Comodines[[#This Row],[LatT&amp;LonT]],$F$2:F362,Datos[[#This Row],[Acq_date]]-1)=0,TRUE,FALSE)</f>
        <v>1</v>
      </c>
      <c r="W362" s="2" t="b">
        <f>AND(Comodines[[#This Row],[L&amp;L]],Comodines[[#This Row],[Nuevo_Fuego]])</f>
        <v>0</v>
      </c>
      <c r="X362" s="2" t="str">
        <f>IF(Comodines[[#This Row],[L&amp;L]],Comodines[[#This Row],[Contador]],"")</f>
        <v/>
      </c>
      <c r="Y362" s="2" t="str">
        <f>IFERROR(SMALL(Comodines[L&amp;LC1],COUNTA($U$2:U362)),"")</f>
        <v/>
      </c>
      <c r="Z362" s="2" t="str">
        <f>IF(AND(Comodines[[#This Row],[Nuevo_Fuego]],Comodines[[#This Row],[L&amp;L]]),Comodines[[#This Row],[Contador]],"")</f>
        <v/>
      </c>
      <c r="AA362" s="2" t="str">
        <f>IFERROR(SMALL(Comodines[FuegoC1],COUNTA($W$2:W362)),"")</f>
        <v/>
      </c>
      <c r="AB362" s="3"/>
      <c r="AD362" s="3"/>
      <c r="AE362" s="3"/>
    </row>
    <row r="363" spans="1:31" ht="15" x14ac:dyDescent="0.25">
      <c r="A363" s="25">
        <v>21.359829999999999</v>
      </c>
      <c r="B363" s="18">
        <v>-77.132080000000002</v>
      </c>
      <c r="C363" s="2">
        <v>333.5</v>
      </c>
      <c r="D363" s="2">
        <v>0.4</v>
      </c>
      <c r="E363" s="2">
        <v>0.4</v>
      </c>
      <c r="F363" s="4">
        <v>42643</v>
      </c>
      <c r="G363" s="2">
        <v>1820</v>
      </c>
      <c r="H363" s="2" t="s">
        <v>0</v>
      </c>
      <c r="I363" s="2" t="s">
        <v>4</v>
      </c>
      <c r="J363" s="2" t="s">
        <v>2</v>
      </c>
      <c r="K363" s="2">
        <v>304</v>
      </c>
      <c r="L363" s="2">
        <v>0</v>
      </c>
      <c r="M363" s="6" t="s">
        <v>3</v>
      </c>
      <c r="N363" s="23"/>
      <c r="O363" s="21" t="str">
        <f>Comodines[[#This Row],[Lat_trunc]]&amp;Comodines[[#This Row],[Lon_trunc]]</f>
        <v>21.36-77.132</v>
      </c>
      <c r="P363" s="21">
        <f>MROUND(Datos[[#This Row],[Latitude]],IF(Datos[[#This Row],[Latitude]]&lt;0,-Precisión,Precisión))</f>
        <v>21.36</v>
      </c>
      <c r="Q363" s="21">
        <f>MROUND(Datos[[#This Row],[Longitude]],IF(Datos[[#This Row],[Longitude]]&lt;0,-Precisión,Precisión))</f>
        <v>-77.132000000000005</v>
      </c>
      <c r="R363" s="1">
        <v>362</v>
      </c>
      <c r="S363" s="5" t="b">
        <f>AND(Datos[[#This Row],[Latitude]]&gt;=Latitud_,Datos[[#This Row],[Latitude]]&lt;=_Latitud)</f>
        <v>0</v>
      </c>
      <c r="T363" s="2" t="b">
        <f>AND(Datos[[#This Row],[Longitude]]&gt;=Longitud_,Datos[[#This Row],[Longitude]]&lt;=_Longitud)</f>
        <v>0</v>
      </c>
      <c r="U363" s="2" t="b">
        <f>AND(Comodines[[#This Row],[Latitud]],Comodines[[#This Row],[Longitud]])</f>
        <v>0</v>
      </c>
      <c r="V363" s="2" t="b">
        <f>IF(COUNTIFS($O$2:O363,Comodines[[#This Row],[LatT&amp;LonT]],$F$2:F363,Datos[[#This Row],[Acq_date]]-1)=0,TRUE,FALSE)</f>
        <v>1</v>
      </c>
      <c r="W363" s="2" t="b">
        <f>AND(Comodines[[#This Row],[L&amp;L]],Comodines[[#This Row],[Nuevo_Fuego]])</f>
        <v>0</v>
      </c>
      <c r="X363" s="2" t="str">
        <f>IF(Comodines[[#This Row],[L&amp;L]],Comodines[[#This Row],[Contador]],"")</f>
        <v/>
      </c>
      <c r="Y363" s="2" t="str">
        <f>IFERROR(SMALL(Comodines[L&amp;LC1],COUNTA($U$2:U363)),"")</f>
        <v/>
      </c>
      <c r="Z363" s="2" t="str">
        <f>IF(AND(Comodines[[#This Row],[Nuevo_Fuego]],Comodines[[#This Row],[L&amp;L]]),Comodines[[#This Row],[Contador]],"")</f>
        <v/>
      </c>
      <c r="AA363" s="2" t="str">
        <f>IFERROR(SMALL(Comodines[FuegoC1],COUNTA($W$2:W363)),"")</f>
        <v/>
      </c>
      <c r="AB363" s="3"/>
      <c r="AD363" s="3"/>
      <c r="AE363" s="3"/>
    </row>
    <row r="364" spans="1:31" ht="15" x14ac:dyDescent="0.25">
      <c r="A364" s="25">
        <v>21.43796</v>
      </c>
      <c r="B364" s="18">
        <v>-77.687880000000007</v>
      </c>
      <c r="C364" s="2">
        <v>333.8</v>
      </c>
      <c r="D364" s="2">
        <v>0.4</v>
      </c>
      <c r="E364" s="2">
        <v>0.4</v>
      </c>
      <c r="F364" s="4">
        <v>42643</v>
      </c>
      <c r="G364" s="2">
        <v>1820</v>
      </c>
      <c r="H364" s="2" t="s">
        <v>0</v>
      </c>
      <c r="I364" s="2" t="s">
        <v>1</v>
      </c>
      <c r="J364" s="2" t="s">
        <v>2</v>
      </c>
      <c r="K364" s="2">
        <v>299.10000000000002</v>
      </c>
      <c r="L364" s="2">
        <v>0</v>
      </c>
      <c r="M364" s="6" t="s">
        <v>3</v>
      </c>
      <c r="N364" s="23"/>
      <c r="O364" s="21" t="str">
        <f>Comodines[[#This Row],[Lat_trunc]]&amp;Comodines[[#This Row],[Lon_trunc]]</f>
        <v>21.438-77.688</v>
      </c>
      <c r="P364" s="21">
        <f>MROUND(Datos[[#This Row],[Latitude]],IF(Datos[[#This Row],[Latitude]]&lt;0,-Precisión,Precisión))</f>
        <v>21.437999999999999</v>
      </c>
      <c r="Q364" s="21">
        <f>MROUND(Datos[[#This Row],[Longitude]],IF(Datos[[#This Row],[Longitude]]&lt;0,-Precisión,Precisión))</f>
        <v>-77.688000000000002</v>
      </c>
      <c r="R364" s="1">
        <v>363</v>
      </c>
      <c r="S364" s="5" t="b">
        <f>AND(Datos[[#This Row],[Latitude]]&gt;=Latitud_,Datos[[#This Row],[Latitude]]&lt;=_Latitud)</f>
        <v>0</v>
      </c>
      <c r="T364" s="2" t="b">
        <f>AND(Datos[[#This Row],[Longitude]]&gt;=Longitud_,Datos[[#This Row],[Longitude]]&lt;=_Longitud)</f>
        <v>0</v>
      </c>
      <c r="U364" s="2" t="b">
        <f>AND(Comodines[[#This Row],[Latitud]],Comodines[[#This Row],[Longitud]])</f>
        <v>0</v>
      </c>
      <c r="V364" s="2" t="b">
        <f>IF(COUNTIFS($O$2:O364,Comodines[[#This Row],[LatT&amp;LonT]],$F$2:F364,Datos[[#This Row],[Acq_date]]-1)=0,TRUE,FALSE)</f>
        <v>1</v>
      </c>
      <c r="W364" s="2" t="b">
        <f>AND(Comodines[[#This Row],[L&amp;L]],Comodines[[#This Row],[Nuevo_Fuego]])</f>
        <v>0</v>
      </c>
      <c r="X364" s="2" t="str">
        <f>IF(Comodines[[#This Row],[L&amp;L]],Comodines[[#This Row],[Contador]],"")</f>
        <v/>
      </c>
      <c r="Y364" s="2" t="str">
        <f>IFERROR(SMALL(Comodines[L&amp;LC1],COUNTA($U$2:U364)),"")</f>
        <v/>
      </c>
      <c r="Z364" s="2" t="str">
        <f>IF(AND(Comodines[[#This Row],[Nuevo_Fuego]],Comodines[[#This Row],[L&amp;L]]),Comodines[[#This Row],[Contador]],"")</f>
        <v/>
      </c>
      <c r="AA364" s="2" t="str">
        <f>IFERROR(SMALL(Comodines[FuegoC1],COUNTA($W$2:W364)),"")</f>
        <v/>
      </c>
      <c r="AB364" s="3"/>
      <c r="AD364" s="3"/>
      <c r="AE364" s="3"/>
    </row>
    <row r="365" spans="1:31" ht="15" x14ac:dyDescent="0.25">
      <c r="A365" s="25">
        <v>21.458369999999999</v>
      </c>
      <c r="B365" s="18">
        <v>-78.148529999999994</v>
      </c>
      <c r="C365" s="2">
        <v>332.2</v>
      </c>
      <c r="D365" s="2">
        <v>0.4</v>
      </c>
      <c r="E365" s="2">
        <v>0.4</v>
      </c>
      <c r="F365" s="4">
        <v>42643</v>
      </c>
      <c r="G365" s="2">
        <v>1820</v>
      </c>
      <c r="H365" s="2" t="s">
        <v>0</v>
      </c>
      <c r="I365" s="2" t="s">
        <v>1</v>
      </c>
      <c r="J365" s="2" t="s">
        <v>2</v>
      </c>
      <c r="K365" s="2">
        <v>301.7</v>
      </c>
      <c r="L365" s="2">
        <v>0</v>
      </c>
      <c r="M365" s="6" t="s">
        <v>3</v>
      </c>
      <c r="N365" s="23"/>
      <c r="O365" s="21" t="str">
        <f>Comodines[[#This Row],[Lat_trunc]]&amp;Comodines[[#This Row],[Lon_trunc]]</f>
        <v>21.4585-78.1485</v>
      </c>
      <c r="P365" s="21">
        <f>MROUND(Datos[[#This Row],[Latitude]],IF(Datos[[#This Row],[Latitude]]&lt;0,-Precisión,Precisión))</f>
        <v>21.458500000000001</v>
      </c>
      <c r="Q365" s="21">
        <f>MROUND(Datos[[#This Row],[Longitude]],IF(Datos[[#This Row],[Longitude]]&lt;0,-Precisión,Precisión))</f>
        <v>-78.148499999999999</v>
      </c>
      <c r="R365" s="1">
        <v>364</v>
      </c>
      <c r="S365" s="5" t="b">
        <f>AND(Datos[[#This Row],[Latitude]]&gt;=Latitud_,Datos[[#This Row],[Latitude]]&lt;=_Latitud)</f>
        <v>0</v>
      </c>
      <c r="T365" s="2" t="b">
        <f>AND(Datos[[#This Row],[Longitude]]&gt;=Longitud_,Datos[[#This Row],[Longitude]]&lt;=_Longitud)</f>
        <v>0</v>
      </c>
      <c r="U365" s="2" t="b">
        <f>AND(Comodines[[#This Row],[Latitud]],Comodines[[#This Row],[Longitud]])</f>
        <v>0</v>
      </c>
      <c r="V365" s="2" t="b">
        <f>IF(COUNTIFS($O$2:O365,Comodines[[#This Row],[LatT&amp;LonT]],$F$2:F365,Datos[[#This Row],[Acq_date]]-1)=0,TRUE,FALSE)</f>
        <v>1</v>
      </c>
      <c r="W365" s="2" t="b">
        <f>AND(Comodines[[#This Row],[L&amp;L]],Comodines[[#This Row],[Nuevo_Fuego]])</f>
        <v>0</v>
      </c>
      <c r="X365" s="2" t="str">
        <f>IF(Comodines[[#This Row],[L&amp;L]],Comodines[[#This Row],[Contador]],"")</f>
        <v/>
      </c>
      <c r="Y365" s="2" t="str">
        <f>IFERROR(SMALL(Comodines[L&amp;LC1],COUNTA($U$2:U365)),"")</f>
        <v/>
      </c>
      <c r="Z365" s="2" t="str">
        <f>IF(AND(Comodines[[#This Row],[Nuevo_Fuego]],Comodines[[#This Row],[L&amp;L]]),Comodines[[#This Row],[Contador]],"")</f>
        <v/>
      </c>
      <c r="AA365" s="2" t="str">
        <f>IFERROR(SMALL(Comodines[FuegoC1],COUNTA($W$2:W365)),"")</f>
        <v/>
      </c>
      <c r="AB365" s="3"/>
      <c r="AD365" s="3"/>
      <c r="AE365" s="3"/>
    </row>
    <row r="366" spans="1:31" ht="15" x14ac:dyDescent="0.25">
      <c r="A366" s="25">
        <v>21.471959999999999</v>
      </c>
      <c r="B366" s="18">
        <v>-78.105069999999998</v>
      </c>
      <c r="C366" s="2">
        <v>330.5</v>
      </c>
      <c r="D366" s="2">
        <v>0.4</v>
      </c>
      <c r="E366" s="2">
        <v>0.4</v>
      </c>
      <c r="F366" s="4">
        <v>42643</v>
      </c>
      <c r="G366" s="2">
        <v>1820</v>
      </c>
      <c r="H366" s="2" t="s">
        <v>0</v>
      </c>
      <c r="I366" s="2" t="s">
        <v>4</v>
      </c>
      <c r="J366" s="2" t="s">
        <v>2</v>
      </c>
      <c r="K366" s="2">
        <v>304.10000000000002</v>
      </c>
      <c r="L366" s="2">
        <v>0</v>
      </c>
      <c r="M366" s="6" t="s">
        <v>3</v>
      </c>
      <c r="N366" s="23"/>
      <c r="O366" s="21" t="str">
        <f>Comodines[[#This Row],[Lat_trunc]]&amp;Comodines[[#This Row],[Lon_trunc]]</f>
        <v>21.472-78.105</v>
      </c>
      <c r="P366" s="21">
        <f>MROUND(Datos[[#This Row],[Latitude]],IF(Datos[[#This Row],[Latitude]]&lt;0,-Precisión,Precisión))</f>
        <v>21.472000000000001</v>
      </c>
      <c r="Q366" s="21">
        <f>MROUND(Datos[[#This Row],[Longitude]],IF(Datos[[#This Row],[Longitude]]&lt;0,-Precisión,Precisión))</f>
        <v>-78.105000000000004</v>
      </c>
      <c r="R366" s="1">
        <v>365</v>
      </c>
      <c r="S366" s="5" t="b">
        <f>AND(Datos[[#This Row],[Latitude]]&gt;=Latitud_,Datos[[#This Row],[Latitude]]&lt;=_Latitud)</f>
        <v>0</v>
      </c>
      <c r="T366" s="2" t="b">
        <f>AND(Datos[[#This Row],[Longitude]]&gt;=Longitud_,Datos[[#This Row],[Longitude]]&lt;=_Longitud)</f>
        <v>0</v>
      </c>
      <c r="U366" s="2" t="b">
        <f>AND(Comodines[[#This Row],[Latitud]],Comodines[[#This Row],[Longitud]])</f>
        <v>0</v>
      </c>
      <c r="V366" s="2" t="b">
        <f>IF(COUNTIFS($O$2:O366,Comodines[[#This Row],[LatT&amp;LonT]],$F$2:F366,Datos[[#This Row],[Acq_date]]-1)=0,TRUE,FALSE)</f>
        <v>1</v>
      </c>
      <c r="W366" s="2" t="b">
        <f>AND(Comodines[[#This Row],[L&amp;L]],Comodines[[#This Row],[Nuevo_Fuego]])</f>
        <v>0</v>
      </c>
      <c r="X366" s="2" t="str">
        <f>IF(Comodines[[#This Row],[L&amp;L]],Comodines[[#This Row],[Contador]],"")</f>
        <v/>
      </c>
      <c r="Y366" s="2" t="str">
        <f>IFERROR(SMALL(Comodines[L&amp;LC1],COUNTA($U$2:U366)),"")</f>
        <v/>
      </c>
      <c r="Z366" s="2" t="str">
        <f>IF(AND(Comodines[[#This Row],[Nuevo_Fuego]],Comodines[[#This Row],[L&amp;L]]),Comodines[[#This Row],[Contador]],"")</f>
        <v/>
      </c>
      <c r="AA366" s="2" t="str">
        <f>IFERROR(SMALL(Comodines[FuegoC1],COUNTA($W$2:W366)),"")</f>
        <v/>
      </c>
      <c r="AB366" s="3"/>
      <c r="AD366" s="3"/>
      <c r="AE366" s="3"/>
    </row>
    <row r="367" spans="1:31" ht="15" x14ac:dyDescent="0.25">
      <c r="A367" s="25">
        <v>21.47138</v>
      </c>
      <c r="B367" s="18">
        <v>-78.108789999999999</v>
      </c>
      <c r="C367" s="2">
        <v>340.8</v>
      </c>
      <c r="D367" s="2">
        <v>0.4</v>
      </c>
      <c r="E367" s="2">
        <v>0.4</v>
      </c>
      <c r="F367" s="4">
        <v>42643</v>
      </c>
      <c r="G367" s="2">
        <v>1820</v>
      </c>
      <c r="H367" s="2" t="s">
        <v>0</v>
      </c>
      <c r="I367" s="2" t="s">
        <v>1</v>
      </c>
      <c r="J367" s="2" t="s">
        <v>2</v>
      </c>
      <c r="K367" s="2">
        <v>303.7</v>
      </c>
      <c r="L367" s="2">
        <v>0</v>
      </c>
      <c r="M367" s="6" t="s">
        <v>3</v>
      </c>
      <c r="N367" s="23"/>
      <c r="O367" s="21" t="str">
        <f>Comodines[[#This Row],[Lat_trunc]]&amp;Comodines[[#This Row],[Lon_trunc]]</f>
        <v>21.4715-78.109</v>
      </c>
      <c r="P367" s="21">
        <f>MROUND(Datos[[#This Row],[Latitude]],IF(Datos[[#This Row],[Latitude]]&lt;0,-Precisión,Precisión))</f>
        <v>21.471499999999999</v>
      </c>
      <c r="Q367" s="21">
        <f>MROUND(Datos[[#This Row],[Longitude]],IF(Datos[[#This Row],[Longitude]]&lt;0,-Precisión,Precisión))</f>
        <v>-78.108999999999995</v>
      </c>
      <c r="R367" s="1">
        <v>366</v>
      </c>
      <c r="S367" s="5" t="b">
        <f>AND(Datos[[#This Row],[Latitude]]&gt;=Latitud_,Datos[[#This Row],[Latitude]]&lt;=_Latitud)</f>
        <v>0</v>
      </c>
      <c r="T367" s="2" t="b">
        <f>AND(Datos[[#This Row],[Longitude]]&gt;=Longitud_,Datos[[#This Row],[Longitude]]&lt;=_Longitud)</f>
        <v>0</v>
      </c>
      <c r="U367" s="2" t="b">
        <f>AND(Comodines[[#This Row],[Latitud]],Comodines[[#This Row],[Longitud]])</f>
        <v>0</v>
      </c>
      <c r="V367" s="2" t="b">
        <f>IF(COUNTIFS($O$2:O367,Comodines[[#This Row],[LatT&amp;LonT]],$F$2:F367,Datos[[#This Row],[Acq_date]]-1)=0,TRUE,FALSE)</f>
        <v>1</v>
      </c>
      <c r="W367" s="2" t="b">
        <f>AND(Comodines[[#This Row],[L&amp;L]],Comodines[[#This Row],[Nuevo_Fuego]])</f>
        <v>0</v>
      </c>
      <c r="X367" s="2" t="str">
        <f>IF(Comodines[[#This Row],[L&amp;L]],Comodines[[#This Row],[Contador]],"")</f>
        <v/>
      </c>
      <c r="Y367" s="2" t="str">
        <f>IFERROR(SMALL(Comodines[L&amp;LC1],COUNTA($U$2:U367)),"")</f>
        <v/>
      </c>
      <c r="Z367" s="2" t="str">
        <f>IF(AND(Comodines[[#This Row],[Nuevo_Fuego]],Comodines[[#This Row],[L&amp;L]]),Comodines[[#This Row],[Contador]],"")</f>
        <v/>
      </c>
      <c r="AA367" s="2" t="str">
        <f>IFERROR(SMALL(Comodines[FuegoC1],COUNTA($W$2:W367)),"")</f>
        <v/>
      </c>
      <c r="AB367" s="3"/>
      <c r="AD367" s="3"/>
      <c r="AE367" s="3"/>
    </row>
    <row r="368" spans="1:31" ht="15" x14ac:dyDescent="0.25">
      <c r="A368" s="25">
        <v>21.475269999999998</v>
      </c>
      <c r="B368" s="18">
        <v>-78.105649999999997</v>
      </c>
      <c r="C368" s="2">
        <v>343.1</v>
      </c>
      <c r="D368" s="2">
        <v>0.4</v>
      </c>
      <c r="E368" s="2">
        <v>0.4</v>
      </c>
      <c r="F368" s="4">
        <v>42643</v>
      </c>
      <c r="G368" s="2">
        <v>1820</v>
      </c>
      <c r="H368" s="2" t="s">
        <v>0</v>
      </c>
      <c r="I368" s="2" t="s">
        <v>1</v>
      </c>
      <c r="J368" s="2" t="s">
        <v>2</v>
      </c>
      <c r="K368" s="2">
        <v>317.7</v>
      </c>
      <c r="L368" s="2">
        <v>0</v>
      </c>
      <c r="M368" s="6" t="s">
        <v>3</v>
      </c>
      <c r="N368" s="23"/>
      <c r="O368" s="21" t="str">
        <f>Comodines[[#This Row],[Lat_trunc]]&amp;Comodines[[#This Row],[Lon_trunc]]</f>
        <v>21.4755-78.1055</v>
      </c>
      <c r="P368" s="21">
        <f>MROUND(Datos[[#This Row],[Latitude]],IF(Datos[[#This Row],[Latitude]]&lt;0,-Precisión,Precisión))</f>
        <v>21.4755</v>
      </c>
      <c r="Q368" s="21">
        <f>MROUND(Datos[[#This Row],[Longitude]],IF(Datos[[#This Row],[Longitude]]&lt;0,-Precisión,Precisión))</f>
        <v>-78.105500000000006</v>
      </c>
      <c r="R368" s="1">
        <v>367</v>
      </c>
      <c r="S368" s="5" t="b">
        <f>AND(Datos[[#This Row],[Latitude]]&gt;=Latitud_,Datos[[#This Row],[Latitude]]&lt;=_Latitud)</f>
        <v>0</v>
      </c>
      <c r="T368" s="2" t="b">
        <f>AND(Datos[[#This Row],[Longitude]]&gt;=Longitud_,Datos[[#This Row],[Longitude]]&lt;=_Longitud)</f>
        <v>0</v>
      </c>
      <c r="U368" s="2" t="b">
        <f>AND(Comodines[[#This Row],[Latitud]],Comodines[[#This Row],[Longitud]])</f>
        <v>0</v>
      </c>
      <c r="V368" s="2" t="b">
        <f>IF(COUNTIFS($O$2:O368,Comodines[[#This Row],[LatT&amp;LonT]],$F$2:F368,Datos[[#This Row],[Acq_date]]-1)=0,TRUE,FALSE)</f>
        <v>1</v>
      </c>
      <c r="W368" s="2" t="b">
        <f>AND(Comodines[[#This Row],[L&amp;L]],Comodines[[#This Row],[Nuevo_Fuego]])</f>
        <v>0</v>
      </c>
      <c r="X368" s="2" t="str">
        <f>IF(Comodines[[#This Row],[L&amp;L]],Comodines[[#This Row],[Contador]],"")</f>
        <v/>
      </c>
      <c r="Y368" s="2" t="str">
        <f>IFERROR(SMALL(Comodines[L&amp;LC1],COUNTA($U$2:U368)),"")</f>
        <v/>
      </c>
      <c r="Z368" s="2" t="str">
        <f>IF(AND(Comodines[[#This Row],[Nuevo_Fuego]],Comodines[[#This Row],[L&amp;L]]),Comodines[[#This Row],[Contador]],"")</f>
        <v/>
      </c>
      <c r="AA368" s="2" t="str">
        <f>IFERROR(SMALL(Comodines[FuegoC1],COUNTA($W$2:W368)),"")</f>
        <v/>
      </c>
      <c r="AB368" s="3"/>
      <c r="AD368" s="3"/>
      <c r="AE368" s="3"/>
    </row>
    <row r="369" spans="1:31" ht="15" x14ac:dyDescent="0.25">
      <c r="A369" s="25">
        <v>21.97681</v>
      </c>
      <c r="B369" s="18">
        <v>-78.817750000000004</v>
      </c>
      <c r="C369" s="2">
        <v>340.4</v>
      </c>
      <c r="D369" s="2">
        <v>0.4</v>
      </c>
      <c r="E369" s="2">
        <v>0.4</v>
      </c>
      <c r="F369" s="4">
        <v>42643</v>
      </c>
      <c r="G369" s="2">
        <v>1820</v>
      </c>
      <c r="H369" s="2" t="s">
        <v>0</v>
      </c>
      <c r="I369" s="2" t="s">
        <v>1</v>
      </c>
      <c r="J369" s="2" t="s">
        <v>2</v>
      </c>
      <c r="K369" s="2">
        <v>302.60000000000002</v>
      </c>
      <c r="L369" s="2">
        <v>0</v>
      </c>
      <c r="M369" s="6" t="s">
        <v>3</v>
      </c>
      <c r="N369" s="23"/>
      <c r="O369" s="21" t="str">
        <f>Comodines[[#This Row],[Lat_trunc]]&amp;Comodines[[#This Row],[Lon_trunc]]</f>
        <v>21.977-78.818</v>
      </c>
      <c r="P369" s="21">
        <f>MROUND(Datos[[#This Row],[Latitude]],IF(Datos[[#This Row],[Latitude]]&lt;0,-Precisión,Precisión))</f>
        <v>21.977</v>
      </c>
      <c r="Q369" s="21">
        <f>MROUND(Datos[[#This Row],[Longitude]],IF(Datos[[#This Row],[Longitude]]&lt;0,-Precisión,Precisión))</f>
        <v>-78.817999999999998</v>
      </c>
      <c r="R369" s="1">
        <v>368</v>
      </c>
      <c r="S369" s="5" t="b">
        <f>AND(Datos[[#This Row],[Latitude]]&gt;=Latitud_,Datos[[#This Row],[Latitude]]&lt;=_Latitud)</f>
        <v>0</v>
      </c>
      <c r="T369" s="2" t="b">
        <f>AND(Datos[[#This Row],[Longitude]]&gt;=Longitud_,Datos[[#This Row],[Longitude]]&lt;=_Longitud)</f>
        <v>0</v>
      </c>
      <c r="U369" s="2" t="b">
        <f>AND(Comodines[[#This Row],[Latitud]],Comodines[[#This Row],[Longitud]])</f>
        <v>0</v>
      </c>
      <c r="V369" s="2" t="b">
        <f>IF(COUNTIFS($O$2:O369,Comodines[[#This Row],[LatT&amp;LonT]],$F$2:F369,Datos[[#This Row],[Acq_date]]-1)=0,TRUE,FALSE)</f>
        <v>1</v>
      </c>
      <c r="W369" s="2" t="b">
        <f>AND(Comodines[[#This Row],[L&amp;L]],Comodines[[#This Row],[Nuevo_Fuego]])</f>
        <v>0</v>
      </c>
      <c r="X369" s="2" t="str">
        <f>IF(Comodines[[#This Row],[L&amp;L]],Comodines[[#This Row],[Contador]],"")</f>
        <v/>
      </c>
      <c r="Y369" s="2" t="str">
        <f>IFERROR(SMALL(Comodines[L&amp;LC1],COUNTA($U$2:U369)),"")</f>
        <v/>
      </c>
      <c r="Z369" s="2" t="str">
        <f>IF(AND(Comodines[[#This Row],[Nuevo_Fuego]],Comodines[[#This Row],[L&amp;L]]),Comodines[[#This Row],[Contador]],"")</f>
        <v/>
      </c>
      <c r="AA369" s="2" t="str">
        <f>IFERROR(SMALL(Comodines[FuegoC1],COUNTA($W$2:W369)),"")</f>
        <v/>
      </c>
      <c r="AB369" s="3"/>
      <c r="AD369" s="3"/>
      <c r="AE369" s="3"/>
    </row>
    <row r="370" spans="1:31" ht="15" x14ac:dyDescent="0.25">
      <c r="A370" s="25">
        <v>22.61458</v>
      </c>
      <c r="B370" s="18">
        <v>-81.192549999999997</v>
      </c>
      <c r="C370" s="2">
        <v>349.7</v>
      </c>
      <c r="D370" s="2">
        <v>0.5</v>
      </c>
      <c r="E370" s="2">
        <v>0.4</v>
      </c>
      <c r="F370" s="4">
        <v>42643</v>
      </c>
      <c r="G370" s="2">
        <v>1820</v>
      </c>
      <c r="H370" s="2" t="s">
        <v>0</v>
      </c>
      <c r="I370" s="2" t="s">
        <v>1</v>
      </c>
      <c r="J370" s="2" t="s">
        <v>2</v>
      </c>
      <c r="K370" s="2">
        <v>301.60000000000002</v>
      </c>
      <c r="L370" s="2">
        <v>0</v>
      </c>
      <c r="M370" s="6" t="s">
        <v>3</v>
      </c>
      <c r="N370" s="23"/>
      <c r="O370" s="21" t="str">
        <f>Comodines[[#This Row],[Lat_trunc]]&amp;Comodines[[#This Row],[Lon_trunc]]</f>
        <v>22.6145-81.1925</v>
      </c>
      <c r="P370" s="21">
        <f>MROUND(Datos[[#This Row],[Latitude]],IF(Datos[[#This Row],[Latitude]]&lt;0,-Precisión,Precisión))</f>
        <v>22.6145</v>
      </c>
      <c r="Q370" s="21">
        <f>MROUND(Datos[[#This Row],[Longitude]],IF(Datos[[#This Row],[Longitude]]&lt;0,-Precisión,Precisión))</f>
        <v>-81.192499999999995</v>
      </c>
      <c r="R370" s="1">
        <v>369</v>
      </c>
      <c r="S370" s="5" t="b">
        <f>AND(Datos[[#This Row],[Latitude]]&gt;=Latitud_,Datos[[#This Row],[Latitude]]&lt;=_Latitud)</f>
        <v>0</v>
      </c>
      <c r="T370" s="2" t="b">
        <f>AND(Datos[[#This Row],[Longitude]]&gt;=Longitud_,Datos[[#This Row],[Longitude]]&lt;=_Longitud)</f>
        <v>0</v>
      </c>
      <c r="U370" s="2" t="b">
        <f>AND(Comodines[[#This Row],[Latitud]],Comodines[[#This Row],[Longitud]])</f>
        <v>0</v>
      </c>
      <c r="V370" s="2" t="b">
        <f>IF(COUNTIFS($O$2:O370,Comodines[[#This Row],[LatT&amp;LonT]],$F$2:F370,Datos[[#This Row],[Acq_date]]-1)=0,TRUE,FALSE)</f>
        <v>1</v>
      </c>
      <c r="W370" s="2" t="b">
        <f>AND(Comodines[[#This Row],[L&amp;L]],Comodines[[#This Row],[Nuevo_Fuego]])</f>
        <v>0</v>
      </c>
      <c r="X370" s="2" t="str">
        <f>IF(Comodines[[#This Row],[L&amp;L]],Comodines[[#This Row],[Contador]],"")</f>
        <v/>
      </c>
      <c r="Y370" s="2" t="str">
        <f>IFERROR(SMALL(Comodines[L&amp;LC1],COUNTA($U$2:U370)),"")</f>
        <v/>
      </c>
      <c r="Z370" s="2" t="str">
        <f>IF(AND(Comodines[[#This Row],[Nuevo_Fuego]],Comodines[[#This Row],[L&amp;L]]),Comodines[[#This Row],[Contador]],"")</f>
        <v/>
      </c>
      <c r="AA370" s="2" t="str">
        <f>IFERROR(SMALL(Comodines[FuegoC1],COUNTA($W$2:W370)),"")</f>
        <v/>
      </c>
      <c r="AB370" s="3"/>
      <c r="AD370" s="3"/>
      <c r="AE370" s="3"/>
    </row>
    <row r="371" spans="1:31" ht="15" x14ac:dyDescent="0.25">
      <c r="A371" s="25">
        <v>26.84909</v>
      </c>
      <c r="B371" s="18">
        <v>-81.753630000000001</v>
      </c>
      <c r="C371" s="2">
        <v>337.8</v>
      </c>
      <c r="D371" s="2">
        <v>0.4</v>
      </c>
      <c r="E371" s="2">
        <v>0.4</v>
      </c>
      <c r="F371" s="4">
        <v>42643</v>
      </c>
      <c r="G371" s="2">
        <v>1820</v>
      </c>
      <c r="H371" s="2" t="s">
        <v>0</v>
      </c>
      <c r="I371" s="2" t="s">
        <v>1</v>
      </c>
      <c r="J371" s="2" t="s">
        <v>2</v>
      </c>
      <c r="K371" s="2">
        <v>295.7</v>
      </c>
      <c r="L371" s="2">
        <v>0</v>
      </c>
      <c r="M371" s="6" t="s">
        <v>3</v>
      </c>
      <c r="N371" s="23"/>
      <c r="O371" s="21" t="str">
        <f>Comodines[[#This Row],[Lat_trunc]]&amp;Comodines[[#This Row],[Lon_trunc]]</f>
        <v>26.849-81.7535</v>
      </c>
      <c r="P371" s="21">
        <f>MROUND(Datos[[#This Row],[Latitude]],IF(Datos[[#This Row],[Latitude]]&lt;0,-Precisión,Precisión))</f>
        <v>26.849</v>
      </c>
      <c r="Q371" s="21">
        <f>MROUND(Datos[[#This Row],[Longitude]],IF(Datos[[#This Row],[Longitude]]&lt;0,-Precisión,Precisión))</f>
        <v>-81.753500000000003</v>
      </c>
      <c r="R371" s="1">
        <v>370</v>
      </c>
      <c r="S371" s="5" t="b">
        <f>AND(Datos[[#This Row],[Latitude]]&gt;=Latitud_,Datos[[#This Row],[Latitude]]&lt;=_Latitud)</f>
        <v>0</v>
      </c>
      <c r="T371" s="2" t="b">
        <f>AND(Datos[[#This Row],[Longitude]]&gt;=Longitud_,Datos[[#This Row],[Longitude]]&lt;=_Longitud)</f>
        <v>0</v>
      </c>
      <c r="U371" s="2" t="b">
        <f>AND(Comodines[[#This Row],[Latitud]],Comodines[[#This Row],[Longitud]])</f>
        <v>0</v>
      </c>
      <c r="V371" s="2" t="b">
        <f>IF(COUNTIFS($O$2:O371,Comodines[[#This Row],[LatT&amp;LonT]],$F$2:F371,Datos[[#This Row],[Acq_date]]-1)=0,TRUE,FALSE)</f>
        <v>1</v>
      </c>
      <c r="W371" s="2" t="b">
        <f>AND(Comodines[[#This Row],[L&amp;L]],Comodines[[#This Row],[Nuevo_Fuego]])</f>
        <v>0</v>
      </c>
      <c r="X371" s="2" t="str">
        <f>IF(Comodines[[#This Row],[L&amp;L]],Comodines[[#This Row],[Contador]],"")</f>
        <v/>
      </c>
      <c r="Y371" s="2" t="str">
        <f>IFERROR(SMALL(Comodines[L&amp;LC1],COUNTA($U$2:U371)),"")</f>
        <v/>
      </c>
      <c r="Z371" s="2" t="str">
        <f>IF(AND(Comodines[[#This Row],[Nuevo_Fuego]],Comodines[[#This Row],[L&amp;L]]),Comodines[[#This Row],[Contador]],"")</f>
        <v/>
      </c>
      <c r="AA371" s="2" t="str">
        <f>IFERROR(SMALL(Comodines[FuegoC1],COUNTA($W$2:W371)),"")</f>
        <v/>
      </c>
      <c r="AB371" s="3"/>
      <c r="AD371" s="3"/>
      <c r="AE371" s="3"/>
    </row>
    <row r="372" spans="1:31" ht="15" x14ac:dyDescent="0.25">
      <c r="A372" s="25">
        <v>26.848330000000001</v>
      </c>
      <c r="B372" s="18">
        <v>-81.757999999999996</v>
      </c>
      <c r="C372" s="2">
        <v>340.7</v>
      </c>
      <c r="D372" s="2">
        <v>0.4</v>
      </c>
      <c r="E372" s="2">
        <v>0.4</v>
      </c>
      <c r="F372" s="4">
        <v>42643</v>
      </c>
      <c r="G372" s="2">
        <v>1820</v>
      </c>
      <c r="H372" s="2" t="s">
        <v>0</v>
      </c>
      <c r="I372" s="2" t="s">
        <v>1</v>
      </c>
      <c r="J372" s="2" t="s">
        <v>2</v>
      </c>
      <c r="K372" s="2">
        <v>296.8</v>
      </c>
      <c r="L372" s="2">
        <v>0</v>
      </c>
      <c r="M372" s="6" t="s">
        <v>3</v>
      </c>
      <c r="N372" s="23"/>
      <c r="O372" s="21" t="str">
        <f>Comodines[[#This Row],[Lat_trunc]]&amp;Comodines[[#This Row],[Lon_trunc]]</f>
        <v>26.8485-81.758</v>
      </c>
      <c r="P372" s="21">
        <f>MROUND(Datos[[#This Row],[Latitude]],IF(Datos[[#This Row],[Latitude]]&lt;0,-Precisión,Precisión))</f>
        <v>26.848500000000001</v>
      </c>
      <c r="Q372" s="21">
        <f>MROUND(Datos[[#This Row],[Longitude]],IF(Datos[[#This Row],[Longitude]]&lt;0,-Precisión,Precisión))</f>
        <v>-81.757999999999996</v>
      </c>
      <c r="R372" s="1">
        <v>371</v>
      </c>
      <c r="S372" s="5" t="b">
        <f>AND(Datos[[#This Row],[Latitude]]&gt;=Latitud_,Datos[[#This Row],[Latitude]]&lt;=_Latitud)</f>
        <v>0</v>
      </c>
      <c r="T372" s="2" t="b">
        <f>AND(Datos[[#This Row],[Longitude]]&gt;=Longitud_,Datos[[#This Row],[Longitude]]&lt;=_Longitud)</f>
        <v>0</v>
      </c>
      <c r="U372" s="2" t="b">
        <f>AND(Comodines[[#This Row],[Latitud]],Comodines[[#This Row],[Longitud]])</f>
        <v>0</v>
      </c>
      <c r="V372" s="2" t="b">
        <f>IF(COUNTIFS($O$2:O372,Comodines[[#This Row],[LatT&amp;LonT]],$F$2:F372,Datos[[#This Row],[Acq_date]]-1)=0,TRUE,FALSE)</f>
        <v>1</v>
      </c>
      <c r="W372" s="2" t="b">
        <f>AND(Comodines[[#This Row],[L&amp;L]],Comodines[[#This Row],[Nuevo_Fuego]])</f>
        <v>0</v>
      </c>
      <c r="X372" s="2" t="str">
        <f>IF(Comodines[[#This Row],[L&amp;L]],Comodines[[#This Row],[Contador]],"")</f>
        <v/>
      </c>
      <c r="Y372" s="2" t="str">
        <f>IFERROR(SMALL(Comodines[L&amp;LC1],COUNTA($U$2:U372)),"")</f>
        <v/>
      </c>
      <c r="Z372" s="2" t="str">
        <f>IF(AND(Comodines[[#This Row],[Nuevo_Fuego]],Comodines[[#This Row],[L&amp;L]]),Comodines[[#This Row],[Contador]],"")</f>
        <v/>
      </c>
      <c r="AA372" s="2" t="str">
        <f>IFERROR(SMALL(Comodines[FuegoC1],COUNTA($W$2:W372)),"")</f>
        <v/>
      </c>
      <c r="AB372" s="3"/>
      <c r="AD372" s="3"/>
      <c r="AE372" s="3"/>
    </row>
    <row r="373" spans="1:31" ht="15" x14ac:dyDescent="0.25">
      <c r="A373" s="25">
        <v>27.498100000000001</v>
      </c>
      <c r="B373" s="18">
        <v>-80.633129999999994</v>
      </c>
      <c r="C373" s="2">
        <v>331.9</v>
      </c>
      <c r="D373" s="2">
        <v>0.4</v>
      </c>
      <c r="E373" s="2">
        <v>0.4</v>
      </c>
      <c r="F373" s="4">
        <v>42643</v>
      </c>
      <c r="G373" s="2">
        <v>1820</v>
      </c>
      <c r="H373" s="2" t="s">
        <v>0</v>
      </c>
      <c r="I373" s="2" t="s">
        <v>1</v>
      </c>
      <c r="J373" s="2" t="s">
        <v>2</v>
      </c>
      <c r="K373" s="2">
        <v>300.7</v>
      </c>
      <c r="L373" s="2">
        <v>0</v>
      </c>
      <c r="M373" s="6" t="s">
        <v>3</v>
      </c>
      <c r="N373" s="23"/>
      <c r="O373" s="21" t="str">
        <f>Comodines[[#This Row],[Lat_trunc]]&amp;Comodines[[#This Row],[Lon_trunc]]</f>
        <v>27.498-80.633</v>
      </c>
      <c r="P373" s="21">
        <f>MROUND(Datos[[#This Row],[Latitude]],IF(Datos[[#This Row],[Latitude]]&lt;0,-Precisión,Precisión))</f>
        <v>27.498000000000001</v>
      </c>
      <c r="Q373" s="21">
        <f>MROUND(Datos[[#This Row],[Longitude]],IF(Datos[[#This Row],[Longitude]]&lt;0,-Precisión,Precisión))</f>
        <v>-80.632999999999996</v>
      </c>
      <c r="R373" s="1">
        <v>372</v>
      </c>
      <c r="S373" s="5" t="b">
        <f>AND(Datos[[#This Row],[Latitude]]&gt;=Latitud_,Datos[[#This Row],[Latitude]]&lt;=_Latitud)</f>
        <v>0</v>
      </c>
      <c r="T373" s="2" t="b">
        <f>AND(Datos[[#This Row],[Longitude]]&gt;=Longitud_,Datos[[#This Row],[Longitude]]&lt;=_Longitud)</f>
        <v>0</v>
      </c>
      <c r="U373" s="2" t="b">
        <f>AND(Comodines[[#This Row],[Latitud]],Comodines[[#This Row],[Longitud]])</f>
        <v>0</v>
      </c>
      <c r="V373" s="2" t="b">
        <f>IF(COUNTIFS($O$2:O373,Comodines[[#This Row],[LatT&amp;LonT]],$F$2:F373,Datos[[#This Row],[Acq_date]]-1)=0,TRUE,FALSE)</f>
        <v>1</v>
      </c>
      <c r="W373" s="2" t="b">
        <f>AND(Comodines[[#This Row],[L&amp;L]],Comodines[[#This Row],[Nuevo_Fuego]])</f>
        <v>0</v>
      </c>
      <c r="X373" s="2" t="str">
        <f>IF(Comodines[[#This Row],[L&amp;L]],Comodines[[#This Row],[Contador]],"")</f>
        <v/>
      </c>
      <c r="Y373" s="2" t="str">
        <f>IFERROR(SMALL(Comodines[L&amp;LC1],COUNTA($U$2:U373)),"")</f>
        <v/>
      </c>
      <c r="Z373" s="2" t="str">
        <f>IF(AND(Comodines[[#This Row],[Nuevo_Fuego]],Comodines[[#This Row],[L&amp;L]]),Comodines[[#This Row],[Contador]],"")</f>
        <v/>
      </c>
      <c r="AA373" s="2" t="str">
        <f>IFERROR(SMALL(Comodines[FuegoC1],COUNTA($W$2:W373)),"")</f>
        <v/>
      </c>
      <c r="AB373" s="3"/>
      <c r="AD373" s="3"/>
      <c r="AE373" s="3"/>
    </row>
    <row r="374" spans="1:31" ht="15" x14ac:dyDescent="0.25">
      <c r="A374" s="25">
        <v>28.051970000000001</v>
      </c>
      <c r="B374" s="18">
        <v>-80.694839999999999</v>
      </c>
      <c r="C374" s="2">
        <v>335.7</v>
      </c>
      <c r="D374" s="2">
        <v>0.4</v>
      </c>
      <c r="E374" s="2">
        <v>0.4</v>
      </c>
      <c r="F374" s="4">
        <v>42643</v>
      </c>
      <c r="G374" s="2">
        <v>1820</v>
      </c>
      <c r="H374" s="2" t="s">
        <v>0</v>
      </c>
      <c r="I374" s="2" t="s">
        <v>1</v>
      </c>
      <c r="J374" s="2" t="s">
        <v>2</v>
      </c>
      <c r="K374" s="2">
        <v>297.10000000000002</v>
      </c>
      <c r="L374" s="2">
        <v>0</v>
      </c>
      <c r="M374" s="6" t="s">
        <v>3</v>
      </c>
      <c r="N374" s="23"/>
      <c r="O374" s="21" t="str">
        <f>Comodines[[#This Row],[Lat_trunc]]&amp;Comodines[[#This Row],[Lon_trunc]]</f>
        <v>28.052-80.695</v>
      </c>
      <c r="P374" s="21">
        <f>MROUND(Datos[[#This Row],[Latitude]],IF(Datos[[#This Row],[Latitude]]&lt;0,-Precisión,Precisión))</f>
        <v>28.052</v>
      </c>
      <c r="Q374" s="21">
        <f>MROUND(Datos[[#This Row],[Longitude]],IF(Datos[[#This Row],[Longitude]]&lt;0,-Precisión,Precisión))</f>
        <v>-80.695000000000007</v>
      </c>
      <c r="R374" s="1">
        <v>373</v>
      </c>
      <c r="S374" s="5" t="b">
        <f>AND(Datos[[#This Row],[Latitude]]&gt;=Latitud_,Datos[[#This Row],[Latitude]]&lt;=_Latitud)</f>
        <v>0</v>
      </c>
      <c r="T374" s="2" t="b">
        <f>AND(Datos[[#This Row],[Longitude]]&gt;=Longitud_,Datos[[#This Row],[Longitude]]&lt;=_Longitud)</f>
        <v>0</v>
      </c>
      <c r="U374" s="2" t="b">
        <f>AND(Comodines[[#This Row],[Latitud]],Comodines[[#This Row],[Longitud]])</f>
        <v>0</v>
      </c>
      <c r="V374" s="2" t="b">
        <f>IF(COUNTIFS($O$2:O374,Comodines[[#This Row],[LatT&amp;LonT]],$F$2:F374,Datos[[#This Row],[Acq_date]]-1)=0,TRUE,FALSE)</f>
        <v>1</v>
      </c>
      <c r="W374" s="2" t="b">
        <f>AND(Comodines[[#This Row],[L&amp;L]],Comodines[[#This Row],[Nuevo_Fuego]])</f>
        <v>0</v>
      </c>
      <c r="X374" s="2" t="str">
        <f>IF(Comodines[[#This Row],[L&amp;L]],Comodines[[#This Row],[Contador]],"")</f>
        <v/>
      </c>
      <c r="Y374" s="2" t="str">
        <f>IFERROR(SMALL(Comodines[L&amp;LC1],COUNTA($U$2:U374)),"")</f>
        <v/>
      </c>
      <c r="Z374" s="2" t="str">
        <f>IF(AND(Comodines[[#This Row],[Nuevo_Fuego]],Comodines[[#This Row],[L&amp;L]]),Comodines[[#This Row],[Contador]],"")</f>
        <v/>
      </c>
      <c r="AA374" s="2" t="str">
        <f>IFERROR(SMALL(Comodines[FuegoC1],COUNTA($W$2:W374)),"")</f>
        <v/>
      </c>
      <c r="AB374" s="3"/>
      <c r="AD374" s="3"/>
      <c r="AE374" s="3"/>
    </row>
    <row r="375" spans="1:31" ht="15" x14ac:dyDescent="0.25">
      <c r="A375" s="25">
        <v>28.33539</v>
      </c>
      <c r="B375" s="18">
        <v>-81.292839999999998</v>
      </c>
      <c r="C375" s="2">
        <v>337</v>
      </c>
      <c r="D375" s="2">
        <v>0.4</v>
      </c>
      <c r="E375" s="2">
        <v>0.4</v>
      </c>
      <c r="F375" s="4">
        <v>42643</v>
      </c>
      <c r="G375" s="2">
        <v>1820</v>
      </c>
      <c r="H375" s="2" t="s">
        <v>0</v>
      </c>
      <c r="I375" s="2" t="s">
        <v>1</v>
      </c>
      <c r="J375" s="2" t="s">
        <v>2</v>
      </c>
      <c r="K375" s="2">
        <v>299.5</v>
      </c>
      <c r="L375" s="2">
        <v>0</v>
      </c>
      <c r="M375" s="6" t="s">
        <v>3</v>
      </c>
      <c r="N375" s="23"/>
      <c r="O375" s="21" t="str">
        <f>Comodines[[#This Row],[Lat_trunc]]&amp;Comodines[[#This Row],[Lon_trunc]]</f>
        <v>28.3355-81.293</v>
      </c>
      <c r="P375" s="21">
        <f>MROUND(Datos[[#This Row],[Latitude]],IF(Datos[[#This Row],[Latitude]]&lt;0,-Precisión,Precisión))</f>
        <v>28.3355</v>
      </c>
      <c r="Q375" s="21">
        <f>MROUND(Datos[[#This Row],[Longitude]],IF(Datos[[#This Row],[Longitude]]&lt;0,-Precisión,Precisión))</f>
        <v>-81.293000000000006</v>
      </c>
      <c r="R375" s="1">
        <v>374</v>
      </c>
      <c r="S375" s="5" t="b">
        <f>AND(Datos[[#This Row],[Latitude]]&gt;=Latitud_,Datos[[#This Row],[Latitude]]&lt;=_Latitud)</f>
        <v>0</v>
      </c>
      <c r="T375" s="2" t="b">
        <f>AND(Datos[[#This Row],[Longitude]]&gt;=Longitud_,Datos[[#This Row],[Longitude]]&lt;=_Longitud)</f>
        <v>0</v>
      </c>
      <c r="U375" s="2" t="b">
        <f>AND(Comodines[[#This Row],[Latitud]],Comodines[[#This Row],[Longitud]])</f>
        <v>0</v>
      </c>
      <c r="V375" s="2" t="b">
        <f>IF(COUNTIFS($O$2:O375,Comodines[[#This Row],[LatT&amp;LonT]],$F$2:F375,Datos[[#This Row],[Acq_date]]-1)=0,TRUE,FALSE)</f>
        <v>1</v>
      </c>
      <c r="W375" s="2" t="b">
        <f>AND(Comodines[[#This Row],[L&amp;L]],Comodines[[#This Row],[Nuevo_Fuego]])</f>
        <v>0</v>
      </c>
      <c r="X375" s="2" t="str">
        <f>IF(Comodines[[#This Row],[L&amp;L]],Comodines[[#This Row],[Contador]],"")</f>
        <v/>
      </c>
      <c r="Y375" s="2" t="str">
        <f>IFERROR(SMALL(Comodines[L&amp;LC1],COUNTA($U$2:U375)),"")</f>
        <v/>
      </c>
      <c r="Z375" s="2" t="str">
        <f>IF(AND(Comodines[[#This Row],[Nuevo_Fuego]],Comodines[[#This Row],[L&amp;L]]),Comodines[[#This Row],[Contador]],"")</f>
        <v/>
      </c>
      <c r="AA375" s="2" t="str">
        <f>IFERROR(SMALL(Comodines[FuegoC1],COUNTA($W$2:W375)),"")</f>
        <v/>
      </c>
      <c r="AB375" s="3"/>
      <c r="AD375" s="3"/>
      <c r="AE375" s="3"/>
    </row>
    <row r="376" spans="1:31" ht="15" x14ac:dyDescent="0.25">
      <c r="A376" s="25">
        <v>28.776689999999999</v>
      </c>
      <c r="B376" s="18">
        <v>-81.526790000000005</v>
      </c>
      <c r="C376" s="2">
        <v>342.9</v>
      </c>
      <c r="D376" s="2">
        <v>0.4</v>
      </c>
      <c r="E376" s="2">
        <v>0.4</v>
      </c>
      <c r="F376" s="4">
        <v>42643</v>
      </c>
      <c r="G376" s="2">
        <v>1820</v>
      </c>
      <c r="H376" s="2" t="s">
        <v>0</v>
      </c>
      <c r="I376" s="2" t="s">
        <v>1</v>
      </c>
      <c r="J376" s="2" t="s">
        <v>2</v>
      </c>
      <c r="K376" s="2">
        <v>303.5</v>
      </c>
      <c r="L376" s="2">
        <v>0</v>
      </c>
      <c r="M376" s="6" t="s">
        <v>3</v>
      </c>
      <c r="N376" s="23"/>
      <c r="O376" s="21" t="str">
        <f>Comodines[[#This Row],[Lat_trunc]]&amp;Comodines[[#This Row],[Lon_trunc]]</f>
        <v>28.7765-81.527</v>
      </c>
      <c r="P376" s="21">
        <f>MROUND(Datos[[#This Row],[Latitude]],IF(Datos[[#This Row],[Latitude]]&lt;0,-Precisión,Precisión))</f>
        <v>28.776500000000002</v>
      </c>
      <c r="Q376" s="21">
        <f>MROUND(Datos[[#This Row],[Longitude]],IF(Datos[[#This Row],[Longitude]]&lt;0,-Precisión,Precisión))</f>
        <v>-81.527000000000001</v>
      </c>
      <c r="R376" s="1">
        <v>375</v>
      </c>
      <c r="S376" s="5" t="b">
        <f>AND(Datos[[#This Row],[Latitude]]&gt;=Latitud_,Datos[[#This Row],[Latitude]]&lt;=_Latitud)</f>
        <v>0</v>
      </c>
      <c r="T376" s="2" t="b">
        <f>AND(Datos[[#This Row],[Longitude]]&gt;=Longitud_,Datos[[#This Row],[Longitude]]&lt;=_Longitud)</f>
        <v>0</v>
      </c>
      <c r="U376" s="2" t="b">
        <f>AND(Comodines[[#This Row],[Latitud]],Comodines[[#This Row],[Longitud]])</f>
        <v>0</v>
      </c>
      <c r="V376" s="2" t="b">
        <f>IF(COUNTIFS($O$2:O376,Comodines[[#This Row],[LatT&amp;LonT]],$F$2:F376,Datos[[#This Row],[Acq_date]]-1)=0,TRUE,FALSE)</f>
        <v>1</v>
      </c>
      <c r="W376" s="2" t="b">
        <f>AND(Comodines[[#This Row],[L&amp;L]],Comodines[[#This Row],[Nuevo_Fuego]])</f>
        <v>0</v>
      </c>
      <c r="X376" s="2" t="str">
        <f>IF(Comodines[[#This Row],[L&amp;L]],Comodines[[#This Row],[Contador]],"")</f>
        <v/>
      </c>
      <c r="Y376" s="2" t="str">
        <f>IFERROR(SMALL(Comodines[L&amp;LC1],COUNTA($U$2:U376)),"")</f>
        <v/>
      </c>
      <c r="Z376" s="2" t="str">
        <f>IF(AND(Comodines[[#This Row],[Nuevo_Fuego]],Comodines[[#This Row],[L&amp;L]]),Comodines[[#This Row],[Contador]],"")</f>
        <v/>
      </c>
      <c r="AA376" s="2" t="str">
        <f>IFERROR(SMALL(Comodines[FuegoC1],COUNTA($W$2:W376)),"")</f>
        <v/>
      </c>
      <c r="AB376" s="3"/>
      <c r="AD376" s="3"/>
      <c r="AE376" s="3"/>
    </row>
    <row r="377" spans="1:31" ht="15" x14ac:dyDescent="0.25">
      <c r="A377" s="25">
        <v>28.8033</v>
      </c>
      <c r="B377" s="18">
        <v>-82.009100000000004</v>
      </c>
      <c r="C377" s="2">
        <v>345.1</v>
      </c>
      <c r="D377" s="2">
        <v>0.4</v>
      </c>
      <c r="E377" s="2">
        <v>0.4</v>
      </c>
      <c r="F377" s="4">
        <v>42643</v>
      </c>
      <c r="G377" s="2">
        <v>1820</v>
      </c>
      <c r="H377" s="2" t="s">
        <v>0</v>
      </c>
      <c r="I377" s="2" t="s">
        <v>1</v>
      </c>
      <c r="J377" s="2" t="s">
        <v>2</v>
      </c>
      <c r="K377" s="2">
        <v>302.2</v>
      </c>
      <c r="L377" s="2">
        <v>0</v>
      </c>
      <c r="M377" s="6" t="s">
        <v>3</v>
      </c>
      <c r="N377" s="23"/>
      <c r="O377" s="21" t="str">
        <f>Comodines[[#This Row],[Lat_trunc]]&amp;Comodines[[#This Row],[Lon_trunc]]</f>
        <v>28.8035-82.009</v>
      </c>
      <c r="P377" s="21">
        <f>MROUND(Datos[[#This Row],[Latitude]],IF(Datos[[#This Row],[Latitude]]&lt;0,-Precisión,Precisión))</f>
        <v>28.8035</v>
      </c>
      <c r="Q377" s="21">
        <f>MROUND(Datos[[#This Row],[Longitude]],IF(Datos[[#This Row],[Longitude]]&lt;0,-Precisión,Precisión))</f>
        <v>-82.009</v>
      </c>
      <c r="R377" s="1">
        <v>376</v>
      </c>
      <c r="S377" s="5" t="b">
        <f>AND(Datos[[#This Row],[Latitude]]&gt;=Latitud_,Datos[[#This Row],[Latitude]]&lt;=_Latitud)</f>
        <v>0</v>
      </c>
      <c r="T377" s="2" t="b">
        <f>AND(Datos[[#This Row],[Longitude]]&gt;=Longitud_,Datos[[#This Row],[Longitude]]&lt;=_Longitud)</f>
        <v>0</v>
      </c>
      <c r="U377" s="2" t="b">
        <f>AND(Comodines[[#This Row],[Latitud]],Comodines[[#This Row],[Longitud]])</f>
        <v>0</v>
      </c>
      <c r="V377" s="2" t="b">
        <f>IF(COUNTIFS($O$2:O377,Comodines[[#This Row],[LatT&amp;LonT]],$F$2:F377,Datos[[#This Row],[Acq_date]]-1)=0,TRUE,FALSE)</f>
        <v>1</v>
      </c>
      <c r="W377" s="2" t="b">
        <f>AND(Comodines[[#This Row],[L&amp;L]],Comodines[[#This Row],[Nuevo_Fuego]])</f>
        <v>0</v>
      </c>
      <c r="X377" s="2" t="str">
        <f>IF(Comodines[[#This Row],[L&amp;L]],Comodines[[#This Row],[Contador]],"")</f>
        <v/>
      </c>
      <c r="Y377" s="2" t="str">
        <f>IFERROR(SMALL(Comodines[L&amp;LC1],COUNTA($U$2:U377)),"")</f>
        <v/>
      </c>
      <c r="Z377" s="2" t="str">
        <f>IF(AND(Comodines[[#This Row],[Nuevo_Fuego]],Comodines[[#This Row],[L&amp;L]]),Comodines[[#This Row],[Contador]],"")</f>
        <v/>
      </c>
      <c r="AA377" s="2" t="str">
        <f>IFERROR(SMALL(Comodines[FuegoC1],COUNTA($W$2:W377)),"")</f>
        <v/>
      </c>
      <c r="AB377" s="3"/>
      <c r="AD377" s="3"/>
      <c r="AE377" s="3"/>
    </row>
    <row r="378" spans="1:31" ht="15" x14ac:dyDescent="0.25">
      <c r="A378" s="25">
        <v>29.60276</v>
      </c>
      <c r="B378" s="18">
        <v>-82.814840000000004</v>
      </c>
      <c r="C378" s="2">
        <v>343.1</v>
      </c>
      <c r="D378" s="2">
        <v>0.4</v>
      </c>
      <c r="E378" s="2">
        <v>0.4</v>
      </c>
      <c r="F378" s="4">
        <v>42643</v>
      </c>
      <c r="G378" s="2">
        <v>1820</v>
      </c>
      <c r="H378" s="2" t="s">
        <v>0</v>
      </c>
      <c r="I378" s="2" t="s">
        <v>1</v>
      </c>
      <c r="J378" s="2" t="s">
        <v>2</v>
      </c>
      <c r="K378" s="2">
        <v>306.89999999999998</v>
      </c>
      <c r="L378" s="2">
        <v>0</v>
      </c>
      <c r="M378" s="6" t="s">
        <v>3</v>
      </c>
      <c r="N378" s="23"/>
      <c r="O378" s="21" t="str">
        <f>Comodines[[#This Row],[Lat_trunc]]&amp;Comodines[[#This Row],[Lon_trunc]]</f>
        <v>29.603-82.815</v>
      </c>
      <c r="P378" s="21">
        <f>MROUND(Datos[[#This Row],[Latitude]],IF(Datos[[#This Row],[Latitude]]&lt;0,-Precisión,Precisión))</f>
        <v>29.603000000000002</v>
      </c>
      <c r="Q378" s="21">
        <f>MROUND(Datos[[#This Row],[Longitude]],IF(Datos[[#This Row],[Longitude]]&lt;0,-Precisión,Precisión))</f>
        <v>-82.814999999999998</v>
      </c>
      <c r="R378" s="1">
        <v>377</v>
      </c>
      <c r="S378" s="5" t="b">
        <f>AND(Datos[[#This Row],[Latitude]]&gt;=Latitud_,Datos[[#This Row],[Latitude]]&lt;=_Latitud)</f>
        <v>0</v>
      </c>
      <c r="T378" s="2" t="b">
        <f>AND(Datos[[#This Row],[Longitude]]&gt;=Longitud_,Datos[[#This Row],[Longitude]]&lt;=_Longitud)</f>
        <v>0</v>
      </c>
      <c r="U378" s="2" t="b">
        <f>AND(Comodines[[#This Row],[Latitud]],Comodines[[#This Row],[Longitud]])</f>
        <v>0</v>
      </c>
      <c r="V378" s="2" t="b">
        <f>IF(COUNTIFS($O$2:O378,Comodines[[#This Row],[LatT&amp;LonT]],$F$2:F378,Datos[[#This Row],[Acq_date]]-1)=0,TRUE,FALSE)</f>
        <v>1</v>
      </c>
      <c r="W378" s="2" t="b">
        <f>AND(Comodines[[#This Row],[L&amp;L]],Comodines[[#This Row],[Nuevo_Fuego]])</f>
        <v>0</v>
      </c>
      <c r="X378" s="2" t="str">
        <f>IF(Comodines[[#This Row],[L&amp;L]],Comodines[[#This Row],[Contador]],"")</f>
        <v/>
      </c>
      <c r="Y378" s="2" t="str">
        <f>IFERROR(SMALL(Comodines[L&amp;LC1],COUNTA($U$2:U378)),"")</f>
        <v/>
      </c>
      <c r="Z378" s="2" t="str">
        <f>IF(AND(Comodines[[#This Row],[Nuevo_Fuego]],Comodines[[#This Row],[L&amp;L]]),Comodines[[#This Row],[Contador]],"")</f>
        <v/>
      </c>
      <c r="AA378" s="2" t="str">
        <f>IFERROR(SMALL(Comodines[FuegoC1],COUNTA($W$2:W378)),"")</f>
        <v/>
      </c>
      <c r="AB378" s="3"/>
      <c r="AD378" s="3"/>
      <c r="AE378" s="3"/>
    </row>
    <row r="379" spans="1:31" ht="15" x14ac:dyDescent="0.25">
      <c r="A379" s="25">
        <v>29.70177</v>
      </c>
      <c r="B379" s="18">
        <v>-82.334980000000002</v>
      </c>
      <c r="C379" s="2">
        <v>332.5</v>
      </c>
      <c r="D379" s="2">
        <v>0.4</v>
      </c>
      <c r="E379" s="2">
        <v>0.4</v>
      </c>
      <c r="F379" s="4">
        <v>42643</v>
      </c>
      <c r="G379" s="2">
        <v>1820</v>
      </c>
      <c r="H379" s="2" t="s">
        <v>0</v>
      </c>
      <c r="I379" s="2" t="s">
        <v>1</v>
      </c>
      <c r="J379" s="2" t="s">
        <v>2</v>
      </c>
      <c r="K379" s="2">
        <v>298.8</v>
      </c>
      <c r="L379" s="2">
        <v>0</v>
      </c>
      <c r="M379" s="6" t="s">
        <v>3</v>
      </c>
      <c r="N379" s="23"/>
      <c r="O379" s="21" t="str">
        <f>Comodines[[#This Row],[Lat_trunc]]&amp;Comodines[[#This Row],[Lon_trunc]]</f>
        <v>29.702-82.335</v>
      </c>
      <c r="P379" s="21">
        <f>MROUND(Datos[[#This Row],[Latitude]],IF(Datos[[#This Row],[Latitude]]&lt;0,-Precisión,Precisión))</f>
        <v>29.702000000000002</v>
      </c>
      <c r="Q379" s="21">
        <f>MROUND(Datos[[#This Row],[Longitude]],IF(Datos[[#This Row],[Longitude]]&lt;0,-Precisión,Precisión))</f>
        <v>-82.335000000000008</v>
      </c>
      <c r="R379" s="1">
        <v>378</v>
      </c>
      <c r="S379" s="5" t="b">
        <f>AND(Datos[[#This Row],[Latitude]]&gt;=Latitud_,Datos[[#This Row],[Latitude]]&lt;=_Latitud)</f>
        <v>0</v>
      </c>
      <c r="T379" s="2" t="b">
        <f>AND(Datos[[#This Row],[Longitude]]&gt;=Longitud_,Datos[[#This Row],[Longitude]]&lt;=_Longitud)</f>
        <v>0</v>
      </c>
      <c r="U379" s="2" t="b">
        <f>AND(Comodines[[#This Row],[Latitud]],Comodines[[#This Row],[Longitud]])</f>
        <v>0</v>
      </c>
      <c r="V379" s="2" t="b">
        <f>IF(COUNTIFS($O$2:O379,Comodines[[#This Row],[LatT&amp;LonT]],$F$2:F379,Datos[[#This Row],[Acq_date]]-1)=0,TRUE,FALSE)</f>
        <v>1</v>
      </c>
      <c r="W379" s="2" t="b">
        <f>AND(Comodines[[#This Row],[L&amp;L]],Comodines[[#This Row],[Nuevo_Fuego]])</f>
        <v>0</v>
      </c>
      <c r="X379" s="2" t="str">
        <f>IF(Comodines[[#This Row],[L&amp;L]],Comodines[[#This Row],[Contador]],"")</f>
        <v/>
      </c>
      <c r="Y379" s="2" t="str">
        <f>IFERROR(SMALL(Comodines[L&amp;LC1],COUNTA($U$2:U379)),"")</f>
        <v/>
      </c>
      <c r="Z379" s="2" t="str">
        <f>IF(AND(Comodines[[#This Row],[Nuevo_Fuego]],Comodines[[#This Row],[L&amp;L]]),Comodines[[#This Row],[Contador]],"")</f>
        <v/>
      </c>
      <c r="AA379" s="2" t="str">
        <f>IFERROR(SMALL(Comodines[FuegoC1],COUNTA($W$2:W379)),"")</f>
        <v/>
      </c>
      <c r="AB379" s="3"/>
      <c r="AD379" s="3"/>
      <c r="AE379" s="3"/>
    </row>
    <row r="380" spans="1:31" ht="15" x14ac:dyDescent="0.25">
      <c r="A380" s="25">
        <v>29.898330000000001</v>
      </c>
      <c r="B380" s="18">
        <v>-82.353899999999996</v>
      </c>
      <c r="C380" s="2">
        <v>332.7</v>
      </c>
      <c r="D380" s="2">
        <v>0.4</v>
      </c>
      <c r="E380" s="2">
        <v>0.4</v>
      </c>
      <c r="F380" s="4">
        <v>42643</v>
      </c>
      <c r="G380" s="2">
        <v>1820</v>
      </c>
      <c r="H380" s="2" t="s">
        <v>0</v>
      </c>
      <c r="I380" s="2" t="s">
        <v>1</v>
      </c>
      <c r="J380" s="2" t="s">
        <v>2</v>
      </c>
      <c r="K380" s="2">
        <v>301.3</v>
      </c>
      <c r="L380" s="2">
        <v>0</v>
      </c>
      <c r="M380" s="6" t="s">
        <v>3</v>
      </c>
      <c r="N380" s="23"/>
      <c r="O380" s="21" t="str">
        <f>Comodines[[#This Row],[Lat_trunc]]&amp;Comodines[[#This Row],[Lon_trunc]]</f>
        <v>29.8985-82.354</v>
      </c>
      <c r="P380" s="21">
        <f>MROUND(Datos[[#This Row],[Latitude]],IF(Datos[[#This Row],[Latitude]]&lt;0,-Precisión,Precisión))</f>
        <v>29.898500000000002</v>
      </c>
      <c r="Q380" s="21">
        <f>MROUND(Datos[[#This Row],[Longitude]],IF(Datos[[#This Row],[Longitude]]&lt;0,-Precisión,Precisión))</f>
        <v>-82.353999999999999</v>
      </c>
      <c r="R380" s="1">
        <v>379</v>
      </c>
      <c r="S380" s="5" t="b">
        <f>AND(Datos[[#This Row],[Latitude]]&gt;=Latitud_,Datos[[#This Row],[Latitude]]&lt;=_Latitud)</f>
        <v>0</v>
      </c>
      <c r="T380" s="2" t="b">
        <f>AND(Datos[[#This Row],[Longitude]]&gt;=Longitud_,Datos[[#This Row],[Longitude]]&lt;=_Longitud)</f>
        <v>0</v>
      </c>
      <c r="U380" s="2" t="b">
        <f>AND(Comodines[[#This Row],[Latitud]],Comodines[[#This Row],[Longitud]])</f>
        <v>0</v>
      </c>
      <c r="V380" s="2" t="b">
        <f>IF(COUNTIFS($O$2:O380,Comodines[[#This Row],[LatT&amp;LonT]],$F$2:F380,Datos[[#This Row],[Acq_date]]-1)=0,TRUE,FALSE)</f>
        <v>1</v>
      </c>
      <c r="W380" s="2" t="b">
        <f>AND(Comodines[[#This Row],[L&amp;L]],Comodines[[#This Row],[Nuevo_Fuego]])</f>
        <v>0</v>
      </c>
      <c r="X380" s="2" t="str">
        <f>IF(Comodines[[#This Row],[L&amp;L]],Comodines[[#This Row],[Contador]],"")</f>
        <v/>
      </c>
      <c r="Y380" s="2" t="str">
        <f>IFERROR(SMALL(Comodines[L&amp;LC1],COUNTA($U$2:U380)),"")</f>
        <v/>
      </c>
      <c r="Z380" s="2" t="str">
        <f>IF(AND(Comodines[[#This Row],[Nuevo_Fuego]],Comodines[[#This Row],[L&amp;L]]),Comodines[[#This Row],[Contador]],"")</f>
        <v/>
      </c>
      <c r="AA380" s="2" t="str">
        <f>IFERROR(SMALL(Comodines[FuegoC1],COUNTA($W$2:W380)),"")</f>
        <v/>
      </c>
      <c r="AB380" s="3"/>
      <c r="AD380" s="3"/>
      <c r="AE380" s="3"/>
    </row>
    <row r="381" spans="1:31" ht="15" x14ac:dyDescent="0.25">
      <c r="A381" s="25">
        <v>29.901779999999999</v>
      </c>
      <c r="B381" s="18">
        <v>-82.354680000000002</v>
      </c>
      <c r="C381" s="2">
        <v>336</v>
      </c>
      <c r="D381" s="2">
        <v>0.4</v>
      </c>
      <c r="E381" s="2">
        <v>0.4</v>
      </c>
      <c r="F381" s="4">
        <v>42643</v>
      </c>
      <c r="G381" s="2">
        <v>1820</v>
      </c>
      <c r="H381" s="2" t="s">
        <v>0</v>
      </c>
      <c r="I381" s="2" t="s">
        <v>1</v>
      </c>
      <c r="J381" s="2" t="s">
        <v>2</v>
      </c>
      <c r="K381" s="2">
        <v>301.10000000000002</v>
      </c>
      <c r="L381" s="2">
        <v>0</v>
      </c>
      <c r="M381" s="6" t="s">
        <v>3</v>
      </c>
      <c r="N381" s="23"/>
      <c r="O381" s="21" t="str">
        <f>Comodines[[#This Row],[Lat_trunc]]&amp;Comodines[[#This Row],[Lon_trunc]]</f>
        <v>29.902-82.3545</v>
      </c>
      <c r="P381" s="21">
        <f>MROUND(Datos[[#This Row],[Latitude]],IF(Datos[[#This Row],[Latitude]]&lt;0,-Precisión,Precisión))</f>
        <v>29.902000000000001</v>
      </c>
      <c r="Q381" s="21">
        <f>MROUND(Datos[[#This Row],[Longitude]],IF(Datos[[#This Row],[Longitude]]&lt;0,-Precisión,Precisión))</f>
        <v>-82.354500000000002</v>
      </c>
      <c r="R381" s="1">
        <v>380</v>
      </c>
      <c r="S381" s="5" t="b">
        <f>AND(Datos[[#This Row],[Latitude]]&gt;=Latitud_,Datos[[#This Row],[Latitude]]&lt;=_Latitud)</f>
        <v>0</v>
      </c>
      <c r="T381" s="2" t="b">
        <f>AND(Datos[[#This Row],[Longitude]]&gt;=Longitud_,Datos[[#This Row],[Longitude]]&lt;=_Longitud)</f>
        <v>0</v>
      </c>
      <c r="U381" s="2" t="b">
        <f>AND(Comodines[[#This Row],[Latitud]],Comodines[[#This Row],[Longitud]])</f>
        <v>0</v>
      </c>
      <c r="V381" s="2" t="b">
        <f>IF(COUNTIFS($O$2:O381,Comodines[[#This Row],[LatT&amp;LonT]],$F$2:F381,Datos[[#This Row],[Acq_date]]-1)=0,TRUE,FALSE)</f>
        <v>1</v>
      </c>
      <c r="W381" s="2" t="b">
        <f>AND(Comodines[[#This Row],[L&amp;L]],Comodines[[#This Row],[Nuevo_Fuego]])</f>
        <v>0</v>
      </c>
      <c r="X381" s="2" t="str">
        <f>IF(Comodines[[#This Row],[L&amp;L]],Comodines[[#This Row],[Contador]],"")</f>
        <v/>
      </c>
      <c r="Y381" s="2" t="str">
        <f>IFERROR(SMALL(Comodines[L&amp;LC1],COUNTA($U$2:U381)),"")</f>
        <v/>
      </c>
      <c r="Z381" s="2" t="str">
        <f>IF(AND(Comodines[[#This Row],[Nuevo_Fuego]],Comodines[[#This Row],[L&amp;L]]),Comodines[[#This Row],[Contador]],"")</f>
        <v/>
      </c>
      <c r="AA381" s="2" t="str">
        <f>IFERROR(SMALL(Comodines[FuegoC1],COUNTA($W$2:W381)),"")</f>
        <v/>
      </c>
      <c r="AB381" s="3"/>
      <c r="AD381" s="3"/>
      <c r="AE381" s="3"/>
    </row>
    <row r="382" spans="1:31" ht="15" x14ac:dyDescent="0.25">
      <c r="A382" s="25">
        <v>29.982610000000001</v>
      </c>
      <c r="B382" s="18">
        <v>-82.699820000000003</v>
      </c>
      <c r="C382" s="2">
        <v>339.6</v>
      </c>
      <c r="D382" s="2">
        <v>0.4</v>
      </c>
      <c r="E382" s="2">
        <v>0.4</v>
      </c>
      <c r="F382" s="4">
        <v>42643</v>
      </c>
      <c r="G382" s="2">
        <v>1820</v>
      </c>
      <c r="H382" s="2" t="s">
        <v>0</v>
      </c>
      <c r="I382" s="2" t="s">
        <v>1</v>
      </c>
      <c r="J382" s="2" t="s">
        <v>2</v>
      </c>
      <c r="K382" s="2">
        <v>305.3</v>
      </c>
      <c r="L382" s="2">
        <v>0</v>
      </c>
      <c r="M382" s="6" t="s">
        <v>3</v>
      </c>
      <c r="N382" s="23"/>
      <c r="O382" s="21" t="str">
        <f>Comodines[[#This Row],[Lat_trunc]]&amp;Comodines[[#This Row],[Lon_trunc]]</f>
        <v>29.9825-82.7</v>
      </c>
      <c r="P382" s="21">
        <f>MROUND(Datos[[#This Row],[Latitude]],IF(Datos[[#This Row],[Latitude]]&lt;0,-Precisión,Precisión))</f>
        <v>29.982500000000002</v>
      </c>
      <c r="Q382" s="21">
        <f>MROUND(Datos[[#This Row],[Longitude]],IF(Datos[[#This Row],[Longitude]]&lt;0,-Precisión,Precisión))</f>
        <v>-82.7</v>
      </c>
      <c r="R382" s="1">
        <v>381</v>
      </c>
      <c r="S382" s="5" t="b">
        <f>AND(Datos[[#This Row],[Latitude]]&gt;=Latitud_,Datos[[#This Row],[Latitude]]&lt;=_Latitud)</f>
        <v>0</v>
      </c>
      <c r="T382" s="2" t="b">
        <f>AND(Datos[[#This Row],[Longitude]]&gt;=Longitud_,Datos[[#This Row],[Longitude]]&lt;=_Longitud)</f>
        <v>0</v>
      </c>
      <c r="U382" s="2" t="b">
        <f>AND(Comodines[[#This Row],[Latitud]],Comodines[[#This Row],[Longitud]])</f>
        <v>0</v>
      </c>
      <c r="V382" s="2" t="b">
        <f>IF(COUNTIFS($O$2:O382,Comodines[[#This Row],[LatT&amp;LonT]],$F$2:F382,Datos[[#This Row],[Acq_date]]-1)=0,TRUE,FALSE)</f>
        <v>1</v>
      </c>
      <c r="W382" s="2" t="b">
        <f>AND(Comodines[[#This Row],[L&amp;L]],Comodines[[#This Row],[Nuevo_Fuego]])</f>
        <v>0</v>
      </c>
      <c r="X382" s="2" t="str">
        <f>IF(Comodines[[#This Row],[L&amp;L]],Comodines[[#This Row],[Contador]],"")</f>
        <v/>
      </c>
      <c r="Y382" s="2" t="str">
        <f>IFERROR(SMALL(Comodines[L&amp;LC1],COUNTA($U$2:U382)),"")</f>
        <v/>
      </c>
      <c r="Z382" s="2" t="str">
        <f>IF(AND(Comodines[[#This Row],[Nuevo_Fuego]],Comodines[[#This Row],[L&amp;L]]),Comodines[[#This Row],[Contador]],"")</f>
        <v/>
      </c>
      <c r="AA382" s="2" t="str">
        <f>IFERROR(SMALL(Comodines[FuegoC1],COUNTA($W$2:W382)),"")</f>
        <v/>
      </c>
      <c r="AB382" s="3"/>
      <c r="AD382" s="3"/>
      <c r="AE382" s="3"/>
    </row>
    <row r="383" spans="1:31" ht="15" x14ac:dyDescent="0.25">
      <c r="A383" s="25">
        <v>30.09122</v>
      </c>
      <c r="B383" s="18">
        <v>-82.40598</v>
      </c>
      <c r="C383" s="2">
        <v>332.9</v>
      </c>
      <c r="D383" s="2">
        <v>0.4</v>
      </c>
      <c r="E383" s="2">
        <v>0.4</v>
      </c>
      <c r="F383" s="4">
        <v>42643</v>
      </c>
      <c r="G383" s="2">
        <v>1820</v>
      </c>
      <c r="H383" s="2" t="s">
        <v>0</v>
      </c>
      <c r="I383" s="2" t="s">
        <v>1</v>
      </c>
      <c r="J383" s="2" t="s">
        <v>2</v>
      </c>
      <c r="K383" s="2">
        <v>302</v>
      </c>
      <c r="L383" s="2">
        <v>0</v>
      </c>
      <c r="M383" s="6" t="s">
        <v>3</v>
      </c>
      <c r="N383" s="23"/>
      <c r="O383" s="21" t="str">
        <f>Comodines[[#This Row],[Lat_trunc]]&amp;Comodines[[#This Row],[Lon_trunc]]</f>
        <v>30.091-82.406</v>
      </c>
      <c r="P383" s="21">
        <f>MROUND(Datos[[#This Row],[Latitude]],IF(Datos[[#This Row],[Latitude]]&lt;0,-Precisión,Precisión))</f>
        <v>30.091000000000001</v>
      </c>
      <c r="Q383" s="21">
        <f>MROUND(Datos[[#This Row],[Longitude]],IF(Datos[[#This Row],[Longitude]]&lt;0,-Precisión,Precisión))</f>
        <v>-82.406000000000006</v>
      </c>
      <c r="R383" s="1">
        <v>382</v>
      </c>
      <c r="S383" s="5" t="b">
        <f>AND(Datos[[#This Row],[Latitude]]&gt;=Latitud_,Datos[[#This Row],[Latitude]]&lt;=_Latitud)</f>
        <v>0</v>
      </c>
      <c r="T383" s="2" t="b">
        <f>AND(Datos[[#This Row],[Longitude]]&gt;=Longitud_,Datos[[#This Row],[Longitude]]&lt;=_Longitud)</f>
        <v>0</v>
      </c>
      <c r="U383" s="2" t="b">
        <f>AND(Comodines[[#This Row],[Latitud]],Comodines[[#This Row],[Longitud]])</f>
        <v>0</v>
      </c>
      <c r="V383" s="2" t="b">
        <f>IF(COUNTIFS($O$2:O383,Comodines[[#This Row],[LatT&amp;LonT]],$F$2:F383,Datos[[#This Row],[Acq_date]]-1)=0,TRUE,FALSE)</f>
        <v>1</v>
      </c>
      <c r="W383" s="2" t="b">
        <f>AND(Comodines[[#This Row],[L&amp;L]],Comodines[[#This Row],[Nuevo_Fuego]])</f>
        <v>0</v>
      </c>
      <c r="X383" s="2" t="str">
        <f>IF(Comodines[[#This Row],[L&amp;L]],Comodines[[#This Row],[Contador]],"")</f>
        <v/>
      </c>
      <c r="Y383" s="2" t="str">
        <f>IFERROR(SMALL(Comodines[L&amp;LC1],COUNTA($U$2:U383)),"")</f>
        <v/>
      </c>
      <c r="Z383" s="2" t="str">
        <f>IF(AND(Comodines[[#This Row],[Nuevo_Fuego]],Comodines[[#This Row],[L&amp;L]]),Comodines[[#This Row],[Contador]],"")</f>
        <v/>
      </c>
      <c r="AA383" s="2" t="str">
        <f>IFERROR(SMALL(Comodines[FuegoC1],COUNTA($W$2:W383)),"")</f>
        <v/>
      </c>
      <c r="AB383" s="3"/>
      <c r="AD383" s="3"/>
      <c r="AE383" s="3"/>
    </row>
    <row r="384" spans="1:31" ht="15" x14ac:dyDescent="0.25">
      <c r="A384" s="25">
        <v>30.09206</v>
      </c>
      <c r="B384" s="18">
        <v>-82.409570000000002</v>
      </c>
      <c r="C384" s="2">
        <v>333.7</v>
      </c>
      <c r="D384" s="2">
        <v>0.4</v>
      </c>
      <c r="E384" s="2">
        <v>0.4</v>
      </c>
      <c r="F384" s="4">
        <v>42643</v>
      </c>
      <c r="G384" s="2">
        <v>1820</v>
      </c>
      <c r="H384" s="2" t="s">
        <v>0</v>
      </c>
      <c r="I384" s="2" t="s">
        <v>1</v>
      </c>
      <c r="J384" s="2" t="s">
        <v>2</v>
      </c>
      <c r="K384" s="2">
        <v>302.39999999999998</v>
      </c>
      <c r="L384" s="2">
        <v>0</v>
      </c>
      <c r="M384" s="6" t="s">
        <v>3</v>
      </c>
      <c r="N384" s="23"/>
      <c r="O384" s="21" t="str">
        <f>Comodines[[#This Row],[Lat_trunc]]&amp;Comodines[[#This Row],[Lon_trunc]]</f>
        <v>30.092-82.4095</v>
      </c>
      <c r="P384" s="21">
        <f>MROUND(Datos[[#This Row],[Latitude]],IF(Datos[[#This Row],[Latitude]]&lt;0,-Precisión,Precisión))</f>
        <v>30.092000000000002</v>
      </c>
      <c r="Q384" s="21">
        <f>MROUND(Datos[[#This Row],[Longitude]],IF(Datos[[#This Row],[Longitude]]&lt;0,-Precisión,Precisión))</f>
        <v>-82.409500000000008</v>
      </c>
      <c r="R384" s="1">
        <v>383</v>
      </c>
      <c r="S384" s="5" t="b">
        <f>AND(Datos[[#This Row],[Latitude]]&gt;=Latitud_,Datos[[#This Row],[Latitude]]&lt;=_Latitud)</f>
        <v>0</v>
      </c>
      <c r="T384" s="2" t="b">
        <f>AND(Datos[[#This Row],[Longitude]]&gt;=Longitud_,Datos[[#This Row],[Longitude]]&lt;=_Longitud)</f>
        <v>0</v>
      </c>
      <c r="U384" s="2" t="b">
        <f>AND(Comodines[[#This Row],[Latitud]],Comodines[[#This Row],[Longitud]])</f>
        <v>0</v>
      </c>
      <c r="V384" s="2" t="b">
        <f>IF(COUNTIFS($O$2:O384,Comodines[[#This Row],[LatT&amp;LonT]],$F$2:F384,Datos[[#This Row],[Acq_date]]-1)=0,TRUE,FALSE)</f>
        <v>1</v>
      </c>
      <c r="W384" s="2" t="b">
        <f>AND(Comodines[[#This Row],[L&amp;L]],Comodines[[#This Row],[Nuevo_Fuego]])</f>
        <v>0</v>
      </c>
      <c r="X384" s="2" t="str">
        <f>IF(Comodines[[#This Row],[L&amp;L]],Comodines[[#This Row],[Contador]],"")</f>
        <v/>
      </c>
      <c r="Y384" s="2" t="str">
        <f>IFERROR(SMALL(Comodines[L&amp;LC1],COUNTA($U$2:U384)),"")</f>
        <v/>
      </c>
      <c r="Z384" s="2" t="str">
        <f>IF(AND(Comodines[[#This Row],[Nuevo_Fuego]],Comodines[[#This Row],[L&amp;L]]),Comodines[[#This Row],[Contador]],"")</f>
        <v/>
      </c>
      <c r="AA384" s="2" t="str">
        <f>IFERROR(SMALL(Comodines[FuegoC1],COUNTA($W$2:W384)),"")</f>
        <v/>
      </c>
      <c r="AB384" s="3"/>
      <c r="AD384" s="3"/>
      <c r="AE384" s="3"/>
    </row>
    <row r="385" spans="1:31" ht="15" x14ac:dyDescent="0.25">
      <c r="A385" s="25">
        <v>30.144729999999999</v>
      </c>
      <c r="B385" s="18">
        <v>-82.707819999999998</v>
      </c>
      <c r="C385" s="2">
        <v>337.3</v>
      </c>
      <c r="D385" s="2">
        <v>0.4</v>
      </c>
      <c r="E385" s="2">
        <v>0.4</v>
      </c>
      <c r="F385" s="4">
        <v>42643</v>
      </c>
      <c r="G385" s="2">
        <v>1820</v>
      </c>
      <c r="H385" s="2" t="s">
        <v>0</v>
      </c>
      <c r="I385" s="2" t="s">
        <v>1</v>
      </c>
      <c r="J385" s="2" t="s">
        <v>2</v>
      </c>
      <c r="K385" s="2">
        <v>306.60000000000002</v>
      </c>
      <c r="L385" s="2">
        <v>0</v>
      </c>
      <c r="M385" s="6" t="s">
        <v>3</v>
      </c>
      <c r="N385" s="23"/>
      <c r="O385" s="21" t="str">
        <f>Comodines[[#This Row],[Lat_trunc]]&amp;Comodines[[#This Row],[Lon_trunc]]</f>
        <v>30.1445-82.708</v>
      </c>
      <c r="P385" s="21">
        <f>MROUND(Datos[[#This Row],[Latitude]],IF(Datos[[#This Row],[Latitude]]&lt;0,-Precisión,Precisión))</f>
        <v>30.144500000000001</v>
      </c>
      <c r="Q385" s="21">
        <f>MROUND(Datos[[#This Row],[Longitude]],IF(Datos[[#This Row],[Longitude]]&lt;0,-Precisión,Precisión))</f>
        <v>-82.707999999999998</v>
      </c>
      <c r="R385" s="1">
        <v>384</v>
      </c>
      <c r="S385" s="5" t="b">
        <f>AND(Datos[[#This Row],[Latitude]]&gt;=Latitud_,Datos[[#This Row],[Latitude]]&lt;=_Latitud)</f>
        <v>0</v>
      </c>
      <c r="T385" s="2" t="b">
        <f>AND(Datos[[#This Row],[Longitude]]&gt;=Longitud_,Datos[[#This Row],[Longitude]]&lt;=_Longitud)</f>
        <v>0</v>
      </c>
      <c r="U385" s="2" t="b">
        <f>AND(Comodines[[#This Row],[Latitud]],Comodines[[#This Row],[Longitud]])</f>
        <v>0</v>
      </c>
      <c r="V385" s="2" t="b">
        <f>IF(COUNTIFS($O$2:O385,Comodines[[#This Row],[LatT&amp;LonT]],$F$2:F385,Datos[[#This Row],[Acq_date]]-1)=0,TRUE,FALSE)</f>
        <v>1</v>
      </c>
      <c r="W385" s="2" t="b">
        <f>AND(Comodines[[#This Row],[L&amp;L]],Comodines[[#This Row],[Nuevo_Fuego]])</f>
        <v>0</v>
      </c>
      <c r="X385" s="2" t="str">
        <f>IF(Comodines[[#This Row],[L&amp;L]],Comodines[[#This Row],[Contador]],"")</f>
        <v/>
      </c>
      <c r="Y385" s="2" t="str">
        <f>IFERROR(SMALL(Comodines[L&amp;LC1],COUNTA($U$2:U385)),"")</f>
        <v/>
      </c>
      <c r="Z385" s="2" t="str">
        <f>IF(AND(Comodines[[#This Row],[Nuevo_Fuego]],Comodines[[#This Row],[L&amp;L]]),Comodines[[#This Row],[Contador]],"")</f>
        <v/>
      </c>
      <c r="AA385" s="2" t="str">
        <f>IFERROR(SMALL(Comodines[FuegoC1],COUNTA($W$2:W385)),"")</f>
        <v/>
      </c>
      <c r="AB385" s="3"/>
      <c r="AD385" s="3"/>
      <c r="AE385" s="3"/>
    </row>
    <row r="386" spans="1:31" ht="15" x14ac:dyDescent="0.25">
      <c r="A386" s="25">
        <v>30.144960000000001</v>
      </c>
      <c r="B386" s="18">
        <v>-82.705960000000005</v>
      </c>
      <c r="C386" s="2">
        <v>335.1</v>
      </c>
      <c r="D386" s="2">
        <v>0.4</v>
      </c>
      <c r="E386" s="2">
        <v>0.4</v>
      </c>
      <c r="F386" s="4">
        <v>42643</v>
      </c>
      <c r="G386" s="2">
        <v>1820</v>
      </c>
      <c r="H386" s="2" t="s">
        <v>0</v>
      </c>
      <c r="I386" s="2" t="s">
        <v>1</v>
      </c>
      <c r="J386" s="2" t="s">
        <v>2</v>
      </c>
      <c r="K386" s="2">
        <v>308.3</v>
      </c>
      <c r="L386" s="2">
        <v>0</v>
      </c>
      <c r="M386" s="6" t="s">
        <v>3</v>
      </c>
      <c r="N386" s="23"/>
      <c r="O386" s="21" t="str">
        <f>Comodines[[#This Row],[Lat_trunc]]&amp;Comodines[[#This Row],[Lon_trunc]]</f>
        <v>30.145-82.706</v>
      </c>
      <c r="P386" s="21">
        <f>MROUND(Datos[[#This Row],[Latitude]],IF(Datos[[#This Row],[Latitude]]&lt;0,-Precisión,Precisión))</f>
        <v>30.145</v>
      </c>
      <c r="Q386" s="21">
        <f>MROUND(Datos[[#This Row],[Longitude]],IF(Datos[[#This Row],[Longitude]]&lt;0,-Precisión,Precisión))</f>
        <v>-82.706000000000003</v>
      </c>
      <c r="R386" s="1">
        <v>385</v>
      </c>
      <c r="S386" s="5" t="b">
        <f>AND(Datos[[#This Row],[Latitude]]&gt;=Latitud_,Datos[[#This Row],[Latitude]]&lt;=_Latitud)</f>
        <v>0</v>
      </c>
      <c r="T386" s="2" t="b">
        <f>AND(Datos[[#This Row],[Longitude]]&gt;=Longitud_,Datos[[#This Row],[Longitude]]&lt;=_Longitud)</f>
        <v>0</v>
      </c>
      <c r="U386" s="2" t="b">
        <f>AND(Comodines[[#This Row],[Latitud]],Comodines[[#This Row],[Longitud]])</f>
        <v>0</v>
      </c>
      <c r="V386" s="2" t="b">
        <f>IF(COUNTIFS($O$2:O386,Comodines[[#This Row],[LatT&amp;LonT]],$F$2:F386,Datos[[#This Row],[Acq_date]]-1)=0,TRUE,FALSE)</f>
        <v>1</v>
      </c>
      <c r="W386" s="2" t="b">
        <f>AND(Comodines[[#This Row],[L&amp;L]],Comodines[[#This Row],[Nuevo_Fuego]])</f>
        <v>0</v>
      </c>
      <c r="X386" s="2" t="str">
        <f>IF(Comodines[[#This Row],[L&amp;L]],Comodines[[#This Row],[Contador]],"")</f>
        <v/>
      </c>
      <c r="Y386" s="2" t="str">
        <f>IFERROR(SMALL(Comodines[L&amp;LC1],COUNTA($U$2:U386)),"")</f>
        <v/>
      </c>
      <c r="Z386" s="2" t="str">
        <f>IF(AND(Comodines[[#This Row],[Nuevo_Fuego]],Comodines[[#This Row],[L&amp;L]]),Comodines[[#This Row],[Contador]],"")</f>
        <v/>
      </c>
      <c r="AA386" s="2" t="str">
        <f>IFERROR(SMALL(Comodines[FuegoC1],COUNTA($W$2:W386)),"")</f>
        <v/>
      </c>
      <c r="AB386" s="3"/>
      <c r="AD386" s="3"/>
      <c r="AE386" s="3"/>
    </row>
    <row r="387" spans="1:31" ht="15" x14ac:dyDescent="0.25">
      <c r="A387" s="25">
        <v>29.997900000000001</v>
      </c>
      <c r="B387" s="18">
        <v>-83.701800000000006</v>
      </c>
      <c r="C387" s="2">
        <v>335.7</v>
      </c>
      <c r="D387" s="2">
        <v>0.5</v>
      </c>
      <c r="E387" s="2">
        <v>0.4</v>
      </c>
      <c r="F387" s="4">
        <v>42643</v>
      </c>
      <c r="G387" s="2">
        <v>1820</v>
      </c>
      <c r="H387" s="2" t="s">
        <v>0</v>
      </c>
      <c r="I387" s="2" t="s">
        <v>1</v>
      </c>
      <c r="J387" s="2" t="s">
        <v>2</v>
      </c>
      <c r="K387" s="2">
        <v>304.60000000000002</v>
      </c>
      <c r="L387" s="2">
        <v>0</v>
      </c>
      <c r="M387" s="6" t="s">
        <v>3</v>
      </c>
      <c r="N387" s="23"/>
      <c r="O387" s="21" t="str">
        <f>Comodines[[#This Row],[Lat_trunc]]&amp;Comodines[[#This Row],[Lon_trunc]]</f>
        <v>29.998-83.702</v>
      </c>
      <c r="P387" s="21">
        <f>MROUND(Datos[[#This Row],[Latitude]],IF(Datos[[#This Row],[Latitude]]&lt;0,-Precisión,Precisión))</f>
        <v>29.998000000000001</v>
      </c>
      <c r="Q387" s="21">
        <f>MROUND(Datos[[#This Row],[Longitude]],IF(Datos[[#This Row],[Longitude]]&lt;0,-Precisión,Precisión))</f>
        <v>-83.701999999999998</v>
      </c>
      <c r="R387" s="1">
        <v>386</v>
      </c>
      <c r="S387" s="5" t="b">
        <f>AND(Datos[[#This Row],[Latitude]]&gt;=Latitud_,Datos[[#This Row],[Latitude]]&lt;=_Latitud)</f>
        <v>0</v>
      </c>
      <c r="T387" s="2" t="b">
        <f>AND(Datos[[#This Row],[Longitude]]&gt;=Longitud_,Datos[[#This Row],[Longitude]]&lt;=_Longitud)</f>
        <v>0</v>
      </c>
      <c r="U387" s="2" t="b">
        <f>AND(Comodines[[#This Row],[Latitud]],Comodines[[#This Row],[Longitud]])</f>
        <v>0</v>
      </c>
      <c r="V387" s="2" t="b">
        <f>IF(COUNTIFS($O$2:O387,Comodines[[#This Row],[LatT&amp;LonT]],$F$2:F387,Datos[[#This Row],[Acq_date]]-1)=0,TRUE,FALSE)</f>
        <v>1</v>
      </c>
      <c r="W387" s="2" t="b">
        <f>AND(Comodines[[#This Row],[L&amp;L]],Comodines[[#This Row],[Nuevo_Fuego]])</f>
        <v>0</v>
      </c>
      <c r="X387" s="2" t="str">
        <f>IF(Comodines[[#This Row],[L&amp;L]],Comodines[[#This Row],[Contador]],"")</f>
        <v/>
      </c>
      <c r="Y387" s="2" t="str">
        <f>IFERROR(SMALL(Comodines[L&amp;LC1],COUNTA($U$2:U387)),"")</f>
        <v/>
      </c>
      <c r="Z387" s="2" t="str">
        <f>IF(AND(Comodines[[#This Row],[Nuevo_Fuego]],Comodines[[#This Row],[L&amp;L]]),Comodines[[#This Row],[Contador]],"")</f>
        <v/>
      </c>
      <c r="AA387" s="2" t="str">
        <f>IFERROR(SMALL(Comodines[FuegoC1],COUNTA($W$2:W387)),"")</f>
        <v/>
      </c>
      <c r="AB387" s="3"/>
      <c r="AD387" s="3"/>
      <c r="AE387" s="3"/>
    </row>
    <row r="388" spans="1:31" ht="15" x14ac:dyDescent="0.25">
      <c r="A388" s="25">
        <v>30.209779999999999</v>
      </c>
      <c r="B388" s="18">
        <v>-83.118359999999996</v>
      </c>
      <c r="C388" s="2">
        <v>337</v>
      </c>
      <c r="D388" s="2">
        <v>0.4</v>
      </c>
      <c r="E388" s="2">
        <v>0.4</v>
      </c>
      <c r="F388" s="4">
        <v>42643</v>
      </c>
      <c r="G388" s="2">
        <v>1820</v>
      </c>
      <c r="H388" s="2" t="s">
        <v>0</v>
      </c>
      <c r="I388" s="2" t="s">
        <v>1</v>
      </c>
      <c r="J388" s="2" t="s">
        <v>2</v>
      </c>
      <c r="K388" s="2">
        <v>306</v>
      </c>
      <c r="L388" s="2">
        <v>0</v>
      </c>
      <c r="M388" s="6" t="s">
        <v>3</v>
      </c>
      <c r="N388" s="23"/>
      <c r="O388" s="21" t="str">
        <f>Comodines[[#This Row],[Lat_trunc]]&amp;Comodines[[#This Row],[Lon_trunc]]</f>
        <v>30.21-83.1185</v>
      </c>
      <c r="P388" s="21">
        <f>MROUND(Datos[[#This Row],[Latitude]],IF(Datos[[#This Row],[Latitude]]&lt;0,-Precisión,Precisión))</f>
        <v>30.21</v>
      </c>
      <c r="Q388" s="21">
        <f>MROUND(Datos[[#This Row],[Longitude]],IF(Datos[[#This Row],[Longitude]]&lt;0,-Precisión,Precisión))</f>
        <v>-83.118499999999997</v>
      </c>
      <c r="R388" s="1">
        <v>387</v>
      </c>
      <c r="S388" s="5" t="b">
        <f>AND(Datos[[#This Row],[Latitude]]&gt;=Latitud_,Datos[[#This Row],[Latitude]]&lt;=_Latitud)</f>
        <v>0</v>
      </c>
      <c r="T388" s="2" t="b">
        <f>AND(Datos[[#This Row],[Longitude]]&gt;=Longitud_,Datos[[#This Row],[Longitude]]&lt;=_Longitud)</f>
        <v>0</v>
      </c>
      <c r="U388" s="2" t="b">
        <f>AND(Comodines[[#This Row],[Latitud]],Comodines[[#This Row],[Longitud]])</f>
        <v>0</v>
      </c>
      <c r="V388" s="2" t="b">
        <f>IF(COUNTIFS($O$2:O388,Comodines[[#This Row],[LatT&amp;LonT]],$F$2:F388,Datos[[#This Row],[Acq_date]]-1)=0,TRUE,FALSE)</f>
        <v>1</v>
      </c>
      <c r="W388" s="2" t="b">
        <f>AND(Comodines[[#This Row],[L&amp;L]],Comodines[[#This Row],[Nuevo_Fuego]])</f>
        <v>0</v>
      </c>
      <c r="X388" s="2" t="str">
        <f>IF(Comodines[[#This Row],[L&amp;L]],Comodines[[#This Row],[Contador]],"")</f>
        <v/>
      </c>
      <c r="Y388" s="2" t="str">
        <f>IFERROR(SMALL(Comodines[L&amp;LC1],COUNTA($U$2:U388)),"")</f>
        <v/>
      </c>
      <c r="Z388" s="2" t="str">
        <f>IF(AND(Comodines[[#This Row],[Nuevo_Fuego]],Comodines[[#This Row],[L&amp;L]]),Comodines[[#This Row],[Contador]],"")</f>
        <v/>
      </c>
      <c r="AA388" s="2" t="str">
        <f>IFERROR(SMALL(Comodines[FuegoC1],COUNTA($W$2:W388)),"")</f>
        <v/>
      </c>
      <c r="AB388" s="3"/>
      <c r="AD388" s="3"/>
      <c r="AE388" s="3"/>
    </row>
    <row r="389" spans="1:31" ht="15" x14ac:dyDescent="0.25">
      <c r="A389" s="25">
        <v>29.22072</v>
      </c>
      <c r="B389" s="18">
        <v>-89.395700000000005</v>
      </c>
      <c r="C389" s="2">
        <v>354.6</v>
      </c>
      <c r="D389" s="2">
        <v>0.3</v>
      </c>
      <c r="E389" s="2">
        <v>0.6</v>
      </c>
      <c r="F389" s="4">
        <v>42643</v>
      </c>
      <c r="G389" s="2">
        <v>1820</v>
      </c>
      <c r="H389" s="2" t="s">
        <v>0</v>
      </c>
      <c r="I389" s="2" t="s">
        <v>1</v>
      </c>
      <c r="J389" s="2" t="s">
        <v>2</v>
      </c>
      <c r="K389" s="2">
        <v>298.60000000000002</v>
      </c>
      <c r="L389" s="2">
        <v>0</v>
      </c>
      <c r="M389" s="6" t="s">
        <v>3</v>
      </c>
      <c r="N389" s="23"/>
      <c r="O389" s="21" t="str">
        <f>Comodines[[#This Row],[Lat_trunc]]&amp;Comodines[[#This Row],[Lon_trunc]]</f>
        <v>29.2205-89.3955</v>
      </c>
      <c r="P389" s="21">
        <f>MROUND(Datos[[#This Row],[Latitude]],IF(Datos[[#This Row],[Latitude]]&lt;0,-Precisión,Precisión))</f>
        <v>29.220500000000001</v>
      </c>
      <c r="Q389" s="21">
        <f>MROUND(Datos[[#This Row],[Longitude]],IF(Datos[[#This Row],[Longitude]]&lt;0,-Precisión,Precisión))</f>
        <v>-89.395499999999998</v>
      </c>
      <c r="R389" s="1">
        <v>388</v>
      </c>
      <c r="S389" s="5" t="b">
        <f>AND(Datos[[#This Row],[Latitude]]&gt;=Latitud_,Datos[[#This Row],[Latitude]]&lt;=_Latitud)</f>
        <v>0</v>
      </c>
      <c r="T389" s="2" t="b">
        <f>AND(Datos[[#This Row],[Longitude]]&gt;=Longitud_,Datos[[#This Row],[Longitude]]&lt;=_Longitud)</f>
        <v>0</v>
      </c>
      <c r="U389" s="2" t="b">
        <f>AND(Comodines[[#This Row],[Latitud]],Comodines[[#This Row],[Longitud]])</f>
        <v>0</v>
      </c>
      <c r="V389" s="2" t="b">
        <f>IF(COUNTIFS($O$2:O389,Comodines[[#This Row],[LatT&amp;LonT]],$F$2:F389,Datos[[#This Row],[Acq_date]]-1)=0,TRUE,FALSE)</f>
        <v>1</v>
      </c>
      <c r="W389" s="2" t="b">
        <f>AND(Comodines[[#This Row],[L&amp;L]],Comodines[[#This Row],[Nuevo_Fuego]])</f>
        <v>0</v>
      </c>
      <c r="X389" s="2" t="str">
        <f>IF(Comodines[[#This Row],[L&amp;L]],Comodines[[#This Row],[Contador]],"")</f>
        <v/>
      </c>
      <c r="Y389" s="2" t="str">
        <f>IFERROR(SMALL(Comodines[L&amp;LC1],COUNTA($U$2:U389)),"")</f>
        <v/>
      </c>
      <c r="Z389" s="2" t="str">
        <f>IF(AND(Comodines[[#This Row],[Nuevo_Fuego]],Comodines[[#This Row],[L&amp;L]]),Comodines[[#This Row],[Contador]],"")</f>
        <v/>
      </c>
      <c r="AA389" s="2" t="str">
        <f>IFERROR(SMALL(Comodines[FuegoC1],COUNTA($W$2:W389)),"")</f>
        <v/>
      </c>
      <c r="AB389" s="3"/>
      <c r="AD389" s="3"/>
      <c r="AE389" s="3"/>
    </row>
    <row r="390" spans="1:31" ht="15" x14ac:dyDescent="0.25">
      <c r="A390" s="25">
        <v>29.219940000000001</v>
      </c>
      <c r="B390" s="18">
        <v>-89.399109999999993</v>
      </c>
      <c r="C390" s="2">
        <v>327.60000000000002</v>
      </c>
      <c r="D390" s="2">
        <v>0.3</v>
      </c>
      <c r="E390" s="2">
        <v>0.6</v>
      </c>
      <c r="F390" s="4">
        <v>42643</v>
      </c>
      <c r="G390" s="2">
        <v>1820</v>
      </c>
      <c r="H390" s="2" t="s">
        <v>0</v>
      </c>
      <c r="I390" s="2" t="s">
        <v>1</v>
      </c>
      <c r="J390" s="2" t="s">
        <v>2</v>
      </c>
      <c r="K390" s="2">
        <v>294.8</v>
      </c>
      <c r="L390" s="2">
        <v>0</v>
      </c>
      <c r="M390" s="6" t="s">
        <v>3</v>
      </c>
      <c r="N390" s="23"/>
      <c r="O390" s="21" t="str">
        <f>Comodines[[#This Row],[Lat_trunc]]&amp;Comodines[[#This Row],[Lon_trunc]]</f>
        <v>29.22-89.399</v>
      </c>
      <c r="P390" s="21">
        <f>MROUND(Datos[[#This Row],[Latitude]],IF(Datos[[#This Row],[Latitude]]&lt;0,-Precisión,Precisión))</f>
        <v>29.22</v>
      </c>
      <c r="Q390" s="21">
        <f>MROUND(Datos[[#This Row],[Longitude]],IF(Datos[[#This Row],[Longitude]]&lt;0,-Precisión,Precisión))</f>
        <v>-89.399000000000001</v>
      </c>
      <c r="R390" s="1">
        <v>389</v>
      </c>
      <c r="S390" s="5" t="b">
        <f>AND(Datos[[#This Row],[Latitude]]&gt;=Latitud_,Datos[[#This Row],[Latitude]]&lt;=_Latitud)</f>
        <v>0</v>
      </c>
      <c r="T390" s="2" t="b">
        <f>AND(Datos[[#This Row],[Longitude]]&gt;=Longitud_,Datos[[#This Row],[Longitude]]&lt;=_Longitud)</f>
        <v>0</v>
      </c>
      <c r="U390" s="2" t="b">
        <f>AND(Comodines[[#This Row],[Latitud]],Comodines[[#This Row],[Longitud]])</f>
        <v>0</v>
      </c>
      <c r="V390" s="2" t="b">
        <f>IF(COUNTIFS($O$2:O390,Comodines[[#This Row],[LatT&amp;LonT]],$F$2:F390,Datos[[#This Row],[Acq_date]]-1)=0,TRUE,FALSE)</f>
        <v>1</v>
      </c>
      <c r="W390" s="2" t="b">
        <f>AND(Comodines[[#This Row],[L&amp;L]],Comodines[[#This Row],[Nuevo_Fuego]])</f>
        <v>0</v>
      </c>
      <c r="X390" s="2" t="str">
        <f>IF(Comodines[[#This Row],[L&amp;L]],Comodines[[#This Row],[Contador]],"")</f>
        <v/>
      </c>
      <c r="Y390" s="2" t="str">
        <f>IFERROR(SMALL(Comodines[L&amp;LC1],COUNTA($U$2:U390)),"")</f>
        <v/>
      </c>
      <c r="Z390" s="2" t="str">
        <f>IF(AND(Comodines[[#This Row],[Nuevo_Fuego]],Comodines[[#This Row],[L&amp;L]]),Comodines[[#This Row],[Contador]],"")</f>
        <v/>
      </c>
      <c r="AA390" s="2" t="str">
        <f>IFERROR(SMALL(Comodines[FuegoC1],COUNTA($W$2:W390)),"")</f>
        <v/>
      </c>
      <c r="AB390" s="3"/>
      <c r="AD390" s="3"/>
      <c r="AE390" s="3"/>
    </row>
    <row r="391" spans="1:31" ht="15" x14ac:dyDescent="0.25">
      <c r="A391" s="25">
        <v>30.07845</v>
      </c>
      <c r="B391" s="18">
        <v>-85.381609999999995</v>
      </c>
      <c r="C391" s="2">
        <v>343.5</v>
      </c>
      <c r="D391" s="2">
        <v>0.4</v>
      </c>
      <c r="E391" s="2">
        <v>0.4</v>
      </c>
      <c r="F391" s="4">
        <v>42643</v>
      </c>
      <c r="G391" s="2">
        <v>1820</v>
      </c>
      <c r="H391" s="2" t="s">
        <v>0</v>
      </c>
      <c r="I391" s="2" t="s">
        <v>1</v>
      </c>
      <c r="J391" s="2" t="s">
        <v>2</v>
      </c>
      <c r="K391" s="2">
        <v>305</v>
      </c>
      <c r="L391" s="2">
        <v>0</v>
      </c>
      <c r="M391" s="6" t="s">
        <v>3</v>
      </c>
      <c r="N391" s="23"/>
      <c r="O391" s="21" t="str">
        <f>Comodines[[#This Row],[Lat_trunc]]&amp;Comodines[[#This Row],[Lon_trunc]]</f>
        <v>30.0785-85.3815</v>
      </c>
      <c r="P391" s="21">
        <f>MROUND(Datos[[#This Row],[Latitude]],IF(Datos[[#This Row],[Latitude]]&lt;0,-Precisión,Precisión))</f>
        <v>30.078500000000002</v>
      </c>
      <c r="Q391" s="21">
        <f>MROUND(Datos[[#This Row],[Longitude]],IF(Datos[[#This Row],[Longitude]]&lt;0,-Precisión,Precisión))</f>
        <v>-85.381500000000003</v>
      </c>
      <c r="R391" s="1">
        <v>390</v>
      </c>
      <c r="S391" s="5" t="b">
        <f>AND(Datos[[#This Row],[Latitude]]&gt;=Latitud_,Datos[[#This Row],[Latitude]]&lt;=_Latitud)</f>
        <v>0</v>
      </c>
      <c r="T391" s="2" t="b">
        <f>AND(Datos[[#This Row],[Longitude]]&gt;=Longitud_,Datos[[#This Row],[Longitude]]&lt;=_Longitud)</f>
        <v>0</v>
      </c>
      <c r="U391" s="2" t="b">
        <f>AND(Comodines[[#This Row],[Latitud]],Comodines[[#This Row],[Longitud]])</f>
        <v>0</v>
      </c>
      <c r="V391" s="2" t="b">
        <f>IF(COUNTIFS($O$2:O391,Comodines[[#This Row],[LatT&amp;LonT]],$F$2:F391,Datos[[#This Row],[Acq_date]]-1)=0,TRUE,FALSE)</f>
        <v>1</v>
      </c>
      <c r="W391" s="2" t="b">
        <f>AND(Comodines[[#This Row],[L&amp;L]],Comodines[[#This Row],[Nuevo_Fuego]])</f>
        <v>0</v>
      </c>
      <c r="X391" s="2" t="str">
        <f>IF(Comodines[[#This Row],[L&amp;L]],Comodines[[#This Row],[Contador]],"")</f>
        <v/>
      </c>
      <c r="Y391" s="2" t="str">
        <f>IFERROR(SMALL(Comodines[L&amp;LC1],COUNTA($U$2:U391)),"")</f>
        <v/>
      </c>
      <c r="Z391" s="2" t="str">
        <f>IF(AND(Comodines[[#This Row],[Nuevo_Fuego]],Comodines[[#This Row],[L&amp;L]]),Comodines[[#This Row],[Contador]],"")</f>
        <v/>
      </c>
      <c r="AA391" s="2" t="str">
        <f>IFERROR(SMALL(Comodines[FuegoC1],COUNTA($W$2:W391)),"")</f>
        <v/>
      </c>
      <c r="AB391" s="3"/>
      <c r="AD391" s="3"/>
      <c r="AE391" s="3"/>
    </row>
    <row r="392" spans="1:31" ht="15" x14ac:dyDescent="0.25">
      <c r="A392" s="25">
        <v>30.081630000000001</v>
      </c>
      <c r="B392" s="18">
        <v>-85.386570000000006</v>
      </c>
      <c r="C392" s="2">
        <v>335.9</v>
      </c>
      <c r="D392" s="2">
        <v>0.4</v>
      </c>
      <c r="E392" s="2">
        <v>0.4</v>
      </c>
      <c r="F392" s="4">
        <v>42643</v>
      </c>
      <c r="G392" s="2">
        <v>1820</v>
      </c>
      <c r="H392" s="2" t="s">
        <v>0</v>
      </c>
      <c r="I392" s="2" t="s">
        <v>1</v>
      </c>
      <c r="J392" s="2" t="s">
        <v>2</v>
      </c>
      <c r="K392" s="2">
        <v>305.60000000000002</v>
      </c>
      <c r="L392" s="2">
        <v>0</v>
      </c>
      <c r="M392" s="6" t="s">
        <v>3</v>
      </c>
      <c r="N392" s="23"/>
      <c r="O392" s="21" t="str">
        <f>Comodines[[#This Row],[Lat_trunc]]&amp;Comodines[[#This Row],[Lon_trunc]]</f>
        <v>30.0815-85.3865</v>
      </c>
      <c r="P392" s="21">
        <f>MROUND(Datos[[#This Row],[Latitude]],IF(Datos[[#This Row],[Latitude]]&lt;0,-Precisión,Precisión))</f>
        <v>30.081500000000002</v>
      </c>
      <c r="Q392" s="21">
        <f>MROUND(Datos[[#This Row],[Longitude]],IF(Datos[[#This Row],[Longitude]]&lt;0,-Precisión,Precisión))</f>
        <v>-85.386499999999998</v>
      </c>
      <c r="R392" s="1">
        <v>391</v>
      </c>
      <c r="S392" s="5" t="b">
        <f>AND(Datos[[#This Row],[Latitude]]&gt;=Latitud_,Datos[[#This Row],[Latitude]]&lt;=_Latitud)</f>
        <v>0</v>
      </c>
      <c r="T392" s="2" t="b">
        <f>AND(Datos[[#This Row],[Longitude]]&gt;=Longitud_,Datos[[#This Row],[Longitude]]&lt;=_Longitud)</f>
        <v>0</v>
      </c>
      <c r="U392" s="2" t="b">
        <f>AND(Comodines[[#This Row],[Latitud]],Comodines[[#This Row],[Longitud]])</f>
        <v>0</v>
      </c>
      <c r="V392" s="2" t="b">
        <f>IF(COUNTIFS($O$2:O392,Comodines[[#This Row],[LatT&amp;LonT]],$F$2:F392,Datos[[#This Row],[Acq_date]]-1)=0,TRUE,FALSE)</f>
        <v>1</v>
      </c>
      <c r="W392" s="2" t="b">
        <f>AND(Comodines[[#This Row],[L&amp;L]],Comodines[[#This Row],[Nuevo_Fuego]])</f>
        <v>0</v>
      </c>
      <c r="X392" s="2" t="str">
        <f>IF(Comodines[[#This Row],[L&amp;L]],Comodines[[#This Row],[Contador]],"")</f>
        <v/>
      </c>
      <c r="Y392" s="2" t="str">
        <f>IFERROR(SMALL(Comodines[L&amp;LC1],COUNTA($U$2:U392)),"")</f>
        <v/>
      </c>
      <c r="Z392" s="2" t="str">
        <f>IF(AND(Comodines[[#This Row],[Nuevo_Fuego]],Comodines[[#This Row],[L&amp;L]]),Comodines[[#This Row],[Contador]],"")</f>
        <v/>
      </c>
      <c r="AA392" s="2" t="str">
        <f>IFERROR(SMALL(Comodines[FuegoC1],COUNTA($W$2:W392)),"")</f>
        <v/>
      </c>
      <c r="AB392" s="3"/>
      <c r="AD392" s="3"/>
      <c r="AE392" s="3"/>
    </row>
    <row r="393" spans="1:31" ht="15" x14ac:dyDescent="0.25">
      <c r="A393" s="25">
        <v>30.17005</v>
      </c>
      <c r="B393" s="18">
        <v>-84.969309999999993</v>
      </c>
      <c r="C393" s="2">
        <v>341.7</v>
      </c>
      <c r="D393" s="2">
        <v>0.5</v>
      </c>
      <c r="E393" s="2">
        <v>0.4</v>
      </c>
      <c r="F393" s="4">
        <v>42643</v>
      </c>
      <c r="G393" s="2">
        <v>1820</v>
      </c>
      <c r="H393" s="2" t="s">
        <v>0</v>
      </c>
      <c r="I393" s="2" t="s">
        <v>1</v>
      </c>
      <c r="J393" s="2" t="s">
        <v>2</v>
      </c>
      <c r="K393" s="2">
        <v>304.39999999999998</v>
      </c>
      <c r="L393" s="2">
        <v>0</v>
      </c>
      <c r="M393" s="6" t="s">
        <v>3</v>
      </c>
      <c r="N393" s="23"/>
      <c r="O393" s="21" t="str">
        <f>Comodines[[#This Row],[Lat_trunc]]&amp;Comodines[[#This Row],[Lon_trunc]]</f>
        <v>30.17-84.9695</v>
      </c>
      <c r="P393" s="21">
        <f>MROUND(Datos[[#This Row],[Latitude]],IF(Datos[[#This Row],[Latitude]]&lt;0,-Precisión,Precisión))</f>
        <v>30.17</v>
      </c>
      <c r="Q393" s="21">
        <f>MROUND(Datos[[#This Row],[Longitude]],IF(Datos[[#This Row],[Longitude]]&lt;0,-Precisión,Precisión))</f>
        <v>-84.969499999999996</v>
      </c>
      <c r="R393" s="1">
        <v>392</v>
      </c>
      <c r="S393" s="5" t="b">
        <f>AND(Datos[[#This Row],[Latitude]]&gt;=Latitud_,Datos[[#This Row],[Latitude]]&lt;=_Latitud)</f>
        <v>0</v>
      </c>
      <c r="T393" s="2" t="b">
        <f>AND(Datos[[#This Row],[Longitude]]&gt;=Longitud_,Datos[[#This Row],[Longitude]]&lt;=_Longitud)</f>
        <v>0</v>
      </c>
      <c r="U393" s="2" t="b">
        <f>AND(Comodines[[#This Row],[Latitud]],Comodines[[#This Row],[Longitud]])</f>
        <v>0</v>
      </c>
      <c r="V393" s="2" t="b">
        <f>IF(COUNTIFS($O$2:O393,Comodines[[#This Row],[LatT&amp;LonT]],$F$2:F393,Datos[[#This Row],[Acq_date]]-1)=0,TRUE,FALSE)</f>
        <v>1</v>
      </c>
      <c r="W393" s="2" t="b">
        <f>AND(Comodines[[#This Row],[L&amp;L]],Comodines[[#This Row],[Nuevo_Fuego]])</f>
        <v>0</v>
      </c>
      <c r="X393" s="2" t="str">
        <f>IF(Comodines[[#This Row],[L&amp;L]],Comodines[[#This Row],[Contador]],"")</f>
        <v/>
      </c>
      <c r="Y393" s="2" t="str">
        <f>IFERROR(SMALL(Comodines[L&amp;LC1],COUNTA($U$2:U393)),"")</f>
        <v/>
      </c>
      <c r="Z393" s="2" t="str">
        <f>IF(AND(Comodines[[#This Row],[Nuevo_Fuego]],Comodines[[#This Row],[L&amp;L]]),Comodines[[#This Row],[Contador]],"")</f>
        <v/>
      </c>
      <c r="AA393" s="2" t="str">
        <f>IFERROR(SMALL(Comodines[FuegoC1],COUNTA($W$2:W393)),"")</f>
        <v/>
      </c>
      <c r="AB393" s="3"/>
      <c r="AD393" s="3"/>
      <c r="AE393" s="3"/>
    </row>
    <row r="394" spans="1:31" ht="15" x14ac:dyDescent="0.25">
      <c r="A394" s="25">
        <v>30.16676</v>
      </c>
      <c r="B394" s="18">
        <v>-84.96499</v>
      </c>
      <c r="C394" s="2">
        <v>330.2</v>
      </c>
      <c r="D394" s="2">
        <v>0.5</v>
      </c>
      <c r="E394" s="2">
        <v>0.4</v>
      </c>
      <c r="F394" s="4">
        <v>42643</v>
      </c>
      <c r="G394" s="2">
        <v>1820</v>
      </c>
      <c r="H394" s="2" t="s">
        <v>0</v>
      </c>
      <c r="I394" s="2" t="s">
        <v>1</v>
      </c>
      <c r="J394" s="2" t="s">
        <v>2</v>
      </c>
      <c r="K394" s="2">
        <v>299.7</v>
      </c>
      <c r="L394" s="2">
        <v>0</v>
      </c>
      <c r="M394" s="6" t="s">
        <v>3</v>
      </c>
      <c r="N394" s="23"/>
      <c r="O394" s="21" t="str">
        <f>Comodines[[#This Row],[Lat_trunc]]&amp;Comodines[[#This Row],[Lon_trunc]]</f>
        <v>30.167-84.965</v>
      </c>
      <c r="P394" s="21">
        <f>MROUND(Datos[[#This Row],[Latitude]],IF(Datos[[#This Row],[Latitude]]&lt;0,-Precisión,Precisión))</f>
        <v>30.167000000000002</v>
      </c>
      <c r="Q394" s="21">
        <f>MROUND(Datos[[#This Row],[Longitude]],IF(Datos[[#This Row],[Longitude]]&lt;0,-Precisión,Precisión))</f>
        <v>-84.965000000000003</v>
      </c>
      <c r="R394" s="1">
        <v>393</v>
      </c>
      <c r="S394" s="5" t="b">
        <f>AND(Datos[[#This Row],[Latitude]]&gt;=Latitud_,Datos[[#This Row],[Latitude]]&lt;=_Latitud)</f>
        <v>0</v>
      </c>
      <c r="T394" s="2" t="b">
        <f>AND(Datos[[#This Row],[Longitude]]&gt;=Longitud_,Datos[[#This Row],[Longitude]]&lt;=_Longitud)</f>
        <v>0</v>
      </c>
      <c r="U394" s="2" t="b">
        <f>AND(Comodines[[#This Row],[Latitud]],Comodines[[#This Row],[Longitud]])</f>
        <v>0</v>
      </c>
      <c r="V394" s="2" t="b">
        <f>IF(COUNTIFS($O$2:O394,Comodines[[#This Row],[LatT&amp;LonT]],$F$2:F394,Datos[[#This Row],[Acq_date]]-1)=0,TRUE,FALSE)</f>
        <v>1</v>
      </c>
      <c r="W394" s="2" t="b">
        <f>AND(Comodines[[#This Row],[L&amp;L]],Comodines[[#This Row],[Nuevo_Fuego]])</f>
        <v>0</v>
      </c>
      <c r="X394" s="2" t="str">
        <f>IF(Comodines[[#This Row],[L&amp;L]],Comodines[[#This Row],[Contador]],"")</f>
        <v/>
      </c>
      <c r="Y394" s="2" t="str">
        <f>IFERROR(SMALL(Comodines[L&amp;LC1],COUNTA($U$2:U394)),"")</f>
        <v/>
      </c>
      <c r="Z394" s="2" t="str">
        <f>IF(AND(Comodines[[#This Row],[Nuevo_Fuego]],Comodines[[#This Row],[L&amp;L]]),Comodines[[#This Row],[Contador]],"")</f>
        <v/>
      </c>
      <c r="AA394" s="2" t="str">
        <f>IFERROR(SMALL(Comodines[FuegoC1],COUNTA($W$2:W394)),"")</f>
        <v/>
      </c>
      <c r="AB394" s="3"/>
      <c r="AD394" s="3"/>
      <c r="AE394" s="3"/>
    </row>
    <row r="395" spans="1:31" ht="15" x14ac:dyDescent="0.25">
      <c r="A395" s="25">
        <v>30.17061</v>
      </c>
      <c r="B395" s="18">
        <v>-84.965969999999999</v>
      </c>
      <c r="C395" s="2">
        <v>336.1</v>
      </c>
      <c r="D395" s="2">
        <v>0.5</v>
      </c>
      <c r="E395" s="2">
        <v>0.4</v>
      </c>
      <c r="F395" s="4">
        <v>42643</v>
      </c>
      <c r="G395" s="2">
        <v>1820</v>
      </c>
      <c r="H395" s="2" t="s">
        <v>0</v>
      </c>
      <c r="I395" s="2" t="s">
        <v>1</v>
      </c>
      <c r="J395" s="2" t="s">
        <v>2</v>
      </c>
      <c r="K395" s="2">
        <v>302.8</v>
      </c>
      <c r="L395" s="2">
        <v>0</v>
      </c>
      <c r="M395" s="6" t="s">
        <v>3</v>
      </c>
      <c r="N395" s="23"/>
      <c r="O395" s="21" t="str">
        <f>Comodines[[#This Row],[Lat_trunc]]&amp;Comodines[[#This Row],[Lon_trunc]]</f>
        <v>30.1705-84.966</v>
      </c>
      <c r="P395" s="21">
        <f>MROUND(Datos[[#This Row],[Latitude]],IF(Datos[[#This Row],[Latitude]]&lt;0,-Precisión,Precisión))</f>
        <v>30.170500000000001</v>
      </c>
      <c r="Q395" s="21">
        <f>MROUND(Datos[[#This Row],[Longitude]],IF(Datos[[#This Row],[Longitude]]&lt;0,-Precisión,Precisión))</f>
        <v>-84.966000000000008</v>
      </c>
      <c r="R395" s="1">
        <v>394</v>
      </c>
      <c r="S395" s="5" t="b">
        <f>AND(Datos[[#This Row],[Latitude]]&gt;=Latitud_,Datos[[#This Row],[Latitude]]&lt;=_Latitud)</f>
        <v>0</v>
      </c>
      <c r="T395" s="2" t="b">
        <f>AND(Datos[[#This Row],[Longitude]]&gt;=Longitud_,Datos[[#This Row],[Longitude]]&lt;=_Longitud)</f>
        <v>0</v>
      </c>
      <c r="U395" s="2" t="b">
        <f>AND(Comodines[[#This Row],[Latitud]],Comodines[[#This Row],[Longitud]])</f>
        <v>0</v>
      </c>
      <c r="V395" s="2" t="b">
        <f>IF(COUNTIFS($O$2:O395,Comodines[[#This Row],[LatT&amp;LonT]],$F$2:F395,Datos[[#This Row],[Acq_date]]-1)=0,TRUE,FALSE)</f>
        <v>1</v>
      </c>
      <c r="W395" s="2" t="b">
        <f>AND(Comodines[[#This Row],[L&amp;L]],Comodines[[#This Row],[Nuevo_Fuego]])</f>
        <v>0</v>
      </c>
      <c r="X395" s="2" t="str">
        <f>IF(Comodines[[#This Row],[L&amp;L]],Comodines[[#This Row],[Contador]],"")</f>
        <v/>
      </c>
      <c r="Y395" s="2" t="str">
        <f>IFERROR(SMALL(Comodines[L&amp;LC1],COUNTA($U$2:U395)),"")</f>
        <v/>
      </c>
      <c r="Z395" s="2" t="str">
        <f>IF(AND(Comodines[[#This Row],[Nuevo_Fuego]],Comodines[[#This Row],[L&amp;L]]),Comodines[[#This Row],[Contador]],"")</f>
        <v/>
      </c>
      <c r="AA395" s="2" t="str">
        <f>IFERROR(SMALL(Comodines[FuegoC1],COUNTA($W$2:W395)),"")</f>
        <v/>
      </c>
      <c r="AB395" s="3"/>
      <c r="AD395" s="3"/>
      <c r="AE395" s="3"/>
    </row>
    <row r="396" spans="1:31" ht="15" x14ac:dyDescent="0.25">
      <c r="A396" s="25">
        <v>30.169519999999999</v>
      </c>
      <c r="B396" s="18">
        <v>-84.97157</v>
      </c>
      <c r="C396" s="2">
        <v>328.5</v>
      </c>
      <c r="D396" s="2">
        <v>0.5</v>
      </c>
      <c r="E396" s="2">
        <v>0.4</v>
      </c>
      <c r="F396" s="4">
        <v>42643</v>
      </c>
      <c r="G396" s="2">
        <v>1820</v>
      </c>
      <c r="H396" s="2" t="s">
        <v>0</v>
      </c>
      <c r="I396" s="2" t="s">
        <v>4</v>
      </c>
      <c r="J396" s="2" t="s">
        <v>2</v>
      </c>
      <c r="K396" s="2">
        <v>299.10000000000002</v>
      </c>
      <c r="L396" s="2">
        <v>0</v>
      </c>
      <c r="M396" s="6" t="s">
        <v>3</v>
      </c>
      <c r="N396" s="23"/>
      <c r="O396" s="21" t="str">
        <f>Comodines[[#This Row],[Lat_trunc]]&amp;Comodines[[#This Row],[Lon_trunc]]</f>
        <v>30.1695-84.9715</v>
      </c>
      <c r="P396" s="21">
        <f>MROUND(Datos[[#This Row],[Latitude]],IF(Datos[[#This Row],[Latitude]]&lt;0,-Precisión,Precisión))</f>
        <v>30.169499999999999</v>
      </c>
      <c r="Q396" s="21">
        <f>MROUND(Datos[[#This Row],[Longitude]],IF(Datos[[#This Row],[Longitude]]&lt;0,-Precisión,Precisión))</f>
        <v>-84.971500000000006</v>
      </c>
      <c r="R396" s="1">
        <v>395</v>
      </c>
      <c r="S396" s="5" t="b">
        <f>AND(Datos[[#This Row],[Latitude]]&gt;=Latitud_,Datos[[#This Row],[Latitude]]&lt;=_Latitud)</f>
        <v>0</v>
      </c>
      <c r="T396" s="2" t="b">
        <f>AND(Datos[[#This Row],[Longitude]]&gt;=Longitud_,Datos[[#This Row],[Longitude]]&lt;=_Longitud)</f>
        <v>0</v>
      </c>
      <c r="U396" s="2" t="b">
        <f>AND(Comodines[[#This Row],[Latitud]],Comodines[[#This Row],[Longitud]])</f>
        <v>0</v>
      </c>
      <c r="V396" s="2" t="b">
        <f>IF(COUNTIFS($O$2:O396,Comodines[[#This Row],[LatT&amp;LonT]],$F$2:F396,Datos[[#This Row],[Acq_date]]-1)=0,TRUE,FALSE)</f>
        <v>1</v>
      </c>
      <c r="W396" s="2" t="b">
        <f>AND(Comodines[[#This Row],[L&amp;L]],Comodines[[#This Row],[Nuevo_Fuego]])</f>
        <v>0</v>
      </c>
      <c r="X396" s="2" t="str">
        <f>IF(Comodines[[#This Row],[L&amp;L]],Comodines[[#This Row],[Contador]],"")</f>
        <v/>
      </c>
      <c r="Y396" s="2" t="str">
        <f>IFERROR(SMALL(Comodines[L&amp;LC1],COUNTA($U$2:U396)),"")</f>
        <v/>
      </c>
      <c r="Z396" s="2" t="str">
        <f>IF(AND(Comodines[[#This Row],[Nuevo_Fuego]],Comodines[[#This Row],[L&amp;L]]),Comodines[[#This Row],[Contador]],"")</f>
        <v/>
      </c>
      <c r="AA396" s="2" t="str">
        <f>IFERROR(SMALL(Comodines[FuegoC1],COUNTA($W$2:W396)),"")</f>
        <v/>
      </c>
      <c r="AB396" s="3"/>
      <c r="AD396" s="3"/>
      <c r="AE396" s="3"/>
    </row>
    <row r="397" spans="1:31" ht="15" x14ac:dyDescent="0.25">
      <c r="A397" s="25">
        <v>29.222239999999999</v>
      </c>
      <c r="B397" s="18">
        <v>-89.397630000000007</v>
      </c>
      <c r="C397" s="2">
        <v>367</v>
      </c>
      <c r="D397" s="2">
        <v>0.3</v>
      </c>
      <c r="E397" s="2">
        <v>0.6</v>
      </c>
      <c r="F397" s="4">
        <v>42643</v>
      </c>
      <c r="G397" s="2">
        <v>1820</v>
      </c>
      <c r="H397" s="2" t="s">
        <v>0</v>
      </c>
      <c r="I397" s="2" t="s">
        <v>1</v>
      </c>
      <c r="J397" s="2" t="s">
        <v>2</v>
      </c>
      <c r="K397" s="2">
        <v>298.2</v>
      </c>
      <c r="L397" s="2">
        <v>0</v>
      </c>
      <c r="M397" s="6" t="s">
        <v>3</v>
      </c>
      <c r="N397" s="23"/>
      <c r="O397" s="21" t="str">
        <f>Comodines[[#This Row],[Lat_trunc]]&amp;Comodines[[#This Row],[Lon_trunc]]</f>
        <v>29.222-89.3975</v>
      </c>
      <c r="P397" s="21">
        <f>MROUND(Datos[[#This Row],[Latitude]],IF(Datos[[#This Row],[Latitude]]&lt;0,-Precisión,Precisión))</f>
        <v>29.222000000000001</v>
      </c>
      <c r="Q397" s="21">
        <f>MROUND(Datos[[#This Row],[Longitude]],IF(Datos[[#This Row],[Longitude]]&lt;0,-Precisión,Precisión))</f>
        <v>-89.397500000000008</v>
      </c>
      <c r="R397" s="1">
        <v>396</v>
      </c>
      <c r="S397" s="5" t="b">
        <f>AND(Datos[[#This Row],[Latitude]]&gt;=Latitud_,Datos[[#This Row],[Latitude]]&lt;=_Latitud)</f>
        <v>0</v>
      </c>
      <c r="T397" s="2" t="b">
        <f>AND(Datos[[#This Row],[Longitude]]&gt;=Longitud_,Datos[[#This Row],[Longitude]]&lt;=_Longitud)</f>
        <v>0</v>
      </c>
      <c r="U397" s="2" t="b">
        <f>AND(Comodines[[#This Row],[Latitud]],Comodines[[#This Row],[Longitud]])</f>
        <v>0</v>
      </c>
      <c r="V397" s="2" t="b">
        <f>IF(COUNTIFS($O$2:O397,Comodines[[#This Row],[LatT&amp;LonT]],$F$2:F397,Datos[[#This Row],[Acq_date]]-1)=0,TRUE,FALSE)</f>
        <v>1</v>
      </c>
      <c r="W397" s="2" t="b">
        <f>AND(Comodines[[#This Row],[L&amp;L]],Comodines[[#This Row],[Nuevo_Fuego]])</f>
        <v>0</v>
      </c>
      <c r="X397" s="2" t="str">
        <f>IF(Comodines[[#This Row],[L&amp;L]],Comodines[[#This Row],[Contador]],"")</f>
        <v/>
      </c>
      <c r="Y397" s="2" t="str">
        <f>IFERROR(SMALL(Comodines[L&amp;LC1],COUNTA($U$2:U397)),"")</f>
        <v/>
      </c>
      <c r="Z397" s="2" t="str">
        <f>IF(AND(Comodines[[#This Row],[Nuevo_Fuego]],Comodines[[#This Row],[L&amp;L]]),Comodines[[#This Row],[Contador]],"")</f>
        <v/>
      </c>
      <c r="AA397" s="2" t="str">
        <f>IFERROR(SMALL(Comodines[FuegoC1],COUNTA($W$2:W397)),"")</f>
        <v/>
      </c>
      <c r="AB397" s="3"/>
      <c r="AD397" s="3"/>
      <c r="AE397" s="3"/>
    </row>
    <row r="398" spans="1:31" ht="15" x14ac:dyDescent="0.25">
      <c r="A398" s="25">
        <v>30.177219999999998</v>
      </c>
      <c r="B398" s="18">
        <v>-84.973529999999997</v>
      </c>
      <c r="C398" s="2">
        <v>326.3</v>
      </c>
      <c r="D398" s="2">
        <v>0.5</v>
      </c>
      <c r="E398" s="2">
        <v>0.4</v>
      </c>
      <c r="F398" s="4">
        <v>42643</v>
      </c>
      <c r="G398" s="2">
        <v>1820</v>
      </c>
      <c r="H398" s="2" t="s">
        <v>0</v>
      </c>
      <c r="I398" s="2" t="s">
        <v>4</v>
      </c>
      <c r="J398" s="2" t="s">
        <v>2</v>
      </c>
      <c r="K398" s="2">
        <v>299.89999999999998</v>
      </c>
      <c r="L398" s="2">
        <v>0</v>
      </c>
      <c r="M398" s="6" t="s">
        <v>3</v>
      </c>
      <c r="N398" s="23"/>
      <c r="O398" s="21" t="str">
        <f>Comodines[[#This Row],[Lat_trunc]]&amp;Comodines[[#This Row],[Lon_trunc]]</f>
        <v>30.177-84.9735</v>
      </c>
      <c r="P398" s="21">
        <f>MROUND(Datos[[#This Row],[Latitude]],IF(Datos[[#This Row],[Latitude]]&lt;0,-Precisión,Precisión))</f>
        <v>30.177</v>
      </c>
      <c r="Q398" s="21">
        <f>MROUND(Datos[[#This Row],[Longitude]],IF(Datos[[#This Row],[Longitude]]&lt;0,-Precisión,Precisión))</f>
        <v>-84.973500000000001</v>
      </c>
      <c r="R398" s="1">
        <v>397</v>
      </c>
      <c r="S398" s="5" t="b">
        <f>AND(Datos[[#This Row],[Latitude]]&gt;=Latitud_,Datos[[#This Row],[Latitude]]&lt;=_Latitud)</f>
        <v>0</v>
      </c>
      <c r="T398" s="2" t="b">
        <f>AND(Datos[[#This Row],[Longitude]]&gt;=Longitud_,Datos[[#This Row],[Longitude]]&lt;=_Longitud)</f>
        <v>0</v>
      </c>
      <c r="U398" s="2" t="b">
        <f>AND(Comodines[[#This Row],[Latitud]],Comodines[[#This Row],[Longitud]])</f>
        <v>0</v>
      </c>
      <c r="V398" s="2" t="b">
        <f>IF(COUNTIFS($O$2:O398,Comodines[[#This Row],[LatT&amp;LonT]],$F$2:F398,Datos[[#This Row],[Acq_date]]-1)=0,TRUE,FALSE)</f>
        <v>1</v>
      </c>
      <c r="W398" s="2" t="b">
        <f>AND(Comodines[[#This Row],[L&amp;L]],Comodines[[#This Row],[Nuevo_Fuego]])</f>
        <v>0</v>
      </c>
      <c r="X398" s="2" t="str">
        <f>IF(Comodines[[#This Row],[L&amp;L]],Comodines[[#This Row],[Contador]],"")</f>
        <v/>
      </c>
      <c r="Y398" s="2" t="str">
        <f>IFERROR(SMALL(Comodines[L&amp;LC1],COUNTA($U$2:U398)),"")</f>
        <v/>
      </c>
      <c r="Z398" s="2" t="str">
        <f>IF(AND(Comodines[[#This Row],[Nuevo_Fuego]],Comodines[[#This Row],[L&amp;L]]),Comodines[[#This Row],[Contador]],"")</f>
        <v/>
      </c>
      <c r="AA398" s="2" t="str">
        <f>IFERROR(SMALL(Comodines[FuegoC1],COUNTA($W$2:W398)),"")</f>
        <v/>
      </c>
      <c r="AB398" s="3"/>
      <c r="AD398" s="3"/>
      <c r="AE398" s="3"/>
    </row>
    <row r="399" spans="1:31" ht="15" x14ac:dyDescent="0.25">
      <c r="A399" s="25">
        <v>30.39648</v>
      </c>
      <c r="B399" s="18">
        <v>-83.846249999999998</v>
      </c>
      <c r="C399" s="2">
        <v>331.8</v>
      </c>
      <c r="D399" s="2">
        <v>0.5</v>
      </c>
      <c r="E399" s="2">
        <v>0.4</v>
      </c>
      <c r="F399" s="4">
        <v>42643</v>
      </c>
      <c r="G399" s="2">
        <v>1820</v>
      </c>
      <c r="H399" s="2" t="s">
        <v>0</v>
      </c>
      <c r="I399" s="2" t="s">
        <v>1</v>
      </c>
      <c r="J399" s="2" t="s">
        <v>2</v>
      </c>
      <c r="K399" s="2">
        <v>300.8</v>
      </c>
      <c r="L399" s="2">
        <v>0</v>
      </c>
      <c r="M399" s="6" t="s">
        <v>3</v>
      </c>
      <c r="N399" s="23"/>
      <c r="O399" s="21" t="str">
        <f>Comodines[[#This Row],[Lat_trunc]]&amp;Comodines[[#This Row],[Lon_trunc]]</f>
        <v>30.3965-83.8465</v>
      </c>
      <c r="P399" s="21">
        <f>MROUND(Datos[[#This Row],[Latitude]],IF(Datos[[#This Row],[Latitude]]&lt;0,-Precisión,Precisión))</f>
        <v>30.3965</v>
      </c>
      <c r="Q399" s="21">
        <f>MROUND(Datos[[#This Row],[Longitude]],IF(Datos[[#This Row],[Longitude]]&lt;0,-Precisión,Precisión))</f>
        <v>-83.846500000000006</v>
      </c>
      <c r="R399" s="1">
        <v>398</v>
      </c>
      <c r="S399" s="5" t="b">
        <f>AND(Datos[[#This Row],[Latitude]]&gt;=Latitud_,Datos[[#This Row],[Latitude]]&lt;=_Latitud)</f>
        <v>0</v>
      </c>
      <c r="T399" s="2" t="b">
        <f>AND(Datos[[#This Row],[Longitude]]&gt;=Longitud_,Datos[[#This Row],[Longitude]]&lt;=_Longitud)</f>
        <v>0</v>
      </c>
      <c r="U399" s="2" t="b">
        <f>AND(Comodines[[#This Row],[Latitud]],Comodines[[#This Row],[Longitud]])</f>
        <v>0</v>
      </c>
      <c r="V399" s="2" t="b">
        <f>IF(COUNTIFS($O$2:O399,Comodines[[#This Row],[LatT&amp;LonT]],$F$2:F399,Datos[[#This Row],[Acq_date]]-1)=0,TRUE,FALSE)</f>
        <v>1</v>
      </c>
      <c r="W399" s="2" t="b">
        <f>AND(Comodines[[#This Row],[L&amp;L]],Comodines[[#This Row],[Nuevo_Fuego]])</f>
        <v>0</v>
      </c>
      <c r="X399" s="2" t="str">
        <f>IF(Comodines[[#This Row],[L&amp;L]],Comodines[[#This Row],[Contador]],"")</f>
        <v/>
      </c>
      <c r="Y399" s="2" t="str">
        <f>IFERROR(SMALL(Comodines[L&amp;LC1],COUNTA($U$2:U399)),"")</f>
        <v/>
      </c>
      <c r="Z399" s="2" t="str">
        <f>IF(AND(Comodines[[#This Row],[Nuevo_Fuego]],Comodines[[#This Row],[L&amp;L]]),Comodines[[#This Row],[Contador]],"")</f>
        <v/>
      </c>
      <c r="AA399" s="2" t="str">
        <f>IFERROR(SMALL(Comodines[FuegoC1],COUNTA($W$2:W399)),"")</f>
        <v/>
      </c>
      <c r="AB399" s="3"/>
      <c r="AD399" s="3"/>
      <c r="AE399" s="3"/>
    </row>
    <row r="400" spans="1:31" ht="15" x14ac:dyDescent="0.25">
      <c r="A400" s="25">
        <v>30.189830000000001</v>
      </c>
      <c r="B400" s="18">
        <v>-84.929789999999997</v>
      </c>
      <c r="C400" s="2">
        <v>326.5</v>
      </c>
      <c r="D400" s="2">
        <v>0.5</v>
      </c>
      <c r="E400" s="2">
        <v>0.4</v>
      </c>
      <c r="F400" s="4">
        <v>42643</v>
      </c>
      <c r="G400" s="2">
        <v>1820</v>
      </c>
      <c r="H400" s="2" t="s">
        <v>0</v>
      </c>
      <c r="I400" s="2" t="s">
        <v>4</v>
      </c>
      <c r="J400" s="2" t="s">
        <v>2</v>
      </c>
      <c r="K400" s="2">
        <v>297.39999999999998</v>
      </c>
      <c r="L400" s="2">
        <v>0</v>
      </c>
      <c r="M400" s="6" t="s">
        <v>3</v>
      </c>
      <c r="N400" s="23"/>
      <c r="O400" s="21" t="str">
        <f>Comodines[[#This Row],[Lat_trunc]]&amp;Comodines[[#This Row],[Lon_trunc]]</f>
        <v>30.19-84.93</v>
      </c>
      <c r="P400" s="21">
        <f>MROUND(Datos[[#This Row],[Latitude]],IF(Datos[[#This Row],[Latitude]]&lt;0,-Precisión,Precisión))</f>
        <v>30.19</v>
      </c>
      <c r="Q400" s="21">
        <f>MROUND(Datos[[#This Row],[Longitude]],IF(Datos[[#This Row],[Longitude]]&lt;0,-Precisión,Precisión))</f>
        <v>-84.93</v>
      </c>
      <c r="R400" s="1">
        <v>399</v>
      </c>
      <c r="S400" s="5" t="b">
        <f>AND(Datos[[#This Row],[Latitude]]&gt;=Latitud_,Datos[[#This Row],[Latitude]]&lt;=_Latitud)</f>
        <v>0</v>
      </c>
      <c r="T400" s="2" t="b">
        <f>AND(Datos[[#This Row],[Longitude]]&gt;=Longitud_,Datos[[#This Row],[Longitude]]&lt;=_Longitud)</f>
        <v>0</v>
      </c>
      <c r="U400" s="2" t="b">
        <f>AND(Comodines[[#This Row],[Latitud]],Comodines[[#This Row],[Longitud]])</f>
        <v>0</v>
      </c>
      <c r="V400" s="2" t="b">
        <f>IF(COUNTIFS($O$2:O400,Comodines[[#This Row],[LatT&amp;LonT]],$F$2:F400,Datos[[#This Row],[Acq_date]]-1)=0,TRUE,FALSE)</f>
        <v>1</v>
      </c>
      <c r="W400" s="2" t="b">
        <f>AND(Comodines[[#This Row],[L&amp;L]],Comodines[[#This Row],[Nuevo_Fuego]])</f>
        <v>0</v>
      </c>
      <c r="X400" s="2" t="str">
        <f>IF(Comodines[[#This Row],[L&amp;L]],Comodines[[#This Row],[Contador]],"")</f>
        <v/>
      </c>
      <c r="Y400" s="2" t="str">
        <f>IFERROR(SMALL(Comodines[L&amp;LC1],COUNTA($U$2:U400)),"")</f>
        <v/>
      </c>
      <c r="Z400" s="2" t="str">
        <f>IF(AND(Comodines[[#This Row],[Nuevo_Fuego]],Comodines[[#This Row],[L&amp;L]]),Comodines[[#This Row],[Contador]],"")</f>
        <v/>
      </c>
      <c r="AA400" s="2" t="str">
        <f>IFERROR(SMALL(Comodines[FuegoC1],COUNTA($W$2:W400)),"")</f>
        <v/>
      </c>
      <c r="AB400" s="3"/>
      <c r="AD400" s="3"/>
      <c r="AE400" s="3"/>
    </row>
    <row r="401" spans="1:31" ht="15" x14ac:dyDescent="0.25">
      <c r="A401" s="25">
        <v>30.19585</v>
      </c>
      <c r="B401" s="18">
        <v>-84.919629999999998</v>
      </c>
      <c r="C401" s="2">
        <v>350</v>
      </c>
      <c r="D401" s="2">
        <v>0.5</v>
      </c>
      <c r="E401" s="2">
        <v>0.4</v>
      </c>
      <c r="F401" s="4">
        <v>42643</v>
      </c>
      <c r="G401" s="2">
        <v>1820</v>
      </c>
      <c r="H401" s="2" t="s">
        <v>0</v>
      </c>
      <c r="I401" s="2" t="s">
        <v>1</v>
      </c>
      <c r="J401" s="2" t="s">
        <v>2</v>
      </c>
      <c r="K401" s="2">
        <v>303.8</v>
      </c>
      <c r="L401" s="2">
        <v>0</v>
      </c>
      <c r="M401" s="6" t="s">
        <v>3</v>
      </c>
      <c r="N401" s="23"/>
      <c r="O401" s="21" t="str">
        <f>Comodines[[#This Row],[Lat_trunc]]&amp;Comodines[[#This Row],[Lon_trunc]]</f>
        <v>30.196-84.9195</v>
      </c>
      <c r="P401" s="21">
        <f>MROUND(Datos[[#This Row],[Latitude]],IF(Datos[[#This Row],[Latitude]]&lt;0,-Precisión,Precisión))</f>
        <v>30.196000000000002</v>
      </c>
      <c r="Q401" s="21">
        <f>MROUND(Datos[[#This Row],[Longitude]],IF(Datos[[#This Row],[Longitude]]&lt;0,-Precisión,Precisión))</f>
        <v>-84.919499999999999</v>
      </c>
      <c r="R401" s="1">
        <v>400</v>
      </c>
      <c r="S401" s="5" t="b">
        <f>AND(Datos[[#This Row],[Latitude]]&gt;=Latitud_,Datos[[#This Row],[Latitude]]&lt;=_Latitud)</f>
        <v>0</v>
      </c>
      <c r="T401" s="2" t="b">
        <f>AND(Datos[[#This Row],[Longitude]]&gt;=Longitud_,Datos[[#This Row],[Longitude]]&lt;=_Longitud)</f>
        <v>0</v>
      </c>
      <c r="U401" s="2" t="b">
        <f>AND(Comodines[[#This Row],[Latitud]],Comodines[[#This Row],[Longitud]])</f>
        <v>0</v>
      </c>
      <c r="V401" s="2" t="b">
        <f>IF(COUNTIFS($O$2:O401,Comodines[[#This Row],[LatT&amp;LonT]],$F$2:F401,Datos[[#This Row],[Acq_date]]-1)=0,TRUE,FALSE)</f>
        <v>1</v>
      </c>
      <c r="W401" s="2" t="b">
        <f>AND(Comodines[[#This Row],[L&amp;L]],Comodines[[#This Row],[Nuevo_Fuego]])</f>
        <v>0</v>
      </c>
      <c r="X401" s="2" t="str">
        <f>IF(Comodines[[#This Row],[L&amp;L]],Comodines[[#This Row],[Contador]],"")</f>
        <v/>
      </c>
      <c r="Y401" s="2" t="str">
        <f>IFERROR(SMALL(Comodines[L&amp;LC1],COUNTA($U$2:U401)),"")</f>
        <v/>
      </c>
      <c r="Z401" s="2" t="str">
        <f>IF(AND(Comodines[[#This Row],[Nuevo_Fuego]],Comodines[[#This Row],[L&amp;L]]),Comodines[[#This Row],[Contador]],"")</f>
        <v/>
      </c>
      <c r="AA401" s="2" t="str">
        <f>IFERROR(SMALL(Comodines[FuegoC1],COUNTA($W$2:W401)),"")</f>
        <v/>
      </c>
      <c r="AB401" s="3"/>
      <c r="AD401" s="3"/>
      <c r="AE401" s="3"/>
    </row>
    <row r="402" spans="1:31" ht="15" x14ac:dyDescent="0.25">
      <c r="A402" s="25">
        <v>30.194759999999999</v>
      </c>
      <c r="B402" s="18">
        <v>-84.925200000000004</v>
      </c>
      <c r="C402" s="2">
        <v>354.8</v>
      </c>
      <c r="D402" s="2">
        <v>0.5</v>
      </c>
      <c r="E402" s="2">
        <v>0.4</v>
      </c>
      <c r="F402" s="4">
        <v>42643</v>
      </c>
      <c r="G402" s="2">
        <v>1820</v>
      </c>
      <c r="H402" s="2" t="s">
        <v>0</v>
      </c>
      <c r="I402" s="2" t="s">
        <v>1</v>
      </c>
      <c r="J402" s="2" t="s">
        <v>2</v>
      </c>
      <c r="K402" s="2">
        <v>300.3</v>
      </c>
      <c r="L402" s="2">
        <v>0</v>
      </c>
      <c r="M402" s="6" t="s">
        <v>3</v>
      </c>
      <c r="N402" s="23"/>
      <c r="O402" s="21" t="str">
        <f>Comodines[[#This Row],[Lat_trunc]]&amp;Comodines[[#This Row],[Lon_trunc]]</f>
        <v>30.195-84.925</v>
      </c>
      <c r="P402" s="21">
        <f>MROUND(Datos[[#This Row],[Latitude]],IF(Datos[[#This Row],[Latitude]]&lt;0,-Precisión,Precisión))</f>
        <v>30.195</v>
      </c>
      <c r="Q402" s="21">
        <f>MROUND(Datos[[#This Row],[Longitude]],IF(Datos[[#This Row],[Longitude]]&lt;0,-Precisión,Precisión))</f>
        <v>-84.924999999999997</v>
      </c>
      <c r="R402" s="1">
        <v>401</v>
      </c>
      <c r="S402" s="5" t="b">
        <f>AND(Datos[[#This Row],[Latitude]]&gt;=Latitud_,Datos[[#This Row],[Latitude]]&lt;=_Latitud)</f>
        <v>0</v>
      </c>
      <c r="T402" s="2" t="b">
        <f>AND(Datos[[#This Row],[Longitude]]&gt;=Longitud_,Datos[[#This Row],[Longitude]]&lt;=_Longitud)</f>
        <v>0</v>
      </c>
      <c r="U402" s="2" t="b">
        <f>AND(Comodines[[#This Row],[Latitud]],Comodines[[#This Row],[Longitud]])</f>
        <v>0</v>
      </c>
      <c r="V402" s="2" t="b">
        <f>IF(COUNTIFS($O$2:O402,Comodines[[#This Row],[LatT&amp;LonT]],$F$2:F402,Datos[[#This Row],[Acq_date]]-1)=0,TRUE,FALSE)</f>
        <v>1</v>
      </c>
      <c r="W402" s="2" t="b">
        <f>AND(Comodines[[#This Row],[L&amp;L]],Comodines[[#This Row],[Nuevo_Fuego]])</f>
        <v>0</v>
      </c>
      <c r="X402" s="2" t="str">
        <f>IF(Comodines[[#This Row],[L&amp;L]],Comodines[[#This Row],[Contador]],"")</f>
        <v/>
      </c>
      <c r="Y402" s="2" t="str">
        <f>IFERROR(SMALL(Comodines[L&amp;LC1],COUNTA($U$2:U402)),"")</f>
        <v/>
      </c>
      <c r="Z402" s="2" t="str">
        <f>IF(AND(Comodines[[#This Row],[Nuevo_Fuego]],Comodines[[#This Row],[L&amp;L]]),Comodines[[#This Row],[Contador]],"")</f>
        <v/>
      </c>
      <c r="AA402" s="2" t="str">
        <f>IFERROR(SMALL(Comodines[FuegoC1],COUNTA($W$2:W402)),"")</f>
        <v/>
      </c>
      <c r="AB402" s="3"/>
      <c r="AD402" s="3"/>
      <c r="AE402" s="3"/>
    </row>
    <row r="403" spans="1:31" ht="15" x14ac:dyDescent="0.25">
      <c r="A403" s="25">
        <v>30.19258</v>
      </c>
      <c r="B403" s="18">
        <v>-84.936359999999993</v>
      </c>
      <c r="C403" s="2">
        <v>338.1</v>
      </c>
      <c r="D403" s="2">
        <v>0.5</v>
      </c>
      <c r="E403" s="2">
        <v>0.4</v>
      </c>
      <c r="F403" s="4">
        <v>42643</v>
      </c>
      <c r="G403" s="2">
        <v>1820</v>
      </c>
      <c r="H403" s="2" t="s">
        <v>0</v>
      </c>
      <c r="I403" s="2" t="s">
        <v>1</v>
      </c>
      <c r="J403" s="2" t="s">
        <v>2</v>
      </c>
      <c r="K403" s="2">
        <v>300.39999999999998</v>
      </c>
      <c r="L403" s="2">
        <v>0</v>
      </c>
      <c r="M403" s="6" t="s">
        <v>3</v>
      </c>
      <c r="N403" s="23"/>
      <c r="O403" s="21" t="str">
        <f>Comodines[[#This Row],[Lat_trunc]]&amp;Comodines[[#This Row],[Lon_trunc]]</f>
        <v>30.1925-84.9365</v>
      </c>
      <c r="P403" s="21">
        <f>MROUND(Datos[[#This Row],[Latitude]],IF(Datos[[#This Row],[Latitude]]&lt;0,-Precisión,Precisión))</f>
        <v>30.192499999999999</v>
      </c>
      <c r="Q403" s="21">
        <f>MROUND(Datos[[#This Row],[Longitude]],IF(Datos[[#This Row],[Longitude]]&lt;0,-Precisión,Precisión))</f>
        <v>-84.936499999999995</v>
      </c>
      <c r="R403" s="1">
        <v>402</v>
      </c>
      <c r="S403" s="5" t="b">
        <f>AND(Datos[[#This Row],[Latitude]]&gt;=Latitud_,Datos[[#This Row],[Latitude]]&lt;=_Latitud)</f>
        <v>0</v>
      </c>
      <c r="T403" s="2" t="b">
        <f>AND(Datos[[#This Row],[Longitude]]&gt;=Longitud_,Datos[[#This Row],[Longitude]]&lt;=_Longitud)</f>
        <v>0</v>
      </c>
      <c r="U403" s="2" t="b">
        <f>AND(Comodines[[#This Row],[Latitud]],Comodines[[#This Row],[Longitud]])</f>
        <v>0</v>
      </c>
      <c r="V403" s="2" t="b">
        <f>IF(COUNTIFS($O$2:O403,Comodines[[#This Row],[LatT&amp;LonT]],$F$2:F403,Datos[[#This Row],[Acq_date]]-1)=0,TRUE,FALSE)</f>
        <v>1</v>
      </c>
      <c r="W403" s="2" t="b">
        <f>AND(Comodines[[#This Row],[L&amp;L]],Comodines[[#This Row],[Nuevo_Fuego]])</f>
        <v>0</v>
      </c>
      <c r="X403" s="2" t="str">
        <f>IF(Comodines[[#This Row],[L&amp;L]],Comodines[[#This Row],[Contador]],"")</f>
        <v/>
      </c>
      <c r="Y403" s="2" t="str">
        <f>IFERROR(SMALL(Comodines[L&amp;LC1],COUNTA($U$2:U403)),"")</f>
        <v/>
      </c>
      <c r="Z403" s="2" t="str">
        <f>IF(AND(Comodines[[#This Row],[Nuevo_Fuego]],Comodines[[#This Row],[L&amp;L]]),Comodines[[#This Row],[Contador]],"")</f>
        <v/>
      </c>
      <c r="AA403" s="2" t="str">
        <f>IFERROR(SMALL(Comodines[FuegoC1],COUNTA($W$2:W403)),"")</f>
        <v/>
      </c>
      <c r="AB403" s="3"/>
      <c r="AD403" s="3"/>
      <c r="AE403" s="3"/>
    </row>
    <row r="404" spans="1:31" ht="15" x14ac:dyDescent="0.25">
      <c r="A404" s="25">
        <v>30.200769999999999</v>
      </c>
      <c r="B404" s="18">
        <v>-84.915049999999994</v>
      </c>
      <c r="C404" s="2">
        <v>344.7</v>
      </c>
      <c r="D404" s="2">
        <v>0.5</v>
      </c>
      <c r="E404" s="2">
        <v>0.4</v>
      </c>
      <c r="F404" s="4">
        <v>42643</v>
      </c>
      <c r="G404" s="2">
        <v>1820</v>
      </c>
      <c r="H404" s="2" t="s">
        <v>0</v>
      </c>
      <c r="I404" s="2" t="s">
        <v>1</v>
      </c>
      <c r="J404" s="2" t="s">
        <v>2</v>
      </c>
      <c r="K404" s="2">
        <v>301.39999999999998</v>
      </c>
      <c r="L404" s="2">
        <v>0</v>
      </c>
      <c r="M404" s="6" t="s">
        <v>3</v>
      </c>
      <c r="N404" s="23"/>
      <c r="O404" s="21" t="str">
        <f>Comodines[[#This Row],[Lat_trunc]]&amp;Comodines[[#This Row],[Lon_trunc]]</f>
        <v>30.201-84.915</v>
      </c>
      <c r="P404" s="21">
        <f>MROUND(Datos[[#This Row],[Latitude]],IF(Datos[[#This Row],[Latitude]]&lt;0,-Precisión,Precisión))</f>
        <v>30.201000000000001</v>
      </c>
      <c r="Q404" s="21">
        <f>MROUND(Datos[[#This Row],[Longitude]],IF(Datos[[#This Row],[Longitude]]&lt;0,-Precisión,Precisión))</f>
        <v>-84.915000000000006</v>
      </c>
      <c r="R404" s="1">
        <v>403</v>
      </c>
      <c r="S404" s="5" t="b">
        <f>AND(Datos[[#This Row],[Latitude]]&gt;=Latitud_,Datos[[#This Row],[Latitude]]&lt;=_Latitud)</f>
        <v>0</v>
      </c>
      <c r="T404" s="2" t="b">
        <f>AND(Datos[[#This Row],[Longitude]]&gt;=Longitud_,Datos[[#This Row],[Longitude]]&lt;=_Longitud)</f>
        <v>0</v>
      </c>
      <c r="U404" s="2" t="b">
        <f>AND(Comodines[[#This Row],[Latitud]],Comodines[[#This Row],[Longitud]])</f>
        <v>0</v>
      </c>
      <c r="V404" s="2" t="b">
        <f>IF(COUNTIFS($O$2:O404,Comodines[[#This Row],[LatT&amp;LonT]],$F$2:F404,Datos[[#This Row],[Acq_date]]-1)=0,TRUE,FALSE)</f>
        <v>1</v>
      </c>
      <c r="W404" s="2" t="b">
        <f>AND(Comodines[[#This Row],[L&amp;L]],Comodines[[#This Row],[Nuevo_Fuego]])</f>
        <v>0</v>
      </c>
      <c r="X404" s="2" t="str">
        <f>IF(Comodines[[#This Row],[L&amp;L]],Comodines[[#This Row],[Contador]],"")</f>
        <v/>
      </c>
      <c r="Y404" s="2" t="str">
        <f>IFERROR(SMALL(Comodines[L&amp;LC1],COUNTA($U$2:U404)),"")</f>
        <v/>
      </c>
      <c r="Z404" s="2" t="str">
        <f>IF(AND(Comodines[[#This Row],[Nuevo_Fuego]],Comodines[[#This Row],[L&amp;L]]),Comodines[[#This Row],[Contador]],"")</f>
        <v/>
      </c>
      <c r="AA404" s="2" t="str">
        <f>IFERROR(SMALL(Comodines[FuegoC1],COUNTA($W$2:W404)),"")</f>
        <v/>
      </c>
      <c r="AB404" s="3"/>
      <c r="AD404" s="3"/>
      <c r="AE404" s="3"/>
    </row>
    <row r="405" spans="1:31" ht="15" x14ac:dyDescent="0.25">
      <c r="A405" s="25">
        <v>30.199680000000001</v>
      </c>
      <c r="B405" s="18">
        <v>-84.920609999999996</v>
      </c>
      <c r="C405" s="2">
        <v>330.3</v>
      </c>
      <c r="D405" s="2">
        <v>0.5</v>
      </c>
      <c r="E405" s="2">
        <v>0.4</v>
      </c>
      <c r="F405" s="4">
        <v>42643</v>
      </c>
      <c r="G405" s="2">
        <v>1820</v>
      </c>
      <c r="H405" s="2" t="s">
        <v>0</v>
      </c>
      <c r="I405" s="2" t="s">
        <v>1</v>
      </c>
      <c r="J405" s="2" t="s">
        <v>2</v>
      </c>
      <c r="K405" s="2">
        <v>298</v>
      </c>
      <c r="L405" s="2">
        <v>0</v>
      </c>
      <c r="M405" s="6" t="s">
        <v>3</v>
      </c>
      <c r="N405" s="23"/>
      <c r="O405" s="21" t="str">
        <f>Comodines[[#This Row],[Lat_trunc]]&amp;Comodines[[#This Row],[Lon_trunc]]</f>
        <v>30.1995-84.9205</v>
      </c>
      <c r="P405" s="21">
        <f>MROUND(Datos[[#This Row],[Latitude]],IF(Datos[[#This Row],[Latitude]]&lt;0,-Precisión,Precisión))</f>
        <v>30.1995</v>
      </c>
      <c r="Q405" s="21">
        <f>MROUND(Datos[[#This Row],[Longitude]],IF(Datos[[#This Row],[Longitude]]&lt;0,-Precisión,Precisión))</f>
        <v>-84.920500000000004</v>
      </c>
      <c r="R405" s="1">
        <v>404</v>
      </c>
      <c r="S405" s="5" t="b">
        <f>AND(Datos[[#This Row],[Latitude]]&gt;=Latitud_,Datos[[#This Row],[Latitude]]&lt;=_Latitud)</f>
        <v>0</v>
      </c>
      <c r="T405" s="2" t="b">
        <f>AND(Datos[[#This Row],[Longitude]]&gt;=Longitud_,Datos[[#This Row],[Longitude]]&lt;=_Longitud)</f>
        <v>0</v>
      </c>
      <c r="U405" s="2" t="b">
        <f>AND(Comodines[[#This Row],[Latitud]],Comodines[[#This Row],[Longitud]])</f>
        <v>0</v>
      </c>
      <c r="V405" s="2" t="b">
        <f>IF(COUNTIFS($O$2:O405,Comodines[[#This Row],[LatT&amp;LonT]],$F$2:F405,Datos[[#This Row],[Acq_date]]-1)=0,TRUE,FALSE)</f>
        <v>1</v>
      </c>
      <c r="W405" s="2" t="b">
        <f>AND(Comodines[[#This Row],[L&amp;L]],Comodines[[#This Row],[Nuevo_Fuego]])</f>
        <v>0</v>
      </c>
      <c r="X405" s="2" t="str">
        <f>IF(Comodines[[#This Row],[L&amp;L]],Comodines[[#This Row],[Contador]],"")</f>
        <v/>
      </c>
      <c r="Y405" s="2" t="str">
        <f>IFERROR(SMALL(Comodines[L&amp;LC1],COUNTA($U$2:U405)),"")</f>
        <v/>
      </c>
      <c r="Z405" s="2" t="str">
        <f>IF(AND(Comodines[[#This Row],[Nuevo_Fuego]],Comodines[[#This Row],[L&amp;L]]),Comodines[[#This Row],[Contador]],"")</f>
        <v/>
      </c>
      <c r="AA405" s="2" t="str">
        <f>IFERROR(SMALL(Comodines[FuegoC1],COUNTA($W$2:W405)),"")</f>
        <v/>
      </c>
      <c r="AB405" s="3"/>
      <c r="AD405" s="3"/>
      <c r="AE405" s="3"/>
    </row>
    <row r="406" spans="1:31" ht="15" x14ac:dyDescent="0.25">
      <c r="A406" s="25">
        <v>30.198599999999999</v>
      </c>
      <c r="B406" s="18">
        <v>-84.926190000000005</v>
      </c>
      <c r="C406" s="2">
        <v>330.4</v>
      </c>
      <c r="D406" s="2">
        <v>0.5</v>
      </c>
      <c r="E406" s="2">
        <v>0.4</v>
      </c>
      <c r="F406" s="4">
        <v>42643</v>
      </c>
      <c r="G406" s="2">
        <v>1820</v>
      </c>
      <c r="H406" s="2" t="s">
        <v>0</v>
      </c>
      <c r="I406" s="2" t="s">
        <v>1</v>
      </c>
      <c r="J406" s="2" t="s">
        <v>2</v>
      </c>
      <c r="K406" s="2">
        <v>299</v>
      </c>
      <c r="L406" s="2">
        <v>0</v>
      </c>
      <c r="M406" s="6" t="s">
        <v>3</v>
      </c>
      <c r="N406" s="23"/>
      <c r="O406" s="21" t="str">
        <f>Comodines[[#This Row],[Lat_trunc]]&amp;Comodines[[#This Row],[Lon_trunc]]</f>
        <v>30.1985-84.926</v>
      </c>
      <c r="P406" s="21">
        <f>MROUND(Datos[[#This Row],[Latitude]],IF(Datos[[#This Row],[Latitude]]&lt;0,-Precisión,Precisión))</f>
        <v>30.198499999999999</v>
      </c>
      <c r="Q406" s="21">
        <f>MROUND(Datos[[#This Row],[Longitude]],IF(Datos[[#This Row],[Longitude]]&lt;0,-Precisión,Precisión))</f>
        <v>-84.926000000000002</v>
      </c>
      <c r="R406" s="1">
        <v>405</v>
      </c>
      <c r="S406" s="5" t="b">
        <f>AND(Datos[[#This Row],[Latitude]]&gt;=Latitud_,Datos[[#This Row],[Latitude]]&lt;=_Latitud)</f>
        <v>0</v>
      </c>
      <c r="T406" s="2" t="b">
        <f>AND(Datos[[#This Row],[Longitude]]&gt;=Longitud_,Datos[[#This Row],[Longitude]]&lt;=_Longitud)</f>
        <v>0</v>
      </c>
      <c r="U406" s="2" t="b">
        <f>AND(Comodines[[#This Row],[Latitud]],Comodines[[#This Row],[Longitud]])</f>
        <v>0</v>
      </c>
      <c r="V406" s="2" t="b">
        <f>IF(COUNTIFS($O$2:O406,Comodines[[#This Row],[LatT&amp;LonT]],$F$2:F406,Datos[[#This Row],[Acq_date]]-1)=0,TRUE,FALSE)</f>
        <v>1</v>
      </c>
      <c r="W406" s="2" t="b">
        <f>AND(Comodines[[#This Row],[L&amp;L]],Comodines[[#This Row],[Nuevo_Fuego]])</f>
        <v>0</v>
      </c>
      <c r="X406" s="2" t="str">
        <f>IF(Comodines[[#This Row],[L&amp;L]],Comodines[[#This Row],[Contador]],"")</f>
        <v/>
      </c>
      <c r="Y406" s="2" t="str">
        <f>IFERROR(SMALL(Comodines[L&amp;LC1],COUNTA($U$2:U406)),"")</f>
        <v/>
      </c>
      <c r="Z406" s="2" t="str">
        <f>IF(AND(Comodines[[#This Row],[Nuevo_Fuego]],Comodines[[#This Row],[L&amp;L]]),Comodines[[#This Row],[Contador]],"")</f>
        <v/>
      </c>
      <c r="AA406" s="2" t="str">
        <f>IFERROR(SMALL(Comodines[FuegoC1],COUNTA($W$2:W406)),"")</f>
        <v/>
      </c>
      <c r="AB406" s="3"/>
      <c r="AD406" s="3"/>
      <c r="AE406" s="3"/>
    </row>
    <row r="407" spans="1:31" ht="15" x14ac:dyDescent="0.25">
      <c r="A407" s="25">
        <v>30.197510000000001</v>
      </c>
      <c r="B407" s="18">
        <v>-84.931759999999997</v>
      </c>
      <c r="C407" s="2">
        <v>340.3</v>
      </c>
      <c r="D407" s="2">
        <v>0.5</v>
      </c>
      <c r="E407" s="2">
        <v>0.4</v>
      </c>
      <c r="F407" s="4">
        <v>42643</v>
      </c>
      <c r="G407" s="2">
        <v>1820</v>
      </c>
      <c r="H407" s="2" t="s">
        <v>0</v>
      </c>
      <c r="I407" s="2" t="s">
        <v>1</v>
      </c>
      <c r="J407" s="2" t="s">
        <v>2</v>
      </c>
      <c r="K407" s="2">
        <v>299.5</v>
      </c>
      <c r="L407" s="2">
        <v>0</v>
      </c>
      <c r="M407" s="6" t="s">
        <v>3</v>
      </c>
      <c r="N407" s="23"/>
      <c r="O407" s="21" t="str">
        <f>Comodines[[#This Row],[Lat_trunc]]&amp;Comodines[[#This Row],[Lon_trunc]]</f>
        <v>30.1975-84.932</v>
      </c>
      <c r="P407" s="21">
        <f>MROUND(Datos[[#This Row],[Latitude]],IF(Datos[[#This Row],[Latitude]]&lt;0,-Precisión,Precisión))</f>
        <v>30.197500000000002</v>
      </c>
      <c r="Q407" s="21">
        <f>MROUND(Datos[[#This Row],[Longitude]],IF(Datos[[#This Row],[Longitude]]&lt;0,-Precisión,Precisión))</f>
        <v>-84.932000000000002</v>
      </c>
      <c r="R407" s="1">
        <v>406</v>
      </c>
      <c r="S407" s="5" t="b">
        <f>AND(Datos[[#This Row],[Latitude]]&gt;=Latitud_,Datos[[#This Row],[Latitude]]&lt;=_Latitud)</f>
        <v>0</v>
      </c>
      <c r="T407" s="2" t="b">
        <f>AND(Datos[[#This Row],[Longitude]]&gt;=Longitud_,Datos[[#This Row],[Longitude]]&lt;=_Longitud)</f>
        <v>0</v>
      </c>
      <c r="U407" s="2" t="b">
        <f>AND(Comodines[[#This Row],[Latitud]],Comodines[[#This Row],[Longitud]])</f>
        <v>0</v>
      </c>
      <c r="V407" s="2" t="b">
        <f>IF(COUNTIFS($O$2:O407,Comodines[[#This Row],[LatT&amp;LonT]],$F$2:F407,Datos[[#This Row],[Acq_date]]-1)=0,TRUE,FALSE)</f>
        <v>1</v>
      </c>
      <c r="W407" s="2" t="b">
        <f>AND(Comodines[[#This Row],[L&amp;L]],Comodines[[#This Row],[Nuevo_Fuego]])</f>
        <v>0</v>
      </c>
      <c r="X407" s="2" t="str">
        <f>IF(Comodines[[#This Row],[L&amp;L]],Comodines[[#This Row],[Contador]],"")</f>
        <v/>
      </c>
      <c r="Y407" s="2" t="str">
        <f>IFERROR(SMALL(Comodines[L&amp;LC1],COUNTA($U$2:U407)),"")</f>
        <v/>
      </c>
      <c r="Z407" s="2" t="str">
        <f>IF(AND(Comodines[[#This Row],[Nuevo_Fuego]],Comodines[[#This Row],[L&amp;L]]),Comodines[[#This Row],[Contador]],"")</f>
        <v/>
      </c>
      <c r="AA407" s="2" t="str">
        <f>IFERROR(SMALL(Comodines[FuegoC1],COUNTA($W$2:W407)),"")</f>
        <v/>
      </c>
      <c r="AB407" s="3"/>
      <c r="AD407" s="3"/>
      <c r="AE407" s="3"/>
    </row>
    <row r="408" spans="1:31" ht="15" x14ac:dyDescent="0.25">
      <c r="A408" s="25">
        <v>30.20412</v>
      </c>
      <c r="B408" s="18">
        <v>-84.939279999999997</v>
      </c>
      <c r="C408" s="2">
        <v>330.5</v>
      </c>
      <c r="D408" s="2">
        <v>0.5</v>
      </c>
      <c r="E408" s="2">
        <v>0.4</v>
      </c>
      <c r="F408" s="4">
        <v>42643</v>
      </c>
      <c r="G408" s="2">
        <v>1820</v>
      </c>
      <c r="H408" s="2" t="s">
        <v>0</v>
      </c>
      <c r="I408" s="2" t="s">
        <v>1</v>
      </c>
      <c r="J408" s="2" t="s">
        <v>2</v>
      </c>
      <c r="K408" s="2">
        <v>298.89999999999998</v>
      </c>
      <c r="L408" s="2">
        <v>0</v>
      </c>
      <c r="M408" s="6" t="s">
        <v>3</v>
      </c>
      <c r="N408" s="23"/>
      <c r="O408" s="21" t="str">
        <f>Comodines[[#This Row],[Lat_trunc]]&amp;Comodines[[#This Row],[Lon_trunc]]</f>
        <v>30.204-84.9395</v>
      </c>
      <c r="P408" s="21">
        <f>MROUND(Datos[[#This Row],[Latitude]],IF(Datos[[#This Row],[Latitude]]&lt;0,-Precisión,Precisión))</f>
        <v>30.204000000000001</v>
      </c>
      <c r="Q408" s="21">
        <f>MROUND(Datos[[#This Row],[Longitude]],IF(Datos[[#This Row],[Longitude]]&lt;0,-Precisión,Precisión))</f>
        <v>-84.939499999999995</v>
      </c>
      <c r="R408" s="1">
        <v>407</v>
      </c>
      <c r="S408" s="5" t="b">
        <f>AND(Datos[[#This Row],[Latitude]]&gt;=Latitud_,Datos[[#This Row],[Latitude]]&lt;=_Latitud)</f>
        <v>0</v>
      </c>
      <c r="T408" s="2" t="b">
        <f>AND(Datos[[#This Row],[Longitude]]&gt;=Longitud_,Datos[[#This Row],[Longitude]]&lt;=_Longitud)</f>
        <v>0</v>
      </c>
      <c r="U408" s="2" t="b">
        <f>AND(Comodines[[#This Row],[Latitud]],Comodines[[#This Row],[Longitud]])</f>
        <v>0</v>
      </c>
      <c r="V408" s="2" t="b">
        <f>IF(COUNTIFS($O$2:O408,Comodines[[#This Row],[LatT&amp;LonT]],$F$2:F408,Datos[[#This Row],[Acq_date]]-1)=0,TRUE,FALSE)</f>
        <v>1</v>
      </c>
      <c r="W408" s="2" t="b">
        <f>AND(Comodines[[#This Row],[L&amp;L]],Comodines[[#This Row],[Nuevo_Fuego]])</f>
        <v>0</v>
      </c>
      <c r="X408" s="2" t="str">
        <f>IF(Comodines[[#This Row],[L&amp;L]],Comodines[[#This Row],[Contador]],"")</f>
        <v/>
      </c>
      <c r="Y408" s="2" t="str">
        <f>IFERROR(SMALL(Comodines[L&amp;LC1],COUNTA($U$2:U408)),"")</f>
        <v/>
      </c>
      <c r="Z408" s="2" t="str">
        <f>IF(AND(Comodines[[#This Row],[Nuevo_Fuego]],Comodines[[#This Row],[L&amp;L]]),Comodines[[#This Row],[Contador]],"")</f>
        <v/>
      </c>
      <c r="AA408" s="2" t="str">
        <f>IFERROR(SMALL(Comodines[FuegoC1],COUNTA($W$2:W408)),"")</f>
        <v/>
      </c>
      <c r="AB408" s="3"/>
      <c r="AD408" s="3"/>
      <c r="AE408" s="3"/>
    </row>
    <row r="409" spans="1:31" ht="15" x14ac:dyDescent="0.25">
      <c r="A409" s="25">
        <v>30.203029999999998</v>
      </c>
      <c r="B409" s="18">
        <v>-84.944850000000002</v>
      </c>
      <c r="C409" s="2">
        <v>339.8</v>
      </c>
      <c r="D409" s="2">
        <v>0.5</v>
      </c>
      <c r="E409" s="2">
        <v>0.4</v>
      </c>
      <c r="F409" s="4">
        <v>42643</v>
      </c>
      <c r="G409" s="2">
        <v>1820</v>
      </c>
      <c r="H409" s="2" t="s">
        <v>0</v>
      </c>
      <c r="I409" s="2" t="s">
        <v>1</v>
      </c>
      <c r="J409" s="2" t="s">
        <v>2</v>
      </c>
      <c r="K409" s="2">
        <v>300.60000000000002</v>
      </c>
      <c r="L409" s="2">
        <v>0</v>
      </c>
      <c r="M409" s="6" t="s">
        <v>3</v>
      </c>
      <c r="N409" s="23"/>
      <c r="O409" s="21" t="str">
        <f>Comodines[[#This Row],[Lat_trunc]]&amp;Comodines[[#This Row],[Lon_trunc]]</f>
        <v>30.203-84.945</v>
      </c>
      <c r="P409" s="21">
        <f>MROUND(Datos[[#This Row],[Latitude]],IF(Datos[[#This Row],[Latitude]]&lt;0,-Precisión,Precisión))</f>
        <v>30.202999999999999</v>
      </c>
      <c r="Q409" s="21">
        <f>MROUND(Datos[[#This Row],[Longitude]],IF(Datos[[#This Row],[Longitude]]&lt;0,-Precisión,Precisión))</f>
        <v>-84.945000000000007</v>
      </c>
      <c r="R409" s="1">
        <v>408</v>
      </c>
      <c r="S409" s="5" t="b">
        <f>AND(Datos[[#This Row],[Latitude]]&gt;=Latitud_,Datos[[#This Row],[Latitude]]&lt;=_Latitud)</f>
        <v>0</v>
      </c>
      <c r="T409" s="2" t="b">
        <f>AND(Datos[[#This Row],[Longitude]]&gt;=Longitud_,Datos[[#This Row],[Longitude]]&lt;=_Longitud)</f>
        <v>0</v>
      </c>
      <c r="U409" s="2" t="b">
        <f>AND(Comodines[[#This Row],[Latitud]],Comodines[[#This Row],[Longitud]])</f>
        <v>0</v>
      </c>
      <c r="V409" s="2" t="b">
        <f>IF(COUNTIFS($O$2:O409,Comodines[[#This Row],[LatT&amp;LonT]],$F$2:F409,Datos[[#This Row],[Acq_date]]-1)=0,TRUE,FALSE)</f>
        <v>1</v>
      </c>
      <c r="W409" s="2" t="b">
        <f>AND(Comodines[[#This Row],[L&amp;L]],Comodines[[#This Row],[Nuevo_Fuego]])</f>
        <v>0</v>
      </c>
      <c r="X409" s="2" t="str">
        <f>IF(Comodines[[#This Row],[L&amp;L]],Comodines[[#This Row],[Contador]],"")</f>
        <v/>
      </c>
      <c r="Y409" s="2" t="str">
        <f>IFERROR(SMALL(Comodines[L&amp;LC1],COUNTA($U$2:U409)),"")</f>
        <v/>
      </c>
      <c r="Z409" s="2" t="str">
        <f>IF(AND(Comodines[[#This Row],[Nuevo_Fuego]],Comodines[[#This Row],[L&amp;L]]),Comodines[[#This Row],[Contador]],"")</f>
        <v/>
      </c>
      <c r="AA409" s="2" t="str">
        <f>IFERROR(SMALL(Comodines[FuegoC1],COUNTA($W$2:W409)),"")</f>
        <v/>
      </c>
      <c r="AB409" s="3"/>
      <c r="AD409" s="3"/>
      <c r="AE409" s="3"/>
    </row>
    <row r="410" spans="1:31" ht="15" x14ac:dyDescent="0.25">
      <c r="A410" s="25">
        <v>30.4255</v>
      </c>
      <c r="B410" s="18">
        <v>-83.957059999999998</v>
      </c>
      <c r="C410" s="2">
        <v>330.9</v>
      </c>
      <c r="D410" s="2">
        <v>0.5</v>
      </c>
      <c r="E410" s="2">
        <v>0.4</v>
      </c>
      <c r="F410" s="4">
        <v>42643</v>
      </c>
      <c r="G410" s="2">
        <v>1820</v>
      </c>
      <c r="H410" s="2" t="s">
        <v>0</v>
      </c>
      <c r="I410" s="2" t="s">
        <v>1</v>
      </c>
      <c r="J410" s="2" t="s">
        <v>2</v>
      </c>
      <c r="K410" s="2">
        <v>298.2</v>
      </c>
      <c r="L410" s="2">
        <v>0</v>
      </c>
      <c r="M410" s="6" t="s">
        <v>3</v>
      </c>
      <c r="N410" s="23"/>
      <c r="O410" s="21" t="str">
        <f>Comodines[[#This Row],[Lat_trunc]]&amp;Comodines[[#This Row],[Lon_trunc]]</f>
        <v>30.4255-83.957</v>
      </c>
      <c r="P410" s="21">
        <f>MROUND(Datos[[#This Row],[Latitude]],IF(Datos[[#This Row],[Latitude]]&lt;0,-Precisión,Precisión))</f>
        <v>30.4255</v>
      </c>
      <c r="Q410" s="21">
        <f>MROUND(Datos[[#This Row],[Longitude]],IF(Datos[[#This Row],[Longitude]]&lt;0,-Precisión,Precisión))</f>
        <v>-83.957000000000008</v>
      </c>
      <c r="R410" s="1">
        <v>409</v>
      </c>
      <c r="S410" s="5" t="b">
        <f>AND(Datos[[#This Row],[Latitude]]&gt;=Latitud_,Datos[[#This Row],[Latitude]]&lt;=_Latitud)</f>
        <v>0</v>
      </c>
      <c r="T410" s="2" t="b">
        <f>AND(Datos[[#This Row],[Longitude]]&gt;=Longitud_,Datos[[#This Row],[Longitude]]&lt;=_Longitud)</f>
        <v>0</v>
      </c>
      <c r="U410" s="2" t="b">
        <f>AND(Comodines[[#This Row],[Latitud]],Comodines[[#This Row],[Longitud]])</f>
        <v>0</v>
      </c>
      <c r="V410" s="2" t="b">
        <f>IF(COUNTIFS($O$2:O410,Comodines[[#This Row],[LatT&amp;LonT]],$F$2:F410,Datos[[#This Row],[Acq_date]]-1)=0,TRUE,FALSE)</f>
        <v>1</v>
      </c>
      <c r="W410" s="2" t="b">
        <f>AND(Comodines[[#This Row],[L&amp;L]],Comodines[[#This Row],[Nuevo_Fuego]])</f>
        <v>0</v>
      </c>
      <c r="X410" s="2" t="str">
        <f>IF(Comodines[[#This Row],[L&amp;L]],Comodines[[#This Row],[Contador]],"")</f>
        <v/>
      </c>
      <c r="Y410" s="2" t="str">
        <f>IFERROR(SMALL(Comodines[L&amp;LC1],COUNTA($U$2:U410)),"")</f>
        <v/>
      </c>
      <c r="Z410" s="2" t="str">
        <f>IF(AND(Comodines[[#This Row],[Nuevo_Fuego]],Comodines[[#This Row],[L&amp;L]]),Comodines[[#This Row],[Contador]],"")</f>
        <v/>
      </c>
      <c r="AA410" s="2" t="str">
        <f>IFERROR(SMALL(Comodines[FuegoC1],COUNTA($W$2:W410)),"")</f>
        <v/>
      </c>
      <c r="AB410" s="3"/>
      <c r="AD410" s="3"/>
      <c r="AE410" s="3"/>
    </row>
    <row r="411" spans="1:31" ht="15" x14ac:dyDescent="0.25">
      <c r="A411" s="25">
        <v>30.68581</v>
      </c>
      <c r="B411" s="18">
        <v>-83.204409999999996</v>
      </c>
      <c r="C411" s="2">
        <v>344.8</v>
      </c>
      <c r="D411" s="2">
        <v>0.4</v>
      </c>
      <c r="E411" s="2">
        <v>0.4</v>
      </c>
      <c r="F411" s="4">
        <v>42643</v>
      </c>
      <c r="G411" s="2">
        <v>1820</v>
      </c>
      <c r="H411" s="2" t="s">
        <v>0</v>
      </c>
      <c r="I411" s="2" t="s">
        <v>1</v>
      </c>
      <c r="J411" s="2" t="s">
        <v>2</v>
      </c>
      <c r="K411" s="2">
        <v>306.89999999999998</v>
      </c>
      <c r="L411" s="2">
        <v>0</v>
      </c>
      <c r="M411" s="6" t="s">
        <v>3</v>
      </c>
      <c r="N411" s="23"/>
      <c r="O411" s="21" t="str">
        <f>Comodines[[#This Row],[Lat_trunc]]&amp;Comodines[[#This Row],[Lon_trunc]]</f>
        <v>30.686-83.2045</v>
      </c>
      <c r="P411" s="21">
        <f>MROUND(Datos[[#This Row],[Latitude]],IF(Datos[[#This Row],[Latitude]]&lt;0,-Precisión,Precisión))</f>
        <v>30.686</v>
      </c>
      <c r="Q411" s="21">
        <f>MROUND(Datos[[#This Row],[Longitude]],IF(Datos[[#This Row],[Longitude]]&lt;0,-Precisión,Precisión))</f>
        <v>-83.204499999999996</v>
      </c>
      <c r="R411" s="1">
        <v>410</v>
      </c>
      <c r="S411" s="5" t="b">
        <f>AND(Datos[[#This Row],[Latitude]]&gt;=Latitud_,Datos[[#This Row],[Latitude]]&lt;=_Latitud)</f>
        <v>0</v>
      </c>
      <c r="T411" s="2" t="b">
        <f>AND(Datos[[#This Row],[Longitude]]&gt;=Longitud_,Datos[[#This Row],[Longitude]]&lt;=_Longitud)</f>
        <v>0</v>
      </c>
      <c r="U411" s="2" t="b">
        <f>AND(Comodines[[#This Row],[Latitud]],Comodines[[#This Row],[Longitud]])</f>
        <v>0</v>
      </c>
      <c r="V411" s="2" t="b">
        <f>IF(COUNTIFS($O$2:O411,Comodines[[#This Row],[LatT&amp;LonT]],$F$2:F411,Datos[[#This Row],[Acq_date]]-1)=0,TRUE,FALSE)</f>
        <v>1</v>
      </c>
      <c r="W411" s="2" t="b">
        <f>AND(Comodines[[#This Row],[L&amp;L]],Comodines[[#This Row],[Nuevo_Fuego]])</f>
        <v>0</v>
      </c>
      <c r="X411" s="2" t="str">
        <f>IF(Comodines[[#This Row],[L&amp;L]],Comodines[[#This Row],[Contador]],"")</f>
        <v/>
      </c>
      <c r="Y411" s="2" t="str">
        <f>IFERROR(SMALL(Comodines[L&amp;LC1],COUNTA($U$2:U411)),"")</f>
        <v/>
      </c>
      <c r="Z411" s="2" t="str">
        <f>IF(AND(Comodines[[#This Row],[Nuevo_Fuego]],Comodines[[#This Row],[L&amp;L]]),Comodines[[#This Row],[Contador]],"")</f>
        <v/>
      </c>
      <c r="AA411" s="2" t="str">
        <f>IFERROR(SMALL(Comodines[FuegoC1],COUNTA($W$2:W411)),"")</f>
        <v/>
      </c>
      <c r="AB411" s="3"/>
      <c r="AD411" s="3"/>
      <c r="AE411" s="3"/>
    </row>
    <row r="412" spans="1:31" ht="15" x14ac:dyDescent="0.25">
      <c r="A412" s="25">
        <v>30.686990000000002</v>
      </c>
      <c r="B412" s="18">
        <v>-83.556510000000003</v>
      </c>
      <c r="C412" s="2">
        <v>345.7</v>
      </c>
      <c r="D412" s="2">
        <v>0.5</v>
      </c>
      <c r="E412" s="2">
        <v>0.4</v>
      </c>
      <c r="F412" s="4">
        <v>42643</v>
      </c>
      <c r="G412" s="2">
        <v>1820</v>
      </c>
      <c r="H412" s="2" t="s">
        <v>0</v>
      </c>
      <c r="I412" s="2" t="s">
        <v>1</v>
      </c>
      <c r="J412" s="2" t="s">
        <v>2</v>
      </c>
      <c r="K412" s="2">
        <v>305</v>
      </c>
      <c r="L412" s="2">
        <v>0</v>
      </c>
      <c r="M412" s="6" t="s">
        <v>3</v>
      </c>
      <c r="N412" s="23"/>
      <c r="O412" s="21" t="str">
        <f>Comodines[[#This Row],[Lat_trunc]]&amp;Comodines[[#This Row],[Lon_trunc]]</f>
        <v>30.687-83.5565</v>
      </c>
      <c r="P412" s="21">
        <f>MROUND(Datos[[#This Row],[Latitude]],IF(Datos[[#This Row],[Latitude]]&lt;0,-Precisión,Precisión))</f>
        <v>30.687000000000001</v>
      </c>
      <c r="Q412" s="21">
        <f>MROUND(Datos[[#This Row],[Longitude]],IF(Datos[[#This Row],[Longitude]]&lt;0,-Precisión,Precisión))</f>
        <v>-83.5565</v>
      </c>
      <c r="R412" s="1">
        <v>411</v>
      </c>
      <c r="S412" s="5" t="b">
        <f>AND(Datos[[#This Row],[Latitude]]&gt;=Latitud_,Datos[[#This Row],[Latitude]]&lt;=_Latitud)</f>
        <v>0</v>
      </c>
      <c r="T412" s="2" t="b">
        <f>AND(Datos[[#This Row],[Longitude]]&gt;=Longitud_,Datos[[#This Row],[Longitude]]&lt;=_Longitud)</f>
        <v>0</v>
      </c>
      <c r="U412" s="2" t="b">
        <f>AND(Comodines[[#This Row],[Latitud]],Comodines[[#This Row],[Longitud]])</f>
        <v>0</v>
      </c>
      <c r="V412" s="2" t="b">
        <f>IF(COUNTIFS($O$2:O412,Comodines[[#This Row],[LatT&amp;LonT]],$F$2:F412,Datos[[#This Row],[Acq_date]]-1)=0,TRUE,FALSE)</f>
        <v>1</v>
      </c>
      <c r="W412" s="2" t="b">
        <f>AND(Comodines[[#This Row],[L&amp;L]],Comodines[[#This Row],[Nuevo_Fuego]])</f>
        <v>0</v>
      </c>
      <c r="X412" s="2" t="str">
        <f>IF(Comodines[[#This Row],[L&amp;L]],Comodines[[#This Row],[Contador]],"")</f>
        <v/>
      </c>
      <c r="Y412" s="2" t="str">
        <f>IFERROR(SMALL(Comodines[L&amp;LC1],COUNTA($U$2:U412)),"")</f>
        <v/>
      </c>
      <c r="Z412" s="2" t="str">
        <f>IF(AND(Comodines[[#This Row],[Nuevo_Fuego]],Comodines[[#This Row],[L&amp;L]]),Comodines[[#This Row],[Contador]],"")</f>
        <v/>
      </c>
      <c r="AA412" s="2" t="str">
        <f>IFERROR(SMALL(Comodines[FuegoC1],COUNTA($W$2:W412)),"")</f>
        <v/>
      </c>
      <c r="AB412" s="3"/>
      <c r="AD412" s="3"/>
      <c r="AE412" s="3"/>
    </row>
    <row r="413" spans="1:31" ht="15" x14ac:dyDescent="0.25">
      <c r="A413" s="25">
        <v>30.308389999999999</v>
      </c>
      <c r="B413" s="18">
        <v>-85.79495</v>
      </c>
      <c r="C413" s="2">
        <v>346.4</v>
      </c>
      <c r="D413" s="2">
        <v>0.4</v>
      </c>
      <c r="E413" s="2">
        <v>0.5</v>
      </c>
      <c r="F413" s="4">
        <v>42643</v>
      </c>
      <c r="G413" s="2">
        <v>1820</v>
      </c>
      <c r="H413" s="2" t="s">
        <v>0</v>
      </c>
      <c r="I413" s="2" t="s">
        <v>1</v>
      </c>
      <c r="J413" s="2" t="s">
        <v>2</v>
      </c>
      <c r="K413" s="2">
        <v>301.89999999999998</v>
      </c>
      <c r="L413" s="2">
        <v>0</v>
      </c>
      <c r="M413" s="6" t="s">
        <v>3</v>
      </c>
      <c r="N413" s="23"/>
      <c r="O413" s="21" t="str">
        <f>Comodines[[#This Row],[Lat_trunc]]&amp;Comodines[[#This Row],[Lon_trunc]]</f>
        <v>30.3085-85.795</v>
      </c>
      <c r="P413" s="21">
        <f>MROUND(Datos[[#This Row],[Latitude]],IF(Datos[[#This Row],[Latitude]]&lt;0,-Precisión,Precisión))</f>
        <v>30.308500000000002</v>
      </c>
      <c r="Q413" s="21">
        <f>MROUND(Datos[[#This Row],[Longitude]],IF(Datos[[#This Row],[Longitude]]&lt;0,-Precisión,Precisión))</f>
        <v>-85.795000000000002</v>
      </c>
      <c r="R413" s="1">
        <v>412</v>
      </c>
      <c r="S413" s="5" t="b">
        <f>AND(Datos[[#This Row],[Latitude]]&gt;=Latitud_,Datos[[#This Row],[Latitude]]&lt;=_Latitud)</f>
        <v>0</v>
      </c>
      <c r="T413" s="2" t="b">
        <f>AND(Datos[[#This Row],[Longitude]]&gt;=Longitud_,Datos[[#This Row],[Longitude]]&lt;=_Longitud)</f>
        <v>0</v>
      </c>
      <c r="U413" s="2" t="b">
        <f>AND(Comodines[[#This Row],[Latitud]],Comodines[[#This Row],[Longitud]])</f>
        <v>0</v>
      </c>
      <c r="V413" s="2" t="b">
        <f>IF(COUNTIFS($O$2:O413,Comodines[[#This Row],[LatT&amp;LonT]],$F$2:F413,Datos[[#This Row],[Acq_date]]-1)=0,TRUE,FALSE)</f>
        <v>1</v>
      </c>
      <c r="W413" s="2" t="b">
        <f>AND(Comodines[[#This Row],[L&amp;L]],Comodines[[#This Row],[Nuevo_Fuego]])</f>
        <v>0</v>
      </c>
      <c r="X413" s="2" t="str">
        <f>IF(Comodines[[#This Row],[L&amp;L]],Comodines[[#This Row],[Contador]],"")</f>
        <v/>
      </c>
      <c r="Y413" s="2" t="str">
        <f>IFERROR(SMALL(Comodines[L&amp;LC1],COUNTA($U$2:U413)),"")</f>
        <v/>
      </c>
      <c r="Z413" s="2" t="str">
        <f>IF(AND(Comodines[[#This Row],[Nuevo_Fuego]],Comodines[[#This Row],[L&amp;L]]),Comodines[[#This Row],[Contador]],"")</f>
        <v/>
      </c>
      <c r="AA413" s="2" t="str">
        <f>IFERROR(SMALL(Comodines[FuegoC1],COUNTA($W$2:W413)),"")</f>
        <v/>
      </c>
      <c r="AB413" s="3"/>
      <c r="AD413" s="3"/>
      <c r="AE413" s="3"/>
    </row>
    <row r="414" spans="1:31" ht="15" x14ac:dyDescent="0.25">
      <c r="A414" s="25">
        <v>30.316420000000001</v>
      </c>
      <c r="B414" s="18">
        <v>-85.797070000000005</v>
      </c>
      <c r="C414" s="2">
        <v>326.3</v>
      </c>
      <c r="D414" s="2">
        <v>0.4</v>
      </c>
      <c r="E414" s="2">
        <v>0.5</v>
      </c>
      <c r="F414" s="4">
        <v>42643</v>
      </c>
      <c r="G414" s="2">
        <v>1820</v>
      </c>
      <c r="H414" s="2" t="s">
        <v>0</v>
      </c>
      <c r="I414" s="2" t="s">
        <v>1</v>
      </c>
      <c r="J414" s="2" t="s">
        <v>2</v>
      </c>
      <c r="K414" s="2">
        <v>300.2</v>
      </c>
      <c r="L414" s="2">
        <v>0</v>
      </c>
      <c r="M414" s="6" t="s">
        <v>3</v>
      </c>
      <c r="N414" s="23"/>
      <c r="O414" s="21" t="str">
        <f>Comodines[[#This Row],[Lat_trunc]]&amp;Comodines[[#This Row],[Lon_trunc]]</f>
        <v>30.3165-85.797</v>
      </c>
      <c r="P414" s="21">
        <f>MROUND(Datos[[#This Row],[Latitude]],IF(Datos[[#This Row],[Latitude]]&lt;0,-Precisión,Precisión))</f>
        <v>30.316500000000001</v>
      </c>
      <c r="Q414" s="21">
        <f>MROUND(Datos[[#This Row],[Longitude]],IF(Datos[[#This Row],[Longitude]]&lt;0,-Precisión,Precisión))</f>
        <v>-85.796999999999997</v>
      </c>
      <c r="R414" s="1">
        <v>413</v>
      </c>
      <c r="S414" s="5" t="b">
        <f>AND(Datos[[#This Row],[Latitude]]&gt;=Latitud_,Datos[[#This Row],[Latitude]]&lt;=_Latitud)</f>
        <v>0</v>
      </c>
      <c r="T414" s="2" t="b">
        <f>AND(Datos[[#This Row],[Longitude]]&gt;=Longitud_,Datos[[#This Row],[Longitude]]&lt;=_Longitud)</f>
        <v>0</v>
      </c>
      <c r="U414" s="2" t="b">
        <f>AND(Comodines[[#This Row],[Latitud]],Comodines[[#This Row],[Longitud]])</f>
        <v>0</v>
      </c>
      <c r="V414" s="2" t="b">
        <f>IF(COUNTIFS($O$2:O414,Comodines[[#This Row],[LatT&amp;LonT]],$F$2:F414,Datos[[#This Row],[Acq_date]]-1)=0,TRUE,FALSE)</f>
        <v>1</v>
      </c>
      <c r="W414" s="2" t="b">
        <f>AND(Comodines[[#This Row],[L&amp;L]],Comodines[[#This Row],[Nuevo_Fuego]])</f>
        <v>0</v>
      </c>
      <c r="X414" s="2" t="str">
        <f>IF(Comodines[[#This Row],[L&amp;L]],Comodines[[#This Row],[Contador]],"")</f>
        <v/>
      </c>
      <c r="Y414" s="2" t="str">
        <f>IFERROR(SMALL(Comodines[L&amp;LC1],COUNTA($U$2:U414)),"")</f>
        <v/>
      </c>
      <c r="Z414" s="2" t="str">
        <f>IF(AND(Comodines[[#This Row],[Nuevo_Fuego]],Comodines[[#This Row],[L&amp;L]]),Comodines[[#This Row],[Contador]],"")</f>
        <v/>
      </c>
      <c r="AA414" s="2" t="str">
        <f>IFERROR(SMALL(Comodines[FuegoC1],COUNTA($W$2:W414)),"")</f>
        <v/>
      </c>
      <c r="AB414" s="3"/>
      <c r="AD414" s="3"/>
      <c r="AE414" s="3"/>
    </row>
    <row r="415" spans="1:31" ht="15" x14ac:dyDescent="0.25">
      <c r="A415" s="25">
        <v>30.31561</v>
      </c>
      <c r="B415" s="18">
        <v>-85.801180000000002</v>
      </c>
      <c r="C415" s="2">
        <v>344.1</v>
      </c>
      <c r="D415" s="2">
        <v>0.4</v>
      </c>
      <c r="E415" s="2">
        <v>0.5</v>
      </c>
      <c r="F415" s="4">
        <v>42643</v>
      </c>
      <c r="G415" s="2">
        <v>1820</v>
      </c>
      <c r="H415" s="2" t="s">
        <v>0</v>
      </c>
      <c r="I415" s="2" t="s">
        <v>1</v>
      </c>
      <c r="J415" s="2" t="s">
        <v>2</v>
      </c>
      <c r="K415" s="2">
        <v>300.7</v>
      </c>
      <c r="L415" s="2">
        <v>0</v>
      </c>
      <c r="M415" s="6" t="s">
        <v>3</v>
      </c>
      <c r="N415" s="23"/>
      <c r="O415" s="21" t="str">
        <f>Comodines[[#This Row],[Lat_trunc]]&amp;Comodines[[#This Row],[Lon_trunc]]</f>
        <v>30.3155-85.801</v>
      </c>
      <c r="P415" s="21">
        <f>MROUND(Datos[[#This Row],[Latitude]],IF(Datos[[#This Row],[Latitude]]&lt;0,-Precisión,Precisión))</f>
        <v>30.3155</v>
      </c>
      <c r="Q415" s="21">
        <f>MROUND(Datos[[#This Row],[Longitude]],IF(Datos[[#This Row],[Longitude]]&lt;0,-Precisión,Precisión))</f>
        <v>-85.801000000000002</v>
      </c>
      <c r="R415" s="1">
        <v>414</v>
      </c>
      <c r="S415" s="5" t="b">
        <f>AND(Datos[[#This Row],[Latitude]]&gt;=Latitud_,Datos[[#This Row],[Latitude]]&lt;=_Latitud)</f>
        <v>0</v>
      </c>
      <c r="T415" s="2" t="b">
        <f>AND(Datos[[#This Row],[Longitude]]&gt;=Longitud_,Datos[[#This Row],[Longitude]]&lt;=_Longitud)</f>
        <v>0</v>
      </c>
      <c r="U415" s="2" t="b">
        <f>AND(Comodines[[#This Row],[Latitud]],Comodines[[#This Row],[Longitud]])</f>
        <v>0</v>
      </c>
      <c r="V415" s="2" t="b">
        <f>IF(COUNTIFS($O$2:O415,Comodines[[#This Row],[LatT&amp;LonT]],$F$2:F415,Datos[[#This Row],[Acq_date]]-1)=0,TRUE,FALSE)</f>
        <v>1</v>
      </c>
      <c r="W415" s="2" t="b">
        <f>AND(Comodines[[#This Row],[L&amp;L]],Comodines[[#This Row],[Nuevo_Fuego]])</f>
        <v>0</v>
      </c>
      <c r="X415" s="2" t="str">
        <f>IF(Comodines[[#This Row],[L&amp;L]],Comodines[[#This Row],[Contador]],"")</f>
        <v/>
      </c>
      <c r="Y415" s="2" t="str">
        <f>IFERROR(SMALL(Comodines[L&amp;LC1],COUNTA($U$2:U415)),"")</f>
        <v/>
      </c>
      <c r="Z415" s="2" t="str">
        <f>IF(AND(Comodines[[#This Row],[Nuevo_Fuego]],Comodines[[#This Row],[L&amp;L]]),Comodines[[#This Row],[Contador]],"")</f>
        <v/>
      </c>
      <c r="AA415" s="2" t="str">
        <f>IFERROR(SMALL(Comodines[FuegoC1],COUNTA($W$2:W415)),"")</f>
        <v/>
      </c>
      <c r="AB415" s="3"/>
      <c r="AD415" s="3"/>
      <c r="AE415" s="3"/>
    </row>
    <row r="416" spans="1:31" ht="15" x14ac:dyDescent="0.25">
      <c r="A416" s="25">
        <v>30.320430000000002</v>
      </c>
      <c r="B416" s="18">
        <v>-85.79813</v>
      </c>
      <c r="C416" s="2">
        <v>347.6</v>
      </c>
      <c r="D416" s="2">
        <v>0.4</v>
      </c>
      <c r="E416" s="2">
        <v>0.5</v>
      </c>
      <c r="F416" s="4">
        <v>42643</v>
      </c>
      <c r="G416" s="2">
        <v>1820</v>
      </c>
      <c r="H416" s="2" t="s">
        <v>0</v>
      </c>
      <c r="I416" s="2" t="s">
        <v>1</v>
      </c>
      <c r="J416" s="2" t="s">
        <v>2</v>
      </c>
      <c r="K416" s="2">
        <v>302.7</v>
      </c>
      <c r="L416" s="2">
        <v>0</v>
      </c>
      <c r="M416" s="6" t="s">
        <v>3</v>
      </c>
      <c r="N416" s="23"/>
      <c r="O416" s="21" t="str">
        <f>Comodines[[#This Row],[Lat_trunc]]&amp;Comodines[[#This Row],[Lon_trunc]]</f>
        <v>30.3205-85.798</v>
      </c>
      <c r="P416" s="21">
        <f>MROUND(Datos[[#This Row],[Latitude]],IF(Datos[[#This Row],[Latitude]]&lt;0,-Precisión,Precisión))</f>
        <v>30.320499999999999</v>
      </c>
      <c r="Q416" s="21">
        <f>MROUND(Datos[[#This Row],[Longitude]],IF(Datos[[#This Row],[Longitude]]&lt;0,-Precisión,Precisión))</f>
        <v>-85.798000000000002</v>
      </c>
      <c r="R416" s="1">
        <v>415</v>
      </c>
      <c r="S416" s="5" t="b">
        <f>AND(Datos[[#This Row],[Latitude]]&gt;=Latitud_,Datos[[#This Row],[Latitude]]&lt;=_Latitud)</f>
        <v>0</v>
      </c>
      <c r="T416" s="2" t="b">
        <f>AND(Datos[[#This Row],[Longitude]]&gt;=Longitud_,Datos[[#This Row],[Longitude]]&lt;=_Longitud)</f>
        <v>0</v>
      </c>
      <c r="U416" s="2" t="b">
        <f>AND(Comodines[[#This Row],[Latitud]],Comodines[[#This Row],[Longitud]])</f>
        <v>0</v>
      </c>
      <c r="V416" s="2" t="b">
        <f>IF(COUNTIFS($O$2:O416,Comodines[[#This Row],[LatT&amp;LonT]],$F$2:F416,Datos[[#This Row],[Acq_date]]-1)=0,TRUE,FALSE)</f>
        <v>1</v>
      </c>
      <c r="W416" s="2" t="b">
        <f>AND(Comodines[[#This Row],[L&amp;L]],Comodines[[#This Row],[Nuevo_Fuego]])</f>
        <v>0</v>
      </c>
      <c r="X416" s="2" t="str">
        <f>IF(Comodines[[#This Row],[L&amp;L]],Comodines[[#This Row],[Contador]],"")</f>
        <v/>
      </c>
      <c r="Y416" s="2" t="str">
        <f>IFERROR(SMALL(Comodines[L&amp;LC1],COUNTA($U$2:U416)),"")</f>
        <v/>
      </c>
      <c r="Z416" s="2" t="str">
        <f>IF(AND(Comodines[[#This Row],[Nuevo_Fuego]],Comodines[[#This Row],[L&amp;L]]),Comodines[[#This Row],[Contador]],"")</f>
        <v/>
      </c>
      <c r="AA416" s="2" t="str">
        <f>IFERROR(SMALL(Comodines[FuegoC1],COUNTA($W$2:W416)),"")</f>
        <v/>
      </c>
      <c r="AB416" s="3"/>
      <c r="AD416" s="3"/>
      <c r="AE416" s="3"/>
    </row>
    <row r="417" spans="1:31" ht="15" x14ac:dyDescent="0.25">
      <c r="A417" s="25">
        <v>30.31962</v>
      </c>
      <c r="B417" s="18">
        <v>-85.802239999999998</v>
      </c>
      <c r="C417" s="2">
        <v>352.6</v>
      </c>
      <c r="D417" s="2">
        <v>0.4</v>
      </c>
      <c r="E417" s="2">
        <v>0.5</v>
      </c>
      <c r="F417" s="4">
        <v>42643</v>
      </c>
      <c r="G417" s="2">
        <v>1820</v>
      </c>
      <c r="H417" s="2" t="s">
        <v>0</v>
      </c>
      <c r="I417" s="2" t="s">
        <v>1</v>
      </c>
      <c r="J417" s="2" t="s">
        <v>2</v>
      </c>
      <c r="K417" s="2">
        <v>307.7</v>
      </c>
      <c r="L417" s="2">
        <v>0</v>
      </c>
      <c r="M417" s="6" t="s">
        <v>3</v>
      </c>
      <c r="N417" s="23"/>
      <c r="O417" s="21" t="str">
        <f>Comodines[[#This Row],[Lat_trunc]]&amp;Comodines[[#This Row],[Lon_trunc]]</f>
        <v>30.3195-85.802</v>
      </c>
      <c r="P417" s="21">
        <f>MROUND(Datos[[#This Row],[Latitude]],IF(Datos[[#This Row],[Latitude]]&lt;0,-Precisión,Precisión))</f>
        <v>30.319500000000001</v>
      </c>
      <c r="Q417" s="21">
        <f>MROUND(Datos[[#This Row],[Longitude]],IF(Datos[[#This Row],[Longitude]]&lt;0,-Precisión,Precisión))</f>
        <v>-85.802000000000007</v>
      </c>
      <c r="R417" s="1">
        <v>416</v>
      </c>
      <c r="S417" s="5" t="b">
        <f>AND(Datos[[#This Row],[Latitude]]&gt;=Latitud_,Datos[[#This Row],[Latitude]]&lt;=_Latitud)</f>
        <v>0</v>
      </c>
      <c r="T417" s="2" t="b">
        <f>AND(Datos[[#This Row],[Longitude]]&gt;=Longitud_,Datos[[#This Row],[Longitude]]&lt;=_Longitud)</f>
        <v>0</v>
      </c>
      <c r="U417" s="2" t="b">
        <f>AND(Comodines[[#This Row],[Latitud]],Comodines[[#This Row],[Longitud]])</f>
        <v>0</v>
      </c>
      <c r="V417" s="2" t="b">
        <f>IF(COUNTIFS($O$2:O417,Comodines[[#This Row],[LatT&amp;LonT]],$F$2:F417,Datos[[#This Row],[Acq_date]]-1)=0,TRUE,FALSE)</f>
        <v>1</v>
      </c>
      <c r="W417" s="2" t="b">
        <f>AND(Comodines[[#This Row],[L&amp;L]],Comodines[[#This Row],[Nuevo_Fuego]])</f>
        <v>0</v>
      </c>
      <c r="X417" s="2" t="str">
        <f>IF(Comodines[[#This Row],[L&amp;L]],Comodines[[#This Row],[Contador]],"")</f>
        <v/>
      </c>
      <c r="Y417" s="2" t="str">
        <f>IFERROR(SMALL(Comodines[L&amp;LC1],COUNTA($U$2:U417)),"")</f>
        <v/>
      </c>
      <c r="Z417" s="2" t="str">
        <f>IF(AND(Comodines[[#This Row],[Nuevo_Fuego]],Comodines[[#This Row],[L&amp;L]]),Comodines[[#This Row],[Contador]],"")</f>
        <v/>
      </c>
      <c r="AA417" s="2" t="str">
        <f>IFERROR(SMALL(Comodines[FuegoC1],COUNTA($W$2:W417)),"")</f>
        <v/>
      </c>
      <c r="AB417" s="3"/>
      <c r="AD417" s="3"/>
      <c r="AE417" s="3"/>
    </row>
    <row r="418" spans="1:31" ht="15" x14ac:dyDescent="0.25">
      <c r="A418" s="25">
        <v>30.495259999999998</v>
      </c>
      <c r="B418" s="18">
        <v>-84.917950000000005</v>
      </c>
      <c r="C418" s="2">
        <v>336.5</v>
      </c>
      <c r="D418" s="2">
        <v>0.5</v>
      </c>
      <c r="E418" s="2">
        <v>0.4</v>
      </c>
      <c r="F418" s="4">
        <v>42643</v>
      </c>
      <c r="G418" s="2">
        <v>1820</v>
      </c>
      <c r="H418" s="2" t="s">
        <v>0</v>
      </c>
      <c r="I418" s="2" t="s">
        <v>1</v>
      </c>
      <c r="J418" s="2" t="s">
        <v>2</v>
      </c>
      <c r="K418" s="2">
        <v>303.7</v>
      </c>
      <c r="L418" s="2">
        <v>0</v>
      </c>
      <c r="M418" s="6" t="s">
        <v>3</v>
      </c>
      <c r="N418" s="23"/>
      <c r="O418" s="21" t="str">
        <f>Comodines[[#This Row],[Lat_trunc]]&amp;Comodines[[#This Row],[Lon_trunc]]</f>
        <v>30.4955-84.918</v>
      </c>
      <c r="P418" s="21">
        <f>MROUND(Datos[[#This Row],[Latitude]],IF(Datos[[#This Row],[Latitude]]&lt;0,-Precisión,Precisión))</f>
        <v>30.4955</v>
      </c>
      <c r="Q418" s="21">
        <f>MROUND(Datos[[#This Row],[Longitude]],IF(Datos[[#This Row],[Longitude]]&lt;0,-Precisión,Precisión))</f>
        <v>-84.918000000000006</v>
      </c>
      <c r="R418" s="1">
        <v>417</v>
      </c>
      <c r="S418" s="5" t="b">
        <f>AND(Datos[[#This Row],[Latitude]]&gt;=Latitud_,Datos[[#This Row],[Latitude]]&lt;=_Latitud)</f>
        <v>0</v>
      </c>
      <c r="T418" s="2" t="b">
        <f>AND(Datos[[#This Row],[Longitude]]&gt;=Longitud_,Datos[[#This Row],[Longitude]]&lt;=_Longitud)</f>
        <v>0</v>
      </c>
      <c r="U418" s="2" t="b">
        <f>AND(Comodines[[#This Row],[Latitud]],Comodines[[#This Row],[Longitud]])</f>
        <v>0</v>
      </c>
      <c r="V418" s="2" t="b">
        <f>IF(COUNTIFS($O$2:O418,Comodines[[#This Row],[LatT&amp;LonT]],$F$2:F418,Datos[[#This Row],[Acq_date]]-1)=0,TRUE,FALSE)</f>
        <v>1</v>
      </c>
      <c r="W418" s="2" t="b">
        <f>AND(Comodines[[#This Row],[L&amp;L]],Comodines[[#This Row],[Nuevo_Fuego]])</f>
        <v>0</v>
      </c>
      <c r="X418" s="2" t="str">
        <f>IF(Comodines[[#This Row],[L&amp;L]],Comodines[[#This Row],[Contador]],"")</f>
        <v/>
      </c>
      <c r="Y418" s="2" t="str">
        <f>IFERROR(SMALL(Comodines[L&amp;LC1],COUNTA($U$2:U418)),"")</f>
        <v/>
      </c>
      <c r="Z418" s="2" t="str">
        <f>IF(AND(Comodines[[#This Row],[Nuevo_Fuego]],Comodines[[#This Row],[L&amp;L]]),Comodines[[#This Row],[Contador]],"")</f>
        <v/>
      </c>
      <c r="AA418" s="2" t="str">
        <f>IFERROR(SMALL(Comodines[FuegoC1],COUNTA($W$2:W418)),"")</f>
        <v/>
      </c>
      <c r="AB418" s="3"/>
      <c r="AD418" s="3"/>
      <c r="AE418" s="3"/>
    </row>
    <row r="419" spans="1:31" ht="15" x14ac:dyDescent="0.25">
      <c r="A419" s="25">
        <v>30.49616</v>
      </c>
      <c r="B419" s="18">
        <v>-84.920519999999996</v>
      </c>
      <c r="C419" s="2">
        <v>339.4</v>
      </c>
      <c r="D419" s="2">
        <v>0.5</v>
      </c>
      <c r="E419" s="2">
        <v>0.4</v>
      </c>
      <c r="F419" s="4">
        <v>42643</v>
      </c>
      <c r="G419" s="2">
        <v>1820</v>
      </c>
      <c r="H419" s="2" t="s">
        <v>0</v>
      </c>
      <c r="I419" s="2" t="s">
        <v>1</v>
      </c>
      <c r="J419" s="2" t="s">
        <v>2</v>
      </c>
      <c r="K419" s="2">
        <v>305.2</v>
      </c>
      <c r="L419" s="2">
        <v>0</v>
      </c>
      <c r="M419" s="6" t="s">
        <v>3</v>
      </c>
      <c r="N419" s="23"/>
      <c r="O419" s="21" t="str">
        <f>Comodines[[#This Row],[Lat_trunc]]&amp;Comodines[[#This Row],[Lon_trunc]]</f>
        <v>30.496-84.9205</v>
      </c>
      <c r="P419" s="21">
        <f>MROUND(Datos[[#This Row],[Latitude]],IF(Datos[[#This Row],[Latitude]]&lt;0,-Precisión,Precisión))</f>
        <v>30.496000000000002</v>
      </c>
      <c r="Q419" s="21">
        <f>MROUND(Datos[[#This Row],[Longitude]],IF(Datos[[#This Row],[Longitude]]&lt;0,-Precisión,Precisión))</f>
        <v>-84.920500000000004</v>
      </c>
      <c r="R419" s="1">
        <v>418</v>
      </c>
      <c r="S419" s="5" t="b">
        <f>AND(Datos[[#This Row],[Latitude]]&gt;=Latitud_,Datos[[#This Row],[Latitude]]&lt;=_Latitud)</f>
        <v>0</v>
      </c>
      <c r="T419" s="2" t="b">
        <f>AND(Datos[[#This Row],[Longitude]]&gt;=Longitud_,Datos[[#This Row],[Longitude]]&lt;=_Longitud)</f>
        <v>0</v>
      </c>
      <c r="U419" s="2" t="b">
        <f>AND(Comodines[[#This Row],[Latitud]],Comodines[[#This Row],[Longitud]])</f>
        <v>0</v>
      </c>
      <c r="V419" s="2" t="b">
        <f>IF(COUNTIFS($O$2:O419,Comodines[[#This Row],[LatT&amp;LonT]],$F$2:F419,Datos[[#This Row],[Acq_date]]-1)=0,TRUE,FALSE)</f>
        <v>1</v>
      </c>
      <c r="W419" s="2" t="b">
        <f>AND(Comodines[[#This Row],[L&amp;L]],Comodines[[#This Row],[Nuevo_Fuego]])</f>
        <v>0</v>
      </c>
      <c r="X419" s="2" t="str">
        <f>IF(Comodines[[#This Row],[L&amp;L]],Comodines[[#This Row],[Contador]],"")</f>
        <v/>
      </c>
      <c r="Y419" s="2" t="str">
        <f>IFERROR(SMALL(Comodines[L&amp;LC1],COUNTA($U$2:U419)),"")</f>
        <v/>
      </c>
      <c r="Z419" s="2" t="str">
        <f>IF(AND(Comodines[[#This Row],[Nuevo_Fuego]],Comodines[[#This Row],[L&amp;L]]),Comodines[[#This Row],[Contador]],"")</f>
        <v/>
      </c>
      <c r="AA419" s="2" t="str">
        <f>IFERROR(SMALL(Comodines[FuegoC1],COUNTA($W$2:W419)),"")</f>
        <v/>
      </c>
      <c r="AB419" s="3"/>
      <c r="AD419" s="3"/>
      <c r="AE419" s="3"/>
    </row>
    <row r="420" spans="1:31" ht="15" x14ac:dyDescent="0.25">
      <c r="A420" s="25">
        <v>30.60735</v>
      </c>
      <c r="B420" s="18">
        <v>-84.674899999999994</v>
      </c>
      <c r="C420" s="2">
        <v>333.4</v>
      </c>
      <c r="D420" s="2">
        <v>0.5</v>
      </c>
      <c r="E420" s="2">
        <v>0.4</v>
      </c>
      <c r="F420" s="4">
        <v>42643</v>
      </c>
      <c r="G420" s="2">
        <v>1820</v>
      </c>
      <c r="H420" s="2" t="s">
        <v>0</v>
      </c>
      <c r="I420" s="2" t="s">
        <v>1</v>
      </c>
      <c r="J420" s="2" t="s">
        <v>2</v>
      </c>
      <c r="K420" s="2">
        <v>300.2</v>
      </c>
      <c r="L420" s="2">
        <v>0</v>
      </c>
      <c r="M420" s="6" t="s">
        <v>3</v>
      </c>
      <c r="N420" s="23"/>
      <c r="O420" s="21" t="str">
        <f>Comodines[[#This Row],[Lat_trunc]]&amp;Comodines[[#This Row],[Lon_trunc]]</f>
        <v>30.6075-84.675</v>
      </c>
      <c r="P420" s="21">
        <f>MROUND(Datos[[#This Row],[Latitude]],IF(Datos[[#This Row],[Latitude]]&lt;0,-Precisión,Precisión))</f>
        <v>30.607500000000002</v>
      </c>
      <c r="Q420" s="21">
        <f>MROUND(Datos[[#This Row],[Longitude]],IF(Datos[[#This Row],[Longitude]]&lt;0,-Precisión,Precisión))</f>
        <v>-84.674999999999997</v>
      </c>
      <c r="R420" s="1">
        <v>419</v>
      </c>
      <c r="S420" s="5" t="b">
        <f>AND(Datos[[#This Row],[Latitude]]&gt;=Latitud_,Datos[[#This Row],[Latitude]]&lt;=_Latitud)</f>
        <v>0</v>
      </c>
      <c r="T420" s="2" t="b">
        <f>AND(Datos[[#This Row],[Longitude]]&gt;=Longitud_,Datos[[#This Row],[Longitude]]&lt;=_Longitud)</f>
        <v>0</v>
      </c>
      <c r="U420" s="2" t="b">
        <f>AND(Comodines[[#This Row],[Latitud]],Comodines[[#This Row],[Longitud]])</f>
        <v>0</v>
      </c>
      <c r="V420" s="2" t="b">
        <f>IF(COUNTIFS($O$2:O420,Comodines[[#This Row],[LatT&amp;LonT]],$F$2:F420,Datos[[#This Row],[Acq_date]]-1)=0,TRUE,FALSE)</f>
        <v>1</v>
      </c>
      <c r="W420" s="2" t="b">
        <f>AND(Comodines[[#This Row],[L&amp;L]],Comodines[[#This Row],[Nuevo_Fuego]])</f>
        <v>0</v>
      </c>
      <c r="X420" s="2" t="str">
        <f>IF(Comodines[[#This Row],[L&amp;L]],Comodines[[#This Row],[Contador]],"")</f>
        <v/>
      </c>
      <c r="Y420" s="2" t="str">
        <f>IFERROR(SMALL(Comodines[L&amp;LC1],COUNTA($U$2:U420)),"")</f>
        <v/>
      </c>
      <c r="Z420" s="2" t="str">
        <f>IF(AND(Comodines[[#This Row],[Nuevo_Fuego]],Comodines[[#This Row],[L&amp;L]]),Comodines[[#This Row],[Contador]],"")</f>
        <v/>
      </c>
      <c r="AA420" s="2" t="str">
        <f>IFERROR(SMALL(Comodines[FuegoC1],COUNTA($W$2:W420)),"")</f>
        <v/>
      </c>
      <c r="AB420" s="3"/>
      <c r="AD420" s="3"/>
      <c r="AE420" s="3"/>
    </row>
    <row r="421" spans="1:31" ht="15" x14ac:dyDescent="0.25">
      <c r="A421" s="25">
        <v>30.61111</v>
      </c>
      <c r="B421" s="18">
        <v>-84.675880000000006</v>
      </c>
      <c r="C421" s="2">
        <v>334.4</v>
      </c>
      <c r="D421" s="2">
        <v>0.5</v>
      </c>
      <c r="E421" s="2">
        <v>0.4</v>
      </c>
      <c r="F421" s="4">
        <v>42643</v>
      </c>
      <c r="G421" s="2">
        <v>1820</v>
      </c>
      <c r="H421" s="2" t="s">
        <v>0</v>
      </c>
      <c r="I421" s="2" t="s">
        <v>1</v>
      </c>
      <c r="J421" s="2" t="s">
        <v>2</v>
      </c>
      <c r="K421" s="2">
        <v>298.5</v>
      </c>
      <c r="L421" s="2">
        <v>0</v>
      </c>
      <c r="M421" s="6" t="s">
        <v>3</v>
      </c>
      <c r="N421" s="23"/>
      <c r="O421" s="21" t="str">
        <f>Comodines[[#This Row],[Lat_trunc]]&amp;Comodines[[#This Row],[Lon_trunc]]</f>
        <v>30.611-84.676</v>
      </c>
      <c r="P421" s="21">
        <f>MROUND(Datos[[#This Row],[Latitude]],IF(Datos[[#This Row],[Latitude]]&lt;0,-Precisión,Precisión))</f>
        <v>30.611000000000001</v>
      </c>
      <c r="Q421" s="21">
        <f>MROUND(Datos[[#This Row],[Longitude]],IF(Datos[[#This Row],[Longitude]]&lt;0,-Precisión,Precisión))</f>
        <v>-84.676000000000002</v>
      </c>
      <c r="R421" s="1">
        <v>420</v>
      </c>
      <c r="S421" s="5" t="b">
        <f>AND(Datos[[#This Row],[Latitude]]&gt;=Latitud_,Datos[[#This Row],[Latitude]]&lt;=_Latitud)</f>
        <v>0</v>
      </c>
      <c r="T421" s="2" t="b">
        <f>AND(Datos[[#This Row],[Longitude]]&gt;=Longitud_,Datos[[#This Row],[Longitude]]&lt;=_Longitud)</f>
        <v>0</v>
      </c>
      <c r="U421" s="2" t="b">
        <f>AND(Comodines[[#This Row],[Latitud]],Comodines[[#This Row],[Longitud]])</f>
        <v>0</v>
      </c>
      <c r="V421" s="2" t="b">
        <f>IF(COUNTIFS($O$2:O421,Comodines[[#This Row],[LatT&amp;LonT]],$F$2:F421,Datos[[#This Row],[Acq_date]]-1)=0,TRUE,FALSE)</f>
        <v>1</v>
      </c>
      <c r="W421" s="2" t="b">
        <f>AND(Comodines[[#This Row],[L&amp;L]],Comodines[[#This Row],[Nuevo_Fuego]])</f>
        <v>0</v>
      </c>
      <c r="X421" s="2" t="str">
        <f>IF(Comodines[[#This Row],[L&amp;L]],Comodines[[#This Row],[Contador]],"")</f>
        <v/>
      </c>
      <c r="Y421" s="2" t="str">
        <f>IFERROR(SMALL(Comodines[L&amp;LC1],COUNTA($U$2:U421)),"")</f>
        <v/>
      </c>
      <c r="Z421" s="2" t="str">
        <f>IF(AND(Comodines[[#This Row],[Nuevo_Fuego]],Comodines[[#This Row],[L&amp;L]]),Comodines[[#This Row],[Contador]],"")</f>
        <v/>
      </c>
      <c r="AA421" s="2" t="str">
        <f>IFERROR(SMALL(Comodines[FuegoC1],COUNTA($W$2:W421)),"")</f>
        <v/>
      </c>
      <c r="AB421" s="3"/>
      <c r="AD421" s="3"/>
      <c r="AE421" s="3"/>
    </row>
    <row r="422" spans="1:31" ht="15" x14ac:dyDescent="0.25">
      <c r="A422" s="25">
        <v>30.824919999999999</v>
      </c>
      <c r="B422" s="18">
        <v>-84.076599999999999</v>
      </c>
      <c r="C422" s="2">
        <v>332.9</v>
      </c>
      <c r="D422" s="2">
        <v>0.5</v>
      </c>
      <c r="E422" s="2">
        <v>0.4</v>
      </c>
      <c r="F422" s="4">
        <v>42643</v>
      </c>
      <c r="G422" s="2">
        <v>1820</v>
      </c>
      <c r="H422" s="2" t="s">
        <v>0</v>
      </c>
      <c r="I422" s="2" t="s">
        <v>4</v>
      </c>
      <c r="J422" s="2" t="s">
        <v>2</v>
      </c>
      <c r="K422" s="2">
        <v>304.39999999999998</v>
      </c>
      <c r="L422" s="2">
        <v>0</v>
      </c>
      <c r="M422" s="6" t="s">
        <v>3</v>
      </c>
      <c r="N422" s="23"/>
      <c r="O422" s="21" t="str">
        <f>Comodines[[#This Row],[Lat_trunc]]&amp;Comodines[[#This Row],[Lon_trunc]]</f>
        <v>30.825-84.0765</v>
      </c>
      <c r="P422" s="21">
        <f>MROUND(Datos[[#This Row],[Latitude]],IF(Datos[[#This Row],[Latitude]]&lt;0,-Precisión,Precisión))</f>
        <v>30.824999999999999</v>
      </c>
      <c r="Q422" s="21">
        <f>MROUND(Datos[[#This Row],[Longitude]],IF(Datos[[#This Row],[Longitude]]&lt;0,-Precisión,Precisión))</f>
        <v>-84.076499999999996</v>
      </c>
      <c r="R422" s="1">
        <v>421</v>
      </c>
      <c r="S422" s="5" t="b">
        <f>AND(Datos[[#This Row],[Latitude]]&gt;=Latitud_,Datos[[#This Row],[Latitude]]&lt;=_Latitud)</f>
        <v>0</v>
      </c>
      <c r="T422" s="2" t="b">
        <f>AND(Datos[[#This Row],[Longitude]]&gt;=Longitud_,Datos[[#This Row],[Longitude]]&lt;=_Longitud)</f>
        <v>0</v>
      </c>
      <c r="U422" s="2" t="b">
        <f>AND(Comodines[[#This Row],[Latitud]],Comodines[[#This Row],[Longitud]])</f>
        <v>0</v>
      </c>
      <c r="V422" s="2" t="b">
        <f>IF(COUNTIFS($O$2:O422,Comodines[[#This Row],[LatT&amp;LonT]],$F$2:F422,Datos[[#This Row],[Acq_date]]-1)=0,TRUE,FALSE)</f>
        <v>1</v>
      </c>
      <c r="W422" s="2" t="b">
        <f>AND(Comodines[[#This Row],[L&amp;L]],Comodines[[#This Row],[Nuevo_Fuego]])</f>
        <v>0</v>
      </c>
      <c r="X422" s="2" t="str">
        <f>IF(Comodines[[#This Row],[L&amp;L]],Comodines[[#This Row],[Contador]],"")</f>
        <v/>
      </c>
      <c r="Y422" s="2" t="str">
        <f>IFERROR(SMALL(Comodines[L&amp;LC1],COUNTA($U$2:U422)),"")</f>
        <v/>
      </c>
      <c r="Z422" s="2" t="str">
        <f>IF(AND(Comodines[[#This Row],[Nuevo_Fuego]],Comodines[[#This Row],[L&amp;L]]),Comodines[[#This Row],[Contador]],"")</f>
        <v/>
      </c>
      <c r="AA422" s="2" t="str">
        <f>IFERROR(SMALL(Comodines[FuegoC1],COUNTA($W$2:W422)),"")</f>
        <v/>
      </c>
      <c r="AB422" s="3"/>
      <c r="AD422" s="3"/>
      <c r="AE422" s="3"/>
    </row>
    <row r="423" spans="1:31" ht="15" x14ac:dyDescent="0.25">
      <c r="A423" s="25">
        <v>30.823989999999998</v>
      </c>
      <c r="B423" s="18">
        <v>-84.081620000000001</v>
      </c>
      <c r="C423" s="2">
        <v>330.5</v>
      </c>
      <c r="D423" s="2">
        <v>0.5</v>
      </c>
      <c r="E423" s="2">
        <v>0.4</v>
      </c>
      <c r="F423" s="4">
        <v>42643</v>
      </c>
      <c r="G423" s="2">
        <v>1820</v>
      </c>
      <c r="H423" s="2" t="s">
        <v>0</v>
      </c>
      <c r="I423" s="2" t="s">
        <v>1</v>
      </c>
      <c r="J423" s="2" t="s">
        <v>2</v>
      </c>
      <c r="K423" s="2">
        <v>302.10000000000002</v>
      </c>
      <c r="L423" s="2">
        <v>0</v>
      </c>
      <c r="M423" s="6" t="s">
        <v>3</v>
      </c>
      <c r="N423" s="23"/>
      <c r="O423" s="21" t="str">
        <f>Comodines[[#This Row],[Lat_trunc]]&amp;Comodines[[#This Row],[Lon_trunc]]</f>
        <v>30.824-84.0815</v>
      </c>
      <c r="P423" s="21">
        <f>MROUND(Datos[[#This Row],[Latitude]],IF(Datos[[#This Row],[Latitude]]&lt;0,-Precisión,Precisión))</f>
        <v>30.824000000000002</v>
      </c>
      <c r="Q423" s="21">
        <f>MROUND(Datos[[#This Row],[Longitude]],IF(Datos[[#This Row],[Longitude]]&lt;0,-Precisión,Precisión))</f>
        <v>-84.081500000000005</v>
      </c>
      <c r="R423" s="1">
        <v>422</v>
      </c>
      <c r="S423" s="5" t="b">
        <f>AND(Datos[[#This Row],[Latitude]]&gt;=Latitud_,Datos[[#This Row],[Latitude]]&lt;=_Latitud)</f>
        <v>0</v>
      </c>
      <c r="T423" s="2" t="b">
        <f>AND(Datos[[#This Row],[Longitude]]&gt;=Longitud_,Datos[[#This Row],[Longitude]]&lt;=_Longitud)</f>
        <v>0</v>
      </c>
      <c r="U423" s="2" t="b">
        <f>AND(Comodines[[#This Row],[Latitud]],Comodines[[#This Row],[Longitud]])</f>
        <v>0</v>
      </c>
      <c r="V423" s="2" t="b">
        <f>IF(COUNTIFS($O$2:O423,Comodines[[#This Row],[LatT&amp;LonT]],$F$2:F423,Datos[[#This Row],[Acq_date]]-1)=0,TRUE,FALSE)</f>
        <v>1</v>
      </c>
      <c r="W423" s="2" t="b">
        <f>AND(Comodines[[#This Row],[L&amp;L]],Comodines[[#This Row],[Nuevo_Fuego]])</f>
        <v>0</v>
      </c>
      <c r="X423" s="2" t="str">
        <f>IF(Comodines[[#This Row],[L&amp;L]],Comodines[[#This Row],[Contador]],"")</f>
        <v/>
      </c>
      <c r="Y423" s="2" t="str">
        <f>IFERROR(SMALL(Comodines[L&amp;LC1],COUNTA($U$2:U423)),"")</f>
        <v/>
      </c>
      <c r="Z423" s="2" t="str">
        <f>IF(AND(Comodines[[#This Row],[Nuevo_Fuego]],Comodines[[#This Row],[L&amp;L]]),Comodines[[#This Row],[Contador]],"")</f>
        <v/>
      </c>
      <c r="AA423" s="2" t="str">
        <f>IFERROR(SMALL(Comodines[FuegoC1],COUNTA($W$2:W423)),"")</f>
        <v/>
      </c>
      <c r="AB423" s="3"/>
      <c r="AD423" s="3"/>
      <c r="AE423" s="3"/>
    </row>
    <row r="424" spans="1:31" ht="15" x14ac:dyDescent="0.25">
      <c r="A424" s="25">
        <v>30.82856</v>
      </c>
      <c r="B424" s="18">
        <v>-84.077529999999996</v>
      </c>
      <c r="C424" s="2">
        <v>332.3</v>
      </c>
      <c r="D424" s="2">
        <v>0.5</v>
      </c>
      <c r="E424" s="2">
        <v>0.4</v>
      </c>
      <c r="F424" s="4">
        <v>42643</v>
      </c>
      <c r="G424" s="2">
        <v>1820</v>
      </c>
      <c r="H424" s="2" t="s">
        <v>0</v>
      </c>
      <c r="I424" s="2" t="s">
        <v>1</v>
      </c>
      <c r="J424" s="2" t="s">
        <v>2</v>
      </c>
      <c r="K424" s="2">
        <v>299</v>
      </c>
      <c r="L424" s="2">
        <v>0</v>
      </c>
      <c r="M424" s="6" t="s">
        <v>3</v>
      </c>
      <c r="N424" s="23"/>
      <c r="O424" s="21" t="str">
        <f>Comodines[[#This Row],[Lat_trunc]]&amp;Comodines[[#This Row],[Lon_trunc]]</f>
        <v>30.8285-84.0775</v>
      </c>
      <c r="P424" s="21">
        <f>MROUND(Datos[[#This Row],[Latitude]],IF(Datos[[#This Row],[Latitude]]&lt;0,-Precisión,Precisión))</f>
        <v>30.828500000000002</v>
      </c>
      <c r="Q424" s="21">
        <f>MROUND(Datos[[#This Row],[Longitude]],IF(Datos[[#This Row],[Longitude]]&lt;0,-Precisión,Precisión))</f>
        <v>-84.077500000000001</v>
      </c>
      <c r="R424" s="1">
        <v>423</v>
      </c>
      <c r="S424" s="5" t="b">
        <f>AND(Datos[[#This Row],[Latitude]]&gt;=Latitud_,Datos[[#This Row],[Latitude]]&lt;=_Latitud)</f>
        <v>0</v>
      </c>
      <c r="T424" s="2" t="b">
        <f>AND(Datos[[#This Row],[Longitude]]&gt;=Longitud_,Datos[[#This Row],[Longitude]]&lt;=_Longitud)</f>
        <v>0</v>
      </c>
      <c r="U424" s="2" t="b">
        <f>AND(Comodines[[#This Row],[Latitud]],Comodines[[#This Row],[Longitud]])</f>
        <v>0</v>
      </c>
      <c r="V424" s="2" t="b">
        <f>IF(COUNTIFS($O$2:O424,Comodines[[#This Row],[LatT&amp;LonT]],$F$2:F424,Datos[[#This Row],[Acq_date]]-1)=0,TRUE,FALSE)</f>
        <v>1</v>
      </c>
      <c r="W424" s="2" t="b">
        <f>AND(Comodines[[#This Row],[L&amp;L]],Comodines[[#This Row],[Nuevo_Fuego]])</f>
        <v>0</v>
      </c>
      <c r="X424" s="2" t="str">
        <f>IF(Comodines[[#This Row],[L&amp;L]],Comodines[[#This Row],[Contador]],"")</f>
        <v/>
      </c>
      <c r="Y424" s="2" t="str">
        <f>IFERROR(SMALL(Comodines[L&amp;LC1],COUNTA($U$2:U424)),"")</f>
        <v/>
      </c>
      <c r="Z424" s="2" t="str">
        <f>IF(AND(Comodines[[#This Row],[Nuevo_Fuego]],Comodines[[#This Row],[L&amp;L]]),Comodines[[#This Row],[Contador]],"")</f>
        <v/>
      </c>
      <c r="AA424" s="2" t="str">
        <f>IFERROR(SMALL(Comodines[FuegoC1],COUNTA($W$2:W424)),"")</f>
        <v/>
      </c>
      <c r="AB424" s="3"/>
      <c r="AD424" s="3"/>
      <c r="AE424" s="3"/>
    </row>
    <row r="425" spans="1:31" ht="15" x14ac:dyDescent="0.25">
      <c r="A425" s="25">
        <v>30.827629999999999</v>
      </c>
      <c r="B425" s="18">
        <v>-84.082539999999995</v>
      </c>
      <c r="C425" s="2">
        <v>331.3</v>
      </c>
      <c r="D425" s="2">
        <v>0.5</v>
      </c>
      <c r="E425" s="2">
        <v>0.4</v>
      </c>
      <c r="F425" s="4">
        <v>42643</v>
      </c>
      <c r="G425" s="2">
        <v>1820</v>
      </c>
      <c r="H425" s="2" t="s">
        <v>0</v>
      </c>
      <c r="I425" s="2" t="s">
        <v>1</v>
      </c>
      <c r="J425" s="2" t="s">
        <v>2</v>
      </c>
      <c r="K425" s="2">
        <v>301.7</v>
      </c>
      <c r="L425" s="2">
        <v>0</v>
      </c>
      <c r="M425" s="6" t="s">
        <v>3</v>
      </c>
      <c r="N425" s="23"/>
      <c r="O425" s="21" t="str">
        <f>Comodines[[#This Row],[Lat_trunc]]&amp;Comodines[[#This Row],[Lon_trunc]]</f>
        <v>30.8275-84.0825</v>
      </c>
      <c r="P425" s="21">
        <f>MROUND(Datos[[#This Row],[Latitude]],IF(Datos[[#This Row],[Latitude]]&lt;0,-Precisión,Precisión))</f>
        <v>30.827500000000001</v>
      </c>
      <c r="Q425" s="21">
        <f>MROUND(Datos[[#This Row],[Longitude]],IF(Datos[[#This Row],[Longitude]]&lt;0,-Precisión,Precisión))</f>
        <v>-84.082499999999996</v>
      </c>
      <c r="R425" s="1">
        <v>424</v>
      </c>
      <c r="S425" s="5" t="b">
        <f>AND(Datos[[#This Row],[Latitude]]&gt;=Latitud_,Datos[[#This Row],[Latitude]]&lt;=_Latitud)</f>
        <v>0</v>
      </c>
      <c r="T425" s="2" t="b">
        <f>AND(Datos[[#This Row],[Longitude]]&gt;=Longitud_,Datos[[#This Row],[Longitude]]&lt;=_Longitud)</f>
        <v>0</v>
      </c>
      <c r="U425" s="2" t="b">
        <f>AND(Comodines[[#This Row],[Latitud]],Comodines[[#This Row],[Longitud]])</f>
        <v>0</v>
      </c>
      <c r="V425" s="2" t="b">
        <f>IF(COUNTIFS($O$2:O425,Comodines[[#This Row],[LatT&amp;LonT]],$F$2:F425,Datos[[#This Row],[Acq_date]]-1)=0,TRUE,FALSE)</f>
        <v>1</v>
      </c>
      <c r="W425" s="2" t="b">
        <f>AND(Comodines[[#This Row],[L&amp;L]],Comodines[[#This Row],[Nuevo_Fuego]])</f>
        <v>0</v>
      </c>
      <c r="X425" s="2" t="str">
        <f>IF(Comodines[[#This Row],[L&amp;L]],Comodines[[#This Row],[Contador]],"")</f>
        <v/>
      </c>
      <c r="Y425" s="2" t="str">
        <f>IFERROR(SMALL(Comodines[L&amp;LC1],COUNTA($U$2:U425)),"")</f>
        <v/>
      </c>
      <c r="Z425" s="2" t="str">
        <f>IF(AND(Comodines[[#This Row],[Nuevo_Fuego]],Comodines[[#This Row],[L&amp;L]]),Comodines[[#This Row],[Contador]],"")</f>
        <v/>
      </c>
      <c r="AA425" s="2" t="str">
        <f>IFERROR(SMALL(Comodines[FuegoC1],COUNTA($W$2:W425)),"")</f>
        <v/>
      </c>
      <c r="AB425" s="3"/>
      <c r="AD425" s="3"/>
      <c r="AE425" s="3"/>
    </row>
    <row r="426" spans="1:31" ht="15" x14ac:dyDescent="0.25">
      <c r="A426" s="25">
        <v>30.82837</v>
      </c>
      <c r="B426" s="18">
        <v>-84.140550000000005</v>
      </c>
      <c r="C426" s="2">
        <v>328.5</v>
      </c>
      <c r="D426" s="2">
        <v>0.5</v>
      </c>
      <c r="E426" s="2">
        <v>0.4</v>
      </c>
      <c r="F426" s="4">
        <v>42643</v>
      </c>
      <c r="G426" s="2">
        <v>1820</v>
      </c>
      <c r="H426" s="2" t="s">
        <v>0</v>
      </c>
      <c r="I426" s="2" t="s">
        <v>1</v>
      </c>
      <c r="J426" s="2" t="s">
        <v>2</v>
      </c>
      <c r="K426" s="2">
        <v>302.7</v>
      </c>
      <c r="L426" s="2">
        <v>0</v>
      </c>
      <c r="M426" s="6" t="s">
        <v>3</v>
      </c>
      <c r="N426" s="23"/>
      <c r="O426" s="21" t="str">
        <f>Comodines[[#This Row],[Lat_trunc]]&amp;Comodines[[#This Row],[Lon_trunc]]</f>
        <v>30.8285-84.1405</v>
      </c>
      <c r="P426" s="21">
        <f>MROUND(Datos[[#This Row],[Latitude]],IF(Datos[[#This Row],[Latitude]]&lt;0,-Precisión,Precisión))</f>
        <v>30.828500000000002</v>
      </c>
      <c r="Q426" s="21">
        <f>MROUND(Datos[[#This Row],[Longitude]],IF(Datos[[#This Row],[Longitude]]&lt;0,-Precisión,Precisión))</f>
        <v>-84.140500000000003</v>
      </c>
      <c r="R426" s="1">
        <v>425</v>
      </c>
      <c r="S426" s="5" t="b">
        <f>AND(Datos[[#This Row],[Latitude]]&gt;=Latitud_,Datos[[#This Row],[Latitude]]&lt;=_Latitud)</f>
        <v>0</v>
      </c>
      <c r="T426" s="2" t="b">
        <f>AND(Datos[[#This Row],[Longitude]]&gt;=Longitud_,Datos[[#This Row],[Longitude]]&lt;=_Longitud)</f>
        <v>0</v>
      </c>
      <c r="U426" s="2" t="b">
        <f>AND(Comodines[[#This Row],[Latitud]],Comodines[[#This Row],[Longitud]])</f>
        <v>0</v>
      </c>
      <c r="V426" s="2" t="b">
        <f>IF(COUNTIFS($O$2:O426,Comodines[[#This Row],[LatT&amp;LonT]],$F$2:F426,Datos[[#This Row],[Acq_date]]-1)=0,TRUE,FALSE)</f>
        <v>1</v>
      </c>
      <c r="W426" s="2" t="b">
        <f>AND(Comodines[[#This Row],[L&amp;L]],Comodines[[#This Row],[Nuevo_Fuego]])</f>
        <v>0</v>
      </c>
      <c r="X426" s="2" t="str">
        <f>IF(Comodines[[#This Row],[L&amp;L]],Comodines[[#This Row],[Contador]],"")</f>
        <v/>
      </c>
      <c r="Y426" s="2" t="str">
        <f>IFERROR(SMALL(Comodines[L&amp;LC1],COUNTA($U$2:U426)),"")</f>
        <v/>
      </c>
      <c r="Z426" s="2" t="str">
        <f>IF(AND(Comodines[[#This Row],[Nuevo_Fuego]],Comodines[[#This Row],[L&amp;L]]),Comodines[[#This Row],[Contador]],"")</f>
        <v/>
      </c>
      <c r="AA426" s="2" t="str">
        <f>IFERROR(SMALL(Comodines[FuegoC1],COUNTA($W$2:W426)),"")</f>
        <v/>
      </c>
      <c r="AB426" s="3"/>
      <c r="AD426" s="3"/>
      <c r="AE426" s="3"/>
    </row>
    <row r="427" spans="1:31" ht="15" x14ac:dyDescent="0.25">
      <c r="A427" s="25">
        <v>30.84028</v>
      </c>
      <c r="B427" s="18">
        <v>-84.138239999999996</v>
      </c>
      <c r="C427" s="2">
        <v>339.8</v>
      </c>
      <c r="D427" s="2">
        <v>0.5</v>
      </c>
      <c r="E427" s="2">
        <v>0.4</v>
      </c>
      <c r="F427" s="4">
        <v>42643</v>
      </c>
      <c r="G427" s="2">
        <v>1820</v>
      </c>
      <c r="H427" s="2" t="s">
        <v>0</v>
      </c>
      <c r="I427" s="2" t="s">
        <v>1</v>
      </c>
      <c r="J427" s="2" t="s">
        <v>2</v>
      </c>
      <c r="K427" s="2">
        <v>303.60000000000002</v>
      </c>
      <c r="L427" s="2">
        <v>0</v>
      </c>
      <c r="M427" s="6" t="s">
        <v>3</v>
      </c>
      <c r="N427" s="23"/>
      <c r="O427" s="21" t="str">
        <f>Comodines[[#This Row],[Lat_trunc]]&amp;Comodines[[#This Row],[Lon_trunc]]</f>
        <v>30.8405-84.138</v>
      </c>
      <c r="P427" s="21">
        <f>MROUND(Datos[[#This Row],[Latitude]],IF(Datos[[#This Row],[Latitude]]&lt;0,-Precisión,Precisión))</f>
        <v>30.840500000000002</v>
      </c>
      <c r="Q427" s="21">
        <f>MROUND(Datos[[#This Row],[Longitude]],IF(Datos[[#This Row],[Longitude]]&lt;0,-Precisión,Precisión))</f>
        <v>-84.138000000000005</v>
      </c>
      <c r="R427" s="1">
        <v>426</v>
      </c>
      <c r="S427" s="5" t="b">
        <f>AND(Datos[[#This Row],[Latitude]]&gt;=Latitud_,Datos[[#This Row],[Latitude]]&lt;=_Latitud)</f>
        <v>0</v>
      </c>
      <c r="T427" s="2" t="b">
        <f>AND(Datos[[#This Row],[Longitude]]&gt;=Longitud_,Datos[[#This Row],[Longitude]]&lt;=_Longitud)</f>
        <v>0</v>
      </c>
      <c r="U427" s="2" t="b">
        <f>AND(Comodines[[#This Row],[Latitud]],Comodines[[#This Row],[Longitud]])</f>
        <v>0</v>
      </c>
      <c r="V427" s="2" t="b">
        <f>IF(COUNTIFS($O$2:O427,Comodines[[#This Row],[LatT&amp;LonT]],$F$2:F427,Datos[[#This Row],[Acq_date]]-1)=0,TRUE,FALSE)</f>
        <v>1</v>
      </c>
      <c r="W427" s="2" t="b">
        <f>AND(Comodines[[#This Row],[L&amp;L]],Comodines[[#This Row],[Nuevo_Fuego]])</f>
        <v>0</v>
      </c>
      <c r="X427" s="2" t="str">
        <f>IF(Comodines[[#This Row],[L&amp;L]],Comodines[[#This Row],[Contador]],"")</f>
        <v/>
      </c>
      <c r="Y427" s="2" t="str">
        <f>IFERROR(SMALL(Comodines[L&amp;LC1],COUNTA($U$2:U427)),"")</f>
        <v/>
      </c>
      <c r="Z427" s="2" t="str">
        <f>IF(AND(Comodines[[#This Row],[Nuevo_Fuego]],Comodines[[#This Row],[L&amp;L]]),Comodines[[#This Row],[Contador]],"")</f>
        <v/>
      </c>
      <c r="AA427" s="2" t="str">
        <f>IFERROR(SMALL(Comodines[FuegoC1],COUNTA($W$2:W427)),"")</f>
        <v/>
      </c>
      <c r="AB427" s="3"/>
      <c r="AD427" s="3"/>
      <c r="AE427" s="3"/>
    </row>
    <row r="428" spans="1:31" ht="15" x14ac:dyDescent="0.25">
      <c r="A428" s="25">
        <v>30.83935</v>
      </c>
      <c r="B428" s="18">
        <v>-84.143259999999998</v>
      </c>
      <c r="C428" s="2">
        <v>333.1</v>
      </c>
      <c r="D428" s="2">
        <v>0.5</v>
      </c>
      <c r="E428" s="2">
        <v>0.4</v>
      </c>
      <c r="F428" s="4">
        <v>42643</v>
      </c>
      <c r="G428" s="2">
        <v>1820</v>
      </c>
      <c r="H428" s="2" t="s">
        <v>0</v>
      </c>
      <c r="I428" s="2" t="s">
        <v>1</v>
      </c>
      <c r="J428" s="2" t="s">
        <v>2</v>
      </c>
      <c r="K428" s="2">
        <v>304.5</v>
      </c>
      <c r="L428" s="2">
        <v>0</v>
      </c>
      <c r="M428" s="6" t="s">
        <v>3</v>
      </c>
      <c r="N428" s="23"/>
      <c r="O428" s="21" t="str">
        <f>Comodines[[#This Row],[Lat_trunc]]&amp;Comodines[[#This Row],[Lon_trunc]]</f>
        <v>30.8395-84.1435</v>
      </c>
      <c r="P428" s="21">
        <f>MROUND(Datos[[#This Row],[Latitude]],IF(Datos[[#This Row],[Latitude]]&lt;0,-Precisión,Precisión))</f>
        <v>30.839500000000001</v>
      </c>
      <c r="Q428" s="21">
        <f>MROUND(Datos[[#This Row],[Longitude]],IF(Datos[[#This Row],[Longitude]]&lt;0,-Precisión,Precisión))</f>
        <v>-84.143500000000003</v>
      </c>
      <c r="R428" s="1">
        <v>427</v>
      </c>
      <c r="S428" s="5" t="b">
        <f>AND(Datos[[#This Row],[Latitude]]&gt;=Latitud_,Datos[[#This Row],[Latitude]]&lt;=_Latitud)</f>
        <v>0</v>
      </c>
      <c r="T428" s="2" t="b">
        <f>AND(Datos[[#This Row],[Longitude]]&gt;=Longitud_,Datos[[#This Row],[Longitude]]&lt;=_Longitud)</f>
        <v>0</v>
      </c>
      <c r="U428" s="2" t="b">
        <f>AND(Comodines[[#This Row],[Latitud]],Comodines[[#This Row],[Longitud]])</f>
        <v>0</v>
      </c>
      <c r="V428" s="2" t="b">
        <f>IF(COUNTIFS($O$2:O428,Comodines[[#This Row],[LatT&amp;LonT]],$F$2:F428,Datos[[#This Row],[Acq_date]]-1)=0,TRUE,FALSE)</f>
        <v>1</v>
      </c>
      <c r="W428" s="2" t="b">
        <f>AND(Comodines[[#This Row],[L&amp;L]],Comodines[[#This Row],[Nuevo_Fuego]])</f>
        <v>0</v>
      </c>
      <c r="X428" s="2" t="str">
        <f>IF(Comodines[[#This Row],[L&amp;L]],Comodines[[#This Row],[Contador]],"")</f>
        <v/>
      </c>
      <c r="Y428" s="2" t="str">
        <f>IFERROR(SMALL(Comodines[L&amp;LC1],COUNTA($U$2:U428)),"")</f>
        <v/>
      </c>
      <c r="Z428" s="2" t="str">
        <f>IF(AND(Comodines[[#This Row],[Nuevo_Fuego]],Comodines[[#This Row],[L&amp;L]]),Comodines[[#This Row],[Contador]],"")</f>
        <v/>
      </c>
      <c r="AA428" s="2" t="str">
        <f>IFERROR(SMALL(Comodines[FuegoC1],COUNTA($W$2:W428)),"")</f>
        <v/>
      </c>
      <c r="AB428" s="3"/>
      <c r="AD428" s="3"/>
      <c r="AE428" s="3"/>
    </row>
    <row r="429" spans="1:31" ht="15" x14ac:dyDescent="0.25">
      <c r="A429" s="25">
        <v>30.797080000000001</v>
      </c>
      <c r="B429" s="18">
        <v>-84.454409999999996</v>
      </c>
      <c r="C429" s="2">
        <v>338</v>
      </c>
      <c r="D429" s="2">
        <v>0.5</v>
      </c>
      <c r="E429" s="2">
        <v>0.4</v>
      </c>
      <c r="F429" s="4">
        <v>42643</v>
      </c>
      <c r="G429" s="2">
        <v>1820</v>
      </c>
      <c r="H429" s="2" t="s">
        <v>0</v>
      </c>
      <c r="I429" s="2" t="s">
        <v>1</v>
      </c>
      <c r="J429" s="2" t="s">
        <v>2</v>
      </c>
      <c r="K429" s="2">
        <v>305.60000000000002</v>
      </c>
      <c r="L429" s="2">
        <v>0</v>
      </c>
      <c r="M429" s="6" t="s">
        <v>3</v>
      </c>
      <c r="N429" s="23"/>
      <c r="O429" s="21" t="str">
        <f>Comodines[[#This Row],[Lat_trunc]]&amp;Comodines[[#This Row],[Lon_trunc]]</f>
        <v>30.797-84.4545</v>
      </c>
      <c r="P429" s="21">
        <f>MROUND(Datos[[#This Row],[Latitude]],IF(Datos[[#This Row],[Latitude]]&lt;0,-Precisión,Precisión))</f>
        <v>30.797000000000001</v>
      </c>
      <c r="Q429" s="21">
        <f>MROUND(Datos[[#This Row],[Longitude]],IF(Datos[[#This Row],[Longitude]]&lt;0,-Precisión,Precisión))</f>
        <v>-84.454499999999996</v>
      </c>
      <c r="R429" s="1">
        <v>428</v>
      </c>
      <c r="S429" s="5" t="b">
        <f>AND(Datos[[#This Row],[Latitude]]&gt;=Latitud_,Datos[[#This Row],[Latitude]]&lt;=_Latitud)</f>
        <v>0</v>
      </c>
      <c r="T429" s="2" t="b">
        <f>AND(Datos[[#This Row],[Longitude]]&gt;=Longitud_,Datos[[#This Row],[Longitude]]&lt;=_Longitud)</f>
        <v>0</v>
      </c>
      <c r="U429" s="2" t="b">
        <f>AND(Comodines[[#This Row],[Latitud]],Comodines[[#This Row],[Longitud]])</f>
        <v>0</v>
      </c>
      <c r="V429" s="2" t="b">
        <f>IF(COUNTIFS($O$2:O429,Comodines[[#This Row],[LatT&amp;LonT]],$F$2:F429,Datos[[#This Row],[Acq_date]]-1)=0,TRUE,FALSE)</f>
        <v>1</v>
      </c>
      <c r="W429" s="2" t="b">
        <f>AND(Comodines[[#This Row],[L&amp;L]],Comodines[[#This Row],[Nuevo_Fuego]])</f>
        <v>0</v>
      </c>
      <c r="X429" s="2" t="str">
        <f>IF(Comodines[[#This Row],[L&amp;L]],Comodines[[#This Row],[Contador]],"")</f>
        <v/>
      </c>
      <c r="Y429" s="2" t="str">
        <f>IFERROR(SMALL(Comodines[L&amp;LC1],COUNTA($U$2:U429)),"")</f>
        <v/>
      </c>
      <c r="Z429" s="2" t="str">
        <f>IF(AND(Comodines[[#This Row],[Nuevo_Fuego]],Comodines[[#This Row],[L&amp;L]]),Comodines[[#This Row],[Contador]],"")</f>
        <v/>
      </c>
      <c r="AA429" s="2" t="str">
        <f>IFERROR(SMALL(Comodines[FuegoC1],COUNTA($W$2:W429)),"")</f>
        <v/>
      </c>
      <c r="AB429" s="3"/>
      <c r="AD429" s="3"/>
      <c r="AE429" s="3"/>
    </row>
    <row r="430" spans="1:31" ht="15" x14ac:dyDescent="0.25">
      <c r="A430" s="25">
        <v>30.796099999999999</v>
      </c>
      <c r="B430" s="18">
        <v>-84.459670000000003</v>
      </c>
      <c r="C430" s="2">
        <v>332.2</v>
      </c>
      <c r="D430" s="2">
        <v>0.5</v>
      </c>
      <c r="E430" s="2">
        <v>0.4</v>
      </c>
      <c r="F430" s="4">
        <v>42643</v>
      </c>
      <c r="G430" s="2">
        <v>1820</v>
      </c>
      <c r="H430" s="2" t="s">
        <v>0</v>
      </c>
      <c r="I430" s="2" t="s">
        <v>4</v>
      </c>
      <c r="J430" s="2" t="s">
        <v>2</v>
      </c>
      <c r="K430" s="2">
        <v>302.8</v>
      </c>
      <c r="L430" s="2">
        <v>0</v>
      </c>
      <c r="M430" s="6" t="s">
        <v>3</v>
      </c>
      <c r="N430" s="23"/>
      <c r="O430" s="21" t="str">
        <f>Comodines[[#This Row],[Lat_trunc]]&amp;Comodines[[#This Row],[Lon_trunc]]</f>
        <v>30.796-84.4595</v>
      </c>
      <c r="P430" s="21">
        <f>MROUND(Datos[[#This Row],[Latitude]],IF(Datos[[#This Row],[Latitude]]&lt;0,-Precisión,Precisión))</f>
        <v>30.795999999999999</v>
      </c>
      <c r="Q430" s="21">
        <f>MROUND(Datos[[#This Row],[Longitude]],IF(Datos[[#This Row],[Longitude]]&lt;0,-Precisión,Precisión))</f>
        <v>-84.459500000000006</v>
      </c>
      <c r="R430" s="1">
        <v>429</v>
      </c>
      <c r="S430" s="5" t="b">
        <f>AND(Datos[[#This Row],[Latitude]]&gt;=Latitud_,Datos[[#This Row],[Latitude]]&lt;=_Latitud)</f>
        <v>0</v>
      </c>
      <c r="T430" s="2" t="b">
        <f>AND(Datos[[#This Row],[Longitude]]&gt;=Longitud_,Datos[[#This Row],[Longitude]]&lt;=_Longitud)</f>
        <v>0</v>
      </c>
      <c r="U430" s="2" t="b">
        <f>AND(Comodines[[#This Row],[Latitud]],Comodines[[#This Row],[Longitud]])</f>
        <v>0</v>
      </c>
      <c r="V430" s="2" t="b">
        <f>IF(COUNTIFS($O$2:O430,Comodines[[#This Row],[LatT&amp;LonT]],$F$2:F430,Datos[[#This Row],[Acq_date]]-1)=0,TRUE,FALSE)</f>
        <v>1</v>
      </c>
      <c r="W430" s="2" t="b">
        <f>AND(Comodines[[#This Row],[L&amp;L]],Comodines[[#This Row],[Nuevo_Fuego]])</f>
        <v>0</v>
      </c>
      <c r="X430" s="2" t="str">
        <f>IF(Comodines[[#This Row],[L&amp;L]],Comodines[[#This Row],[Contador]],"")</f>
        <v/>
      </c>
      <c r="Y430" s="2" t="str">
        <f>IFERROR(SMALL(Comodines[L&amp;LC1],COUNTA($U$2:U430)),"")</f>
        <v/>
      </c>
      <c r="Z430" s="2" t="str">
        <f>IF(AND(Comodines[[#This Row],[Nuevo_Fuego]],Comodines[[#This Row],[L&amp;L]]),Comodines[[#This Row],[Contador]],"")</f>
        <v/>
      </c>
      <c r="AA430" s="2" t="str">
        <f>IFERROR(SMALL(Comodines[FuegoC1],COUNTA($W$2:W430)),"")</f>
        <v/>
      </c>
      <c r="AB430" s="3"/>
      <c r="AD430" s="3"/>
      <c r="AE430" s="3"/>
    </row>
    <row r="431" spans="1:31" ht="15" x14ac:dyDescent="0.25">
      <c r="A431" s="25">
        <v>31.28539</v>
      </c>
      <c r="B431" s="18">
        <v>-82.047780000000003</v>
      </c>
      <c r="C431" s="2">
        <v>349.6</v>
      </c>
      <c r="D431" s="2">
        <v>0.4</v>
      </c>
      <c r="E431" s="2">
        <v>0.4</v>
      </c>
      <c r="F431" s="4">
        <v>42643</v>
      </c>
      <c r="G431" s="2">
        <v>1820</v>
      </c>
      <c r="H431" s="2" t="s">
        <v>0</v>
      </c>
      <c r="I431" s="2" t="s">
        <v>1</v>
      </c>
      <c r="J431" s="2" t="s">
        <v>2</v>
      </c>
      <c r="K431" s="2">
        <v>313.3</v>
      </c>
      <c r="L431" s="2">
        <v>0</v>
      </c>
      <c r="M431" s="6" t="s">
        <v>3</v>
      </c>
      <c r="N431" s="23"/>
      <c r="O431" s="21" t="str">
        <f>Comodines[[#This Row],[Lat_trunc]]&amp;Comodines[[#This Row],[Lon_trunc]]</f>
        <v>31.2855-82.048</v>
      </c>
      <c r="P431" s="21">
        <f>MROUND(Datos[[#This Row],[Latitude]],IF(Datos[[#This Row],[Latitude]]&lt;0,-Precisión,Precisión))</f>
        <v>31.285499999999999</v>
      </c>
      <c r="Q431" s="21">
        <f>MROUND(Datos[[#This Row],[Longitude]],IF(Datos[[#This Row],[Longitude]]&lt;0,-Precisión,Precisión))</f>
        <v>-82.048000000000002</v>
      </c>
      <c r="R431" s="1">
        <v>430</v>
      </c>
      <c r="S431" s="5" t="b">
        <f>AND(Datos[[#This Row],[Latitude]]&gt;=Latitud_,Datos[[#This Row],[Latitude]]&lt;=_Latitud)</f>
        <v>0</v>
      </c>
      <c r="T431" s="2" t="b">
        <f>AND(Datos[[#This Row],[Longitude]]&gt;=Longitud_,Datos[[#This Row],[Longitude]]&lt;=_Longitud)</f>
        <v>0</v>
      </c>
      <c r="U431" s="2" t="b">
        <f>AND(Comodines[[#This Row],[Latitud]],Comodines[[#This Row],[Longitud]])</f>
        <v>0</v>
      </c>
      <c r="V431" s="2" t="b">
        <f>IF(COUNTIFS($O$2:O431,Comodines[[#This Row],[LatT&amp;LonT]],$F$2:F431,Datos[[#This Row],[Acq_date]]-1)=0,TRUE,FALSE)</f>
        <v>1</v>
      </c>
      <c r="W431" s="2" t="b">
        <f>AND(Comodines[[#This Row],[L&amp;L]],Comodines[[#This Row],[Nuevo_Fuego]])</f>
        <v>0</v>
      </c>
      <c r="X431" s="2" t="str">
        <f>IF(Comodines[[#This Row],[L&amp;L]],Comodines[[#This Row],[Contador]],"")</f>
        <v/>
      </c>
      <c r="Y431" s="2" t="str">
        <f>IFERROR(SMALL(Comodines[L&amp;LC1],COUNTA($U$2:U431)),"")</f>
        <v/>
      </c>
      <c r="Z431" s="2" t="str">
        <f>IF(AND(Comodines[[#This Row],[Nuevo_Fuego]],Comodines[[#This Row],[L&amp;L]]),Comodines[[#This Row],[Contador]],"")</f>
        <v/>
      </c>
      <c r="AA431" s="2" t="str">
        <f>IFERROR(SMALL(Comodines[FuegoC1],COUNTA($W$2:W431)),"")</f>
        <v/>
      </c>
      <c r="AB431" s="3"/>
      <c r="AD431" s="3"/>
      <c r="AE431" s="3"/>
    </row>
    <row r="432" spans="1:31" ht="15" x14ac:dyDescent="0.25">
      <c r="A432" s="25">
        <v>31.311229999999998</v>
      </c>
      <c r="B432" s="18">
        <v>-82.270809999999997</v>
      </c>
      <c r="C432" s="2">
        <v>338.9</v>
      </c>
      <c r="D432" s="2">
        <v>0.4</v>
      </c>
      <c r="E432" s="2">
        <v>0.4</v>
      </c>
      <c r="F432" s="4">
        <v>42643</v>
      </c>
      <c r="G432" s="2">
        <v>1820</v>
      </c>
      <c r="H432" s="2" t="s">
        <v>0</v>
      </c>
      <c r="I432" s="2" t="s">
        <v>1</v>
      </c>
      <c r="J432" s="2" t="s">
        <v>2</v>
      </c>
      <c r="K432" s="2">
        <v>304.8</v>
      </c>
      <c r="L432" s="2">
        <v>0</v>
      </c>
      <c r="M432" s="6" t="s">
        <v>3</v>
      </c>
      <c r="N432" s="23"/>
      <c r="O432" s="21" t="str">
        <f>Comodines[[#This Row],[Lat_trunc]]&amp;Comodines[[#This Row],[Lon_trunc]]</f>
        <v>31.311-82.271</v>
      </c>
      <c r="P432" s="21">
        <f>MROUND(Datos[[#This Row],[Latitude]],IF(Datos[[#This Row],[Latitude]]&lt;0,-Precisión,Precisión))</f>
        <v>31.311</v>
      </c>
      <c r="Q432" s="21">
        <f>MROUND(Datos[[#This Row],[Longitude]],IF(Datos[[#This Row],[Longitude]]&lt;0,-Precisión,Precisión))</f>
        <v>-82.271000000000001</v>
      </c>
      <c r="R432" s="1">
        <v>431</v>
      </c>
      <c r="S432" s="5" t="b">
        <f>AND(Datos[[#This Row],[Latitude]]&gt;=Latitud_,Datos[[#This Row],[Latitude]]&lt;=_Latitud)</f>
        <v>0</v>
      </c>
      <c r="T432" s="2" t="b">
        <f>AND(Datos[[#This Row],[Longitude]]&gt;=Longitud_,Datos[[#This Row],[Longitude]]&lt;=_Longitud)</f>
        <v>0</v>
      </c>
      <c r="U432" s="2" t="b">
        <f>AND(Comodines[[#This Row],[Latitud]],Comodines[[#This Row],[Longitud]])</f>
        <v>0</v>
      </c>
      <c r="V432" s="2" t="b">
        <f>IF(COUNTIFS($O$2:O432,Comodines[[#This Row],[LatT&amp;LonT]],$F$2:F432,Datos[[#This Row],[Acq_date]]-1)=0,TRUE,FALSE)</f>
        <v>1</v>
      </c>
      <c r="W432" s="2" t="b">
        <f>AND(Comodines[[#This Row],[L&amp;L]],Comodines[[#This Row],[Nuevo_Fuego]])</f>
        <v>0</v>
      </c>
      <c r="X432" s="2" t="str">
        <f>IF(Comodines[[#This Row],[L&amp;L]],Comodines[[#This Row],[Contador]],"")</f>
        <v/>
      </c>
      <c r="Y432" s="2" t="str">
        <f>IFERROR(SMALL(Comodines[L&amp;LC1],COUNTA($U$2:U432)),"")</f>
        <v/>
      </c>
      <c r="Z432" s="2" t="str">
        <f>IF(AND(Comodines[[#This Row],[Nuevo_Fuego]],Comodines[[#This Row],[L&amp;L]]),Comodines[[#This Row],[Contador]],"")</f>
        <v/>
      </c>
      <c r="AA432" s="2" t="str">
        <f>IFERROR(SMALL(Comodines[FuegoC1],COUNTA($W$2:W432)),"")</f>
        <v/>
      </c>
      <c r="AB432" s="3"/>
      <c r="AD432" s="3"/>
      <c r="AE432" s="3"/>
    </row>
    <row r="433" spans="1:31" ht="15" x14ac:dyDescent="0.25">
      <c r="A433" s="25">
        <v>31.313970000000001</v>
      </c>
      <c r="B433" s="18">
        <v>-82.270679999999999</v>
      </c>
      <c r="C433" s="2">
        <v>331.8</v>
      </c>
      <c r="D433" s="2">
        <v>0.4</v>
      </c>
      <c r="E433" s="2">
        <v>0.4</v>
      </c>
      <c r="F433" s="4">
        <v>42643</v>
      </c>
      <c r="G433" s="2">
        <v>1820</v>
      </c>
      <c r="H433" s="2" t="s">
        <v>0</v>
      </c>
      <c r="I433" s="2" t="s">
        <v>1</v>
      </c>
      <c r="J433" s="2" t="s">
        <v>2</v>
      </c>
      <c r="K433" s="2">
        <v>301.7</v>
      </c>
      <c r="L433" s="2">
        <v>0</v>
      </c>
      <c r="M433" s="6" t="s">
        <v>3</v>
      </c>
      <c r="N433" s="23"/>
      <c r="O433" s="21" t="str">
        <f>Comodines[[#This Row],[Lat_trunc]]&amp;Comodines[[#This Row],[Lon_trunc]]</f>
        <v>31.314-82.2705</v>
      </c>
      <c r="P433" s="21">
        <f>MROUND(Datos[[#This Row],[Latitude]],IF(Datos[[#This Row],[Latitude]]&lt;0,-Precisión,Precisión))</f>
        <v>31.314</v>
      </c>
      <c r="Q433" s="21">
        <f>MROUND(Datos[[#This Row],[Longitude]],IF(Datos[[#This Row],[Longitude]]&lt;0,-Precisión,Precisión))</f>
        <v>-82.270499999999998</v>
      </c>
      <c r="R433" s="1">
        <v>432</v>
      </c>
      <c r="S433" s="5" t="b">
        <f>AND(Datos[[#This Row],[Latitude]]&gt;=Latitud_,Datos[[#This Row],[Latitude]]&lt;=_Latitud)</f>
        <v>0</v>
      </c>
      <c r="T433" s="2" t="b">
        <f>AND(Datos[[#This Row],[Longitude]]&gt;=Longitud_,Datos[[#This Row],[Longitude]]&lt;=_Longitud)</f>
        <v>0</v>
      </c>
      <c r="U433" s="2" t="b">
        <f>AND(Comodines[[#This Row],[Latitud]],Comodines[[#This Row],[Longitud]])</f>
        <v>0</v>
      </c>
      <c r="V433" s="2" t="b">
        <f>IF(COUNTIFS($O$2:O433,Comodines[[#This Row],[LatT&amp;LonT]],$F$2:F433,Datos[[#This Row],[Acq_date]]-1)=0,TRUE,FALSE)</f>
        <v>1</v>
      </c>
      <c r="W433" s="2" t="b">
        <f>AND(Comodines[[#This Row],[L&amp;L]],Comodines[[#This Row],[Nuevo_Fuego]])</f>
        <v>0</v>
      </c>
      <c r="X433" s="2" t="str">
        <f>IF(Comodines[[#This Row],[L&amp;L]],Comodines[[#This Row],[Contador]],"")</f>
        <v/>
      </c>
      <c r="Y433" s="2" t="str">
        <f>IFERROR(SMALL(Comodines[L&amp;LC1],COUNTA($U$2:U433)),"")</f>
        <v/>
      </c>
      <c r="Z433" s="2" t="str">
        <f>IF(AND(Comodines[[#This Row],[Nuevo_Fuego]],Comodines[[#This Row],[L&amp;L]]),Comodines[[#This Row],[Contador]],"")</f>
        <v/>
      </c>
      <c r="AA433" s="2" t="str">
        <f>IFERROR(SMALL(Comodines[FuegoC1],COUNTA($W$2:W433)),"")</f>
        <v/>
      </c>
      <c r="AB433" s="3"/>
      <c r="AD433" s="3"/>
      <c r="AE433" s="3"/>
    </row>
    <row r="434" spans="1:31" ht="15" x14ac:dyDescent="0.25">
      <c r="A434" s="25">
        <v>31.280670000000001</v>
      </c>
      <c r="B434" s="18">
        <v>-82.546520000000001</v>
      </c>
      <c r="C434" s="2">
        <v>341.4</v>
      </c>
      <c r="D434" s="2">
        <v>0.4</v>
      </c>
      <c r="E434" s="2">
        <v>0.4</v>
      </c>
      <c r="F434" s="4">
        <v>42643</v>
      </c>
      <c r="G434" s="2">
        <v>1820</v>
      </c>
      <c r="H434" s="2" t="s">
        <v>0</v>
      </c>
      <c r="I434" s="2" t="s">
        <v>1</v>
      </c>
      <c r="J434" s="2" t="s">
        <v>2</v>
      </c>
      <c r="K434" s="2">
        <v>306.8</v>
      </c>
      <c r="L434" s="2">
        <v>0</v>
      </c>
      <c r="M434" s="6" t="s">
        <v>3</v>
      </c>
      <c r="N434" s="23"/>
      <c r="O434" s="21" t="str">
        <f>Comodines[[#This Row],[Lat_trunc]]&amp;Comodines[[#This Row],[Lon_trunc]]</f>
        <v>31.2805-82.5465</v>
      </c>
      <c r="P434" s="21">
        <f>MROUND(Datos[[#This Row],[Latitude]],IF(Datos[[#This Row],[Latitude]]&lt;0,-Precisión,Precisión))</f>
        <v>31.2805</v>
      </c>
      <c r="Q434" s="21">
        <f>MROUND(Datos[[#This Row],[Longitude]],IF(Datos[[#This Row],[Longitude]]&lt;0,-Precisión,Precisión))</f>
        <v>-82.546499999999995</v>
      </c>
      <c r="R434" s="1">
        <v>433</v>
      </c>
      <c r="S434" s="5" t="b">
        <f>AND(Datos[[#This Row],[Latitude]]&gt;=Latitud_,Datos[[#This Row],[Latitude]]&lt;=_Latitud)</f>
        <v>0</v>
      </c>
      <c r="T434" s="2" t="b">
        <f>AND(Datos[[#This Row],[Longitude]]&gt;=Longitud_,Datos[[#This Row],[Longitude]]&lt;=_Longitud)</f>
        <v>0</v>
      </c>
      <c r="U434" s="2" t="b">
        <f>AND(Comodines[[#This Row],[Latitud]],Comodines[[#This Row],[Longitud]])</f>
        <v>0</v>
      </c>
      <c r="V434" s="2" t="b">
        <f>IF(COUNTIFS($O$2:O434,Comodines[[#This Row],[LatT&amp;LonT]],$F$2:F434,Datos[[#This Row],[Acq_date]]-1)=0,TRUE,FALSE)</f>
        <v>1</v>
      </c>
      <c r="W434" s="2" t="b">
        <f>AND(Comodines[[#This Row],[L&amp;L]],Comodines[[#This Row],[Nuevo_Fuego]])</f>
        <v>0</v>
      </c>
      <c r="X434" s="2" t="str">
        <f>IF(Comodines[[#This Row],[L&amp;L]],Comodines[[#This Row],[Contador]],"")</f>
        <v/>
      </c>
      <c r="Y434" s="2" t="str">
        <f>IFERROR(SMALL(Comodines[L&amp;LC1],COUNTA($U$2:U434)),"")</f>
        <v/>
      </c>
      <c r="Z434" s="2" t="str">
        <f>IF(AND(Comodines[[#This Row],[Nuevo_Fuego]],Comodines[[#This Row],[L&amp;L]]),Comodines[[#This Row],[Contador]],"")</f>
        <v/>
      </c>
      <c r="AA434" s="2" t="str">
        <f>IFERROR(SMALL(Comodines[FuegoC1],COUNTA($W$2:W434)),"")</f>
        <v/>
      </c>
      <c r="AB434" s="3"/>
      <c r="AD434" s="3"/>
      <c r="AE434" s="3"/>
    </row>
    <row r="435" spans="1:31" ht="15" x14ac:dyDescent="0.25">
      <c r="A435" s="25">
        <v>31.279910000000001</v>
      </c>
      <c r="B435" s="18">
        <v>-82.550899999999999</v>
      </c>
      <c r="C435" s="2">
        <v>345.9</v>
      </c>
      <c r="D435" s="2">
        <v>0.4</v>
      </c>
      <c r="E435" s="2">
        <v>0.4</v>
      </c>
      <c r="F435" s="4">
        <v>42643</v>
      </c>
      <c r="G435" s="2">
        <v>1820</v>
      </c>
      <c r="H435" s="2" t="s">
        <v>0</v>
      </c>
      <c r="I435" s="2" t="s">
        <v>1</v>
      </c>
      <c r="J435" s="2" t="s">
        <v>2</v>
      </c>
      <c r="K435" s="2">
        <v>308.89999999999998</v>
      </c>
      <c r="L435" s="2">
        <v>0</v>
      </c>
      <c r="M435" s="6" t="s">
        <v>3</v>
      </c>
      <c r="N435" s="23"/>
      <c r="O435" s="21" t="str">
        <f>Comodines[[#This Row],[Lat_trunc]]&amp;Comodines[[#This Row],[Lon_trunc]]</f>
        <v>31.28-82.551</v>
      </c>
      <c r="P435" s="21">
        <f>MROUND(Datos[[#This Row],[Latitude]],IF(Datos[[#This Row],[Latitude]]&lt;0,-Precisión,Precisión))</f>
        <v>31.28</v>
      </c>
      <c r="Q435" s="21">
        <f>MROUND(Datos[[#This Row],[Longitude]],IF(Datos[[#This Row],[Longitude]]&lt;0,-Precisión,Precisión))</f>
        <v>-82.551000000000002</v>
      </c>
      <c r="R435" s="1">
        <v>434</v>
      </c>
      <c r="S435" s="5" t="b">
        <f>AND(Datos[[#This Row],[Latitude]]&gt;=Latitud_,Datos[[#This Row],[Latitude]]&lt;=_Latitud)</f>
        <v>0</v>
      </c>
      <c r="T435" s="2" t="b">
        <f>AND(Datos[[#This Row],[Longitude]]&gt;=Longitud_,Datos[[#This Row],[Longitude]]&lt;=_Longitud)</f>
        <v>0</v>
      </c>
      <c r="U435" s="2" t="b">
        <f>AND(Comodines[[#This Row],[Latitud]],Comodines[[#This Row],[Longitud]])</f>
        <v>0</v>
      </c>
      <c r="V435" s="2" t="b">
        <f>IF(COUNTIFS($O$2:O435,Comodines[[#This Row],[LatT&amp;LonT]],$F$2:F435,Datos[[#This Row],[Acq_date]]-1)=0,TRUE,FALSE)</f>
        <v>1</v>
      </c>
      <c r="W435" s="2" t="b">
        <f>AND(Comodines[[#This Row],[L&amp;L]],Comodines[[#This Row],[Nuevo_Fuego]])</f>
        <v>0</v>
      </c>
      <c r="X435" s="2" t="str">
        <f>IF(Comodines[[#This Row],[L&amp;L]],Comodines[[#This Row],[Contador]],"")</f>
        <v/>
      </c>
      <c r="Y435" s="2" t="str">
        <f>IFERROR(SMALL(Comodines[L&amp;LC1],COUNTA($U$2:U435)),"")</f>
        <v/>
      </c>
      <c r="Z435" s="2" t="str">
        <f>IF(AND(Comodines[[#This Row],[Nuevo_Fuego]],Comodines[[#This Row],[L&amp;L]]),Comodines[[#This Row],[Contador]],"")</f>
        <v/>
      </c>
      <c r="AA435" s="2" t="str">
        <f>IFERROR(SMALL(Comodines[FuegoC1],COUNTA($W$2:W435)),"")</f>
        <v/>
      </c>
      <c r="AB435" s="3"/>
      <c r="AD435" s="3"/>
      <c r="AE435" s="3"/>
    </row>
    <row r="436" spans="1:31" ht="15" x14ac:dyDescent="0.25">
      <c r="A436" s="25">
        <v>31.283329999999999</v>
      </c>
      <c r="B436" s="18">
        <v>-82.551689999999994</v>
      </c>
      <c r="C436" s="2">
        <v>334.7</v>
      </c>
      <c r="D436" s="2">
        <v>0.4</v>
      </c>
      <c r="E436" s="2">
        <v>0.4</v>
      </c>
      <c r="F436" s="4">
        <v>42643</v>
      </c>
      <c r="G436" s="2">
        <v>1820</v>
      </c>
      <c r="H436" s="2" t="s">
        <v>0</v>
      </c>
      <c r="I436" s="2" t="s">
        <v>4</v>
      </c>
      <c r="J436" s="2" t="s">
        <v>2</v>
      </c>
      <c r="K436" s="2">
        <v>305.2</v>
      </c>
      <c r="L436" s="2">
        <v>0</v>
      </c>
      <c r="M436" s="6" t="s">
        <v>3</v>
      </c>
      <c r="N436" s="23"/>
      <c r="O436" s="21" t="str">
        <f>Comodines[[#This Row],[Lat_trunc]]&amp;Comodines[[#This Row],[Lon_trunc]]</f>
        <v>31.2835-82.5515</v>
      </c>
      <c r="P436" s="21">
        <f>MROUND(Datos[[#This Row],[Latitude]],IF(Datos[[#This Row],[Latitude]]&lt;0,-Precisión,Precisión))</f>
        <v>31.2835</v>
      </c>
      <c r="Q436" s="21">
        <f>MROUND(Datos[[#This Row],[Longitude]],IF(Datos[[#This Row],[Longitude]]&lt;0,-Precisión,Precisión))</f>
        <v>-82.551500000000004</v>
      </c>
      <c r="R436" s="1">
        <v>435</v>
      </c>
      <c r="S436" s="5" t="b">
        <f>AND(Datos[[#This Row],[Latitude]]&gt;=Latitud_,Datos[[#This Row],[Latitude]]&lt;=_Latitud)</f>
        <v>0</v>
      </c>
      <c r="T436" s="2" t="b">
        <f>AND(Datos[[#This Row],[Longitude]]&gt;=Longitud_,Datos[[#This Row],[Longitude]]&lt;=_Longitud)</f>
        <v>0</v>
      </c>
      <c r="U436" s="2" t="b">
        <f>AND(Comodines[[#This Row],[Latitud]],Comodines[[#This Row],[Longitud]])</f>
        <v>0</v>
      </c>
      <c r="V436" s="2" t="b">
        <f>IF(COUNTIFS($O$2:O436,Comodines[[#This Row],[LatT&amp;LonT]],$F$2:F436,Datos[[#This Row],[Acq_date]]-1)=0,TRUE,FALSE)</f>
        <v>1</v>
      </c>
      <c r="W436" s="2" t="b">
        <f>AND(Comodines[[#This Row],[L&amp;L]],Comodines[[#This Row],[Nuevo_Fuego]])</f>
        <v>0</v>
      </c>
      <c r="X436" s="2" t="str">
        <f>IF(Comodines[[#This Row],[L&amp;L]],Comodines[[#This Row],[Contador]],"")</f>
        <v/>
      </c>
      <c r="Y436" s="2" t="str">
        <f>IFERROR(SMALL(Comodines[L&amp;LC1],COUNTA($U$2:U436)),"")</f>
        <v/>
      </c>
      <c r="Z436" s="2" t="str">
        <f>IF(AND(Comodines[[#This Row],[Nuevo_Fuego]],Comodines[[#This Row],[L&amp;L]]),Comodines[[#This Row],[Contador]],"")</f>
        <v/>
      </c>
      <c r="AA436" s="2" t="str">
        <f>IFERROR(SMALL(Comodines[FuegoC1],COUNTA($W$2:W436)),"")</f>
        <v/>
      </c>
      <c r="AB436" s="3"/>
      <c r="AD436" s="3"/>
      <c r="AE436" s="3"/>
    </row>
    <row r="437" spans="1:31" ht="15" x14ac:dyDescent="0.25">
      <c r="A437" s="25">
        <v>30.99963</v>
      </c>
      <c r="B437" s="18">
        <v>-84.187899999999999</v>
      </c>
      <c r="C437" s="2">
        <v>337.7</v>
      </c>
      <c r="D437" s="2">
        <v>0.5</v>
      </c>
      <c r="E437" s="2">
        <v>0.4</v>
      </c>
      <c r="F437" s="4">
        <v>42643</v>
      </c>
      <c r="G437" s="2">
        <v>1820</v>
      </c>
      <c r="H437" s="2" t="s">
        <v>0</v>
      </c>
      <c r="I437" s="2" t="s">
        <v>1</v>
      </c>
      <c r="J437" s="2" t="s">
        <v>2</v>
      </c>
      <c r="K437" s="2">
        <v>310.2</v>
      </c>
      <c r="L437" s="2">
        <v>0</v>
      </c>
      <c r="M437" s="6" t="s">
        <v>3</v>
      </c>
      <c r="N437" s="23"/>
      <c r="O437" s="21" t="str">
        <f>Comodines[[#This Row],[Lat_trunc]]&amp;Comodines[[#This Row],[Lon_trunc]]</f>
        <v>30.9995-84.188</v>
      </c>
      <c r="P437" s="21">
        <f>MROUND(Datos[[#This Row],[Latitude]],IF(Datos[[#This Row],[Latitude]]&lt;0,-Precisión,Precisión))</f>
        <v>30.999500000000001</v>
      </c>
      <c r="Q437" s="21">
        <f>MROUND(Datos[[#This Row],[Longitude]],IF(Datos[[#This Row],[Longitude]]&lt;0,-Precisión,Precisión))</f>
        <v>-84.188000000000002</v>
      </c>
      <c r="R437" s="1">
        <v>436</v>
      </c>
      <c r="S437" s="5" t="b">
        <f>AND(Datos[[#This Row],[Latitude]]&gt;=Latitud_,Datos[[#This Row],[Latitude]]&lt;=_Latitud)</f>
        <v>0</v>
      </c>
      <c r="T437" s="2" t="b">
        <f>AND(Datos[[#This Row],[Longitude]]&gt;=Longitud_,Datos[[#This Row],[Longitude]]&lt;=_Longitud)</f>
        <v>0</v>
      </c>
      <c r="U437" s="2" t="b">
        <f>AND(Comodines[[#This Row],[Latitud]],Comodines[[#This Row],[Longitud]])</f>
        <v>0</v>
      </c>
      <c r="V437" s="2" t="b">
        <f>IF(COUNTIFS($O$2:O437,Comodines[[#This Row],[LatT&amp;LonT]],$F$2:F437,Datos[[#This Row],[Acq_date]]-1)=0,TRUE,FALSE)</f>
        <v>1</v>
      </c>
      <c r="W437" s="2" t="b">
        <f>AND(Comodines[[#This Row],[L&amp;L]],Comodines[[#This Row],[Nuevo_Fuego]])</f>
        <v>0</v>
      </c>
      <c r="X437" s="2" t="str">
        <f>IF(Comodines[[#This Row],[L&amp;L]],Comodines[[#This Row],[Contador]],"")</f>
        <v/>
      </c>
      <c r="Y437" s="2" t="str">
        <f>IFERROR(SMALL(Comodines[L&amp;LC1],COUNTA($U$2:U437)),"")</f>
        <v/>
      </c>
      <c r="Z437" s="2" t="str">
        <f>IF(AND(Comodines[[#This Row],[Nuevo_Fuego]],Comodines[[#This Row],[L&amp;L]]),Comodines[[#This Row],[Contador]],"")</f>
        <v/>
      </c>
      <c r="AA437" s="2" t="str">
        <f>IFERROR(SMALL(Comodines[FuegoC1],COUNTA($W$2:W437)),"")</f>
        <v/>
      </c>
      <c r="AB437" s="3"/>
      <c r="AD437" s="3"/>
      <c r="AE437" s="3"/>
    </row>
    <row r="438" spans="1:31" ht="15" x14ac:dyDescent="0.25">
      <c r="A438" s="25">
        <v>31.00329</v>
      </c>
      <c r="B438" s="18">
        <v>-84.188820000000007</v>
      </c>
      <c r="C438" s="2">
        <v>339.8</v>
      </c>
      <c r="D438" s="2">
        <v>0.5</v>
      </c>
      <c r="E438" s="2">
        <v>0.4</v>
      </c>
      <c r="F438" s="4">
        <v>42643</v>
      </c>
      <c r="G438" s="2">
        <v>1820</v>
      </c>
      <c r="H438" s="2" t="s">
        <v>0</v>
      </c>
      <c r="I438" s="2" t="s">
        <v>1</v>
      </c>
      <c r="J438" s="2" t="s">
        <v>2</v>
      </c>
      <c r="K438" s="2">
        <v>303.60000000000002</v>
      </c>
      <c r="L438" s="2">
        <v>0</v>
      </c>
      <c r="M438" s="6" t="s">
        <v>3</v>
      </c>
      <c r="N438" s="23"/>
      <c r="O438" s="21" t="str">
        <f>Comodines[[#This Row],[Lat_trunc]]&amp;Comodines[[#This Row],[Lon_trunc]]</f>
        <v>31.0035-84.189</v>
      </c>
      <c r="P438" s="21">
        <f>MROUND(Datos[[#This Row],[Latitude]],IF(Datos[[#This Row],[Latitude]]&lt;0,-Precisión,Precisión))</f>
        <v>31.003499999999999</v>
      </c>
      <c r="Q438" s="21">
        <f>MROUND(Datos[[#This Row],[Longitude]],IF(Datos[[#This Row],[Longitude]]&lt;0,-Precisión,Precisión))</f>
        <v>-84.189000000000007</v>
      </c>
      <c r="R438" s="1">
        <v>437</v>
      </c>
      <c r="S438" s="5" t="b">
        <f>AND(Datos[[#This Row],[Latitude]]&gt;=Latitud_,Datos[[#This Row],[Latitude]]&lt;=_Latitud)</f>
        <v>0</v>
      </c>
      <c r="T438" s="2" t="b">
        <f>AND(Datos[[#This Row],[Longitude]]&gt;=Longitud_,Datos[[#This Row],[Longitude]]&lt;=_Longitud)</f>
        <v>0</v>
      </c>
      <c r="U438" s="2" t="b">
        <f>AND(Comodines[[#This Row],[Latitud]],Comodines[[#This Row],[Longitud]])</f>
        <v>0</v>
      </c>
      <c r="V438" s="2" t="b">
        <f>IF(COUNTIFS($O$2:O438,Comodines[[#This Row],[LatT&amp;LonT]],$F$2:F438,Datos[[#This Row],[Acq_date]]-1)=0,TRUE,FALSE)</f>
        <v>1</v>
      </c>
      <c r="W438" s="2" t="b">
        <f>AND(Comodines[[#This Row],[L&amp;L]],Comodines[[#This Row],[Nuevo_Fuego]])</f>
        <v>0</v>
      </c>
      <c r="X438" s="2" t="str">
        <f>IF(Comodines[[#This Row],[L&amp;L]],Comodines[[#This Row],[Contador]],"")</f>
        <v/>
      </c>
      <c r="Y438" s="2" t="str">
        <f>IFERROR(SMALL(Comodines[L&amp;LC1],COUNTA($U$2:U438)),"")</f>
        <v/>
      </c>
      <c r="Z438" s="2" t="str">
        <f>IF(AND(Comodines[[#This Row],[Nuevo_Fuego]],Comodines[[#This Row],[L&amp;L]]),Comodines[[#This Row],[Contador]],"")</f>
        <v/>
      </c>
      <c r="AA438" s="2" t="str">
        <f>IFERROR(SMALL(Comodines[FuegoC1],COUNTA($W$2:W438)),"")</f>
        <v/>
      </c>
      <c r="AB438" s="3"/>
      <c r="AD438" s="3"/>
      <c r="AE438" s="3"/>
    </row>
    <row r="439" spans="1:31" ht="15" x14ac:dyDescent="0.25">
      <c r="A439" s="25">
        <v>31.262530000000002</v>
      </c>
      <c r="B439" s="18">
        <v>-82.836209999999994</v>
      </c>
      <c r="C439" s="2">
        <v>330.2</v>
      </c>
      <c r="D439" s="2">
        <v>0.4</v>
      </c>
      <c r="E439" s="2">
        <v>0.4</v>
      </c>
      <c r="F439" s="4">
        <v>42643</v>
      </c>
      <c r="G439" s="2">
        <v>1820</v>
      </c>
      <c r="H439" s="2" t="s">
        <v>0</v>
      </c>
      <c r="I439" s="2" t="s">
        <v>4</v>
      </c>
      <c r="J439" s="2" t="s">
        <v>2</v>
      </c>
      <c r="K439" s="2">
        <v>303.89999999999998</v>
      </c>
      <c r="L439" s="2">
        <v>0</v>
      </c>
      <c r="M439" s="6" t="s">
        <v>3</v>
      </c>
      <c r="N439" s="23"/>
      <c r="O439" s="21" t="str">
        <f>Comodines[[#This Row],[Lat_trunc]]&amp;Comodines[[#This Row],[Lon_trunc]]</f>
        <v>31.2625-82.836</v>
      </c>
      <c r="P439" s="21">
        <f>MROUND(Datos[[#This Row],[Latitude]],IF(Datos[[#This Row],[Latitude]]&lt;0,-Precisión,Precisión))</f>
        <v>31.262499999999999</v>
      </c>
      <c r="Q439" s="21">
        <f>MROUND(Datos[[#This Row],[Longitude]],IF(Datos[[#This Row],[Longitude]]&lt;0,-Precisión,Precisión))</f>
        <v>-82.835999999999999</v>
      </c>
      <c r="R439" s="1">
        <v>438</v>
      </c>
      <c r="S439" s="5" t="b">
        <f>AND(Datos[[#This Row],[Latitude]]&gt;=Latitud_,Datos[[#This Row],[Latitude]]&lt;=_Latitud)</f>
        <v>0</v>
      </c>
      <c r="T439" s="2" t="b">
        <f>AND(Datos[[#This Row],[Longitude]]&gt;=Longitud_,Datos[[#This Row],[Longitude]]&lt;=_Longitud)</f>
        <v>0</v>
      </c>
      <c r="U439" s="2" t="b">
        <f>AND(Comodines[[#This Row],[Latitud]],Comodines[[#This Row],[Longitud]])</f>
        <v>0</v>
      </c>
      <c r="V439" s="2" t="b">
        <f>IF(COUNTIFS($O$2:O439,Comodines[[#This Row],[LatT&amp;LonT]],$F$2:F439,Datos[[#This Row],[Acq_date]]-1)=0,TRUE,FALSE)</f>
        <v>1</v>
      </c>
      <c r="W439" s="2" t="b">
        <f>AND(Comodines[[#This Row],[L&amp;L]],Comodines[[#This Row],[Nuevo_Fuego]])</f>
        <v>0</v>
      </c>
      <c r="X439" s="2" t="str">
        <f>IF(Comodines[[#This Row],[L&amp;L]],Comodines[[#This Row],[Contador]],"")</f>
        <v/>
      </c>
      <c r="Y439" s="2" t="str">
        <f>IFERROR(SMALL(Comodines[L&amp;LC1],COUNTA($U$2:U439)),"")</f>
        <v/>
      </c>
      <c r="Z439" s="2" t="str">
        <f>IF(AND(Comodines[[#This Row],[Nuevo_Fuego]],Comodines[[#This Row],[L&amp;L]]),Comodines[[#This Row],[Contador]],"")</f>
        <v/>
      </c>
      <c r="AA439" s="2" t="str">
        <f>IFERROR(SMALL(Comodines[FuegoC1],COUNTA($W$2:W439)),"")</f>
        <v/>
      </c>
      <c r="AB439" s="3"/>
      <c r="AD439" s="3"/>
      <c r="AE439" s="3"/>
    </row>
    <row r="440" spans="1:31" ht="15" x14ac:dyDescent="0.25">
      <c r="A440" s="25">
        <v>31.006489999999999</v>
      </c>
      <c r="B440" s="18">
        <v>-84.274349999999998</v>
      </c>
      <c r="C440" s="2">
        <v>343.2</v>
      </c>
      <c r="D440" s="2">
        <v>0.5</v>
      </c>
      <c r="E440" s="2">
        <v>0.4</v>
      </c>
      <c r="F440" s="4">
        <v>42643</v>
      </c>
      <c r="G440" s="2">
        <v>1820</v>
      </c>
      <c r="H440" s="2" t="s">
        <v>0</v>
      </c>
      <c r="I440" s="2" t="s">
        <v>1</v>
      </c>
      <c r="J440" s="2" t="s">
        <v>2</v>
      </c>
      <c r="K440" s="2">
        <v>306.60000000000002</v>
      </c>
      <c r="L440" s="2">
        <v>0</v>
      </c>
      <c r="M440" s="6" t="s">
        <v>3</v>
      </c>
      <c r="N440" s="23"/>
      <c r="O440" s="21" t="str">
        <f>Comodines[[#This Row],[Lat_trunc]]&amp;Comodines[[#This Row],[Lon_trunc]]</f>
        <v>31.0065-84.2745</v>
      </c>
      <c r="P440" s="21">
        <f>MROUND(Datos[[#This Row],[Latitude]],IF(Datos[[#This Row],[Latitude]]&lt;0,-Precisión,Precisión))</f>
        <v>31.006499999999999</v>
      </c>
      <c r="Q440" s="21">
        <f>MROUND(Datos[[#This Row],[Longitude]],IF(Datos[[#This Row],[Longitude]]&lt;0,-Precisión,Precisión))</f>
        <v>-84.274500000000003</v>
      </c>
      <c r="R440" s="1">
        <v>439</v>
      </c>
      <c r="S440" s="5" t="b">
        <f>AND(Datos[[#This Row],[Latitude]]&gt;=Latitud_,Datos[[#This Row],[Latitude]]&lt;=_Latitud)</f>
        <v>0</v>
      </c>
      <c r="T440" s="2" t="b">
        <f>AND(Datos[[#This Row],[Longitude]]&gt;=Longitud_,Datos[[#This Row],[Longitude]]&lt;=_Longitud)</f>
        <v>0</v>
      </c>
      <c r="U440" s="2" t="b">
        <f>AND(Comodines[[#This Row],[Latitud]],Comodines[[#This Row],[Longitud]])</f>
        <v>0</v>
      </c>
      <c r="V440" s="2" t="b">
        <f>IF(COUNTIFS($O$2:O440,Comodines[[#This Row],[LatT&amp;LonT]],$F$2:F440,Datos[[#This Row],[Acq_date]]-1)=0,TRUE,FALSE)</f>
        <v>1</v>
      </c>
      <c r="W440" s="2" t="b">
        <f>AND(Comodines[[#This Row],[L&amp;L]],Comodines[[#This Row],[Nuevo_Fuego]])</f>
        <v>0</v>
      </c>
      <c r="X440" s="2" t="str">
        <f>IF(Comodines[[#This Row],[L&amp;L]],Comodines[[#This Row],[Contador]],"")</f>
        <v/>
      </c>
      <c r="Y440" s="2" t="str">
        <f>IFERROR(SMALL(Comodines[L&amp;LC1],COUNTA($U$2:U440)),"")</f>
        <v/>
      </c>
      <c r="Z440" s="2" t="str">
        <f>IF(AND(Comodines[[#This Row],[Nuevo_Fuego]],Comodines[[#This Row],[L&amp;L]]),Comodines[[#This Row],[Contador]],"")</f>
        <v/>
      </c>
      <c r="AA440" s="2" t="str">
        <f>IFERROR(SMALL(Comodines[FuegoC1],COUNTA($W$2:W440)),"")</f>
        <v/>
      </c>
      <c r="AB440" s="3"/>
      <c r="AD440" s="3"/>
      <c r="AE440" s="3"/>
    </row>
    <row r="441" spans="1:31" ht="15" x14ac:dyDescent="0.25">
      <c r="A441" s="25">
        <v>31.010169999999999</v>
      </c>
      <c r="B441" s="18">
        <v>-84.27525</v>
      </c>
      <c r="C441" s="2">
        <v>341.3</v>
      </c>
      <c r="D441" s="2">
        <v>0.5</v>
      </c>
      <c r="E441" s="2">
        <v>0.4</v>
      </c>
      <c r="F441" s="4">
        <v>42643</v>
      </c>
      <c r="G441" s="2">
        <v>1820</v>
      </c>
      <c r="H441" s="2" t="s">
        <v>0</v>
      </c>
      <c r="I441" s="2" t="s">
        <v>1</v>
      </c>
      <c r="J441" s="2" t="s">
        <v>2</v>
      </c>
      <c r="K441" s="2">
        <v>305.8</v>
      </c>
      <c r="L441" s="2">
        <v>0</v>
      </c>
      <c r="M441" s="6" t="s">
        <v>3</v>
      </c>
      <c r="N441" s="23"/>
      <c r="O441" s="21" t="str">
        <f>Comodines[[#This Row],[Lat_trunc]]&amp;Comodines[[#This Row],[Lon_trunc]]</f>
        <v>31.01-84.2755</v>
      </c>
      <c r="P441" s="21">
        <f>MROUND(Datos[[#This Row],[Latitude]],IF(Datos[[#This Row],[Latitude]]&lt;0,-Precisión,Precisión))</f>
        <v>31.01</v>
      </c>
      <c r="Q441" s="21">
        <f>MROUND(Datos[[#This Row],[Longitude]],IF(Datos[[#This Row],[Longitude]]&lt;0,-Precisión,Precisión))</f>
        <v>-84.275500000000008</v>
      </c>
      <c r="R441" s="1">
        <v>440</v>
      </c>
      <c r="S441" s="5" t="b">
        <f>AND(Datos[[#This Row],[Latitude]]&gt;=Latitud_,Datos[[#This Row],[Latitude]]&lt;=_Latitud)</f>
        <v>0</v>
      </c>
      <c r="T441" s="2" t="b">
        <f>AND(Datos[[#This Row],[Longitude]]&gt;=Longitud_,Datos[[#This Row],[Longitude]]&lt;=_Longitud)</f>
        <v>0</v>
      </c>
      <c r="U441" s="2" t="b">
        <f>AND(Comodines[[#This Row],[Latitud]],Comodines[[#This Row],[Longitud]])</f>
        <v>0</v>
      </c>
      <c r="V441" s="2" t="b">
        <f>IF(COUNTIFS($O$2:O441,Comodines[[#This Row],[LatT&amp;LonT]],$F$2:F441,Datos[[#This Row],[Acq_date]]-1)=0,TRUE,FALSE)</f>
        <v>1</v>
      </c>
      <c r="W441" s="2" t="b">
        <f>AND(Comodines[[#This Row],[L&amp;L]],Comodines[[#This Row],[Nuevo_Fuego]])</f>
        <v>0</v>
      </c>
      <c r="X441" s="2" t="str">
        <f>IF(Comodines[[#This Row],[L&amp;L]],Comodines[[#This Row],[Contador]],"")</f>
        <v/>
      </c>
      <c r="Y441" s="2" t="str">
        <f>IFERROR(SMALL(Comodines[L&amp;LC1],COUNTA($U$2:U441)),"")</f>
        <v/>
      </c>
      <c r="Z441" s="2" t="str">
        <f>IF(AND(Comodines[[#This Row],[Nuevo_Fuego]],Comodines[[#This Row],[L&amp;L]]),Comodines[[#This Row],[Contador]],"")</f>
        <v/>
      </c>
      <c r="AA441" s="2" t="str">
        <f>IFERROR(SMALL(Comodines[FuegoC1],COUNTA($W$2:W441)),"")</f>
        <v/>
      </c>
      <c r="AB441" s="3"/>
      <c r="AD441" s="3"/>
      <c r="AE441" s="3"/>
    </row>
    <row r="442" spans="1:31" ht="15" x14ac:dyDescent="0.25">
      <c r="A442" s="25">
        <v>30.981100000000001</v>
      </c>
      <c r="B442" s="18">
        <v>-84.451130000000006</v>
      </c>
      <c r="C442" s="2">
        <v>341.1</v>
      </c>
      <c r="D442" s="2">
        <v>0.5</v>
      </c>
      <c r="E442" s="2">
        <v>0.4</v>
      </c>
      <c r="F442" s="4">
        <v>42643</v>
      </c>
      <c r="G442" s="2">
        <v>1820</v>
      </c>
      <c r="H442" s="2" t="s">
        <v>0</v>
      </c>
      <c r="I442" s="2" t="s">
        <v>1</v>
      </c>
      <c r="J442" s="2" t="s">
        <v>2</v>
      </c>
      <c r="K442" s="2">
        <v>309.89999999999998</v>
      </c>
      <c r="L442" s="2">
        <v>0</v>
      </c>
      <c r="M442" s="6" t="s">
        <v>3</v>
      </c>
      <c r="N442" s="23"/>
      <c r="O442" s="21" t="str">
        <f>Comodines[[#This Row],[Lat_trunc]]&amp;Comodines[[#This Row],[Lon_trunc]]</f>
        <v>30.981-84.451</v>
      </c>
      <c r="P442" s="21">
        <f>MROUND(Datos[[#This Row],[Latitude]],IF(Datos[[#This Row],[Latitude]]&lt;0,-Precisión,Precisión))</f>
        <v>30.981000000000002</v>
      </c>
      <c r="Q442" s="21">
        <f>MROUND(Datos[[#This Row],[Longitude]],IF(Datos[[#This Row],[Longitude]]&lt;0,-Precisión,Precisión))</f>
        <v>-84.451000000000008</v>
      </c>
      <c r="R442" s="1">
        <v>441</v>
      </c>
      <c r="S442" s="5" t="b">
        <f>AND(Datos[[#This Row],[Latitude]]&gt;=Latitud_,Datos[[#This Row],[Latitude]]&lt;=_Latitud)</f>
        <v>0</v>
      </c>
      <c r="T442" s="2" t="b">
        <f>AND(Datos[[#This Row],[Longitude]]&gt;=Longitud_,Datos[[#This Row],[Longitude]]&lt;=_Longitud)</f>
        <v>0</v>
      </c>
      <c r="U442" s="2" t="b">
        <f>AND(Comodines[[#This Row],[Latitud]],Comodines[[#This Row],[Longitud]])</f>
        <v>0</v>
      </c>
      <c r="V442" s="2" t="b">
        <f>IF(COUNTIFS($O$2:O442,Comodines[[#This Row],[LatT&amp;LonT]],$F$2:F442,Datos[[#This Row],[Acq_date]]-1)=0,TRUE,FALSE)</f>
        <v>1</v>
      </c>
      <c r="W442" s="2" t="b">
        <f>AND(Comodines[[#This Row],[L&amp;L]],Comodines[[#This Row],[Nuevo_Fuego]])</f>
        <v>0</v>
      </c>
      <c r="X442" s="2" t="str">
        <f>IF(Comodines[[#This Row],[L&amp;L]],Comodines[[#This Row],[Contador]],"")</f>
        <v/>
      </c>
      <c r="Y442" s="2" t="str">
        <f>IFERROR(SMALL(Comodines[L&amp;LC1],COUNTA($U$2:U442)),"")</f>
        <v/>
      </c>
      <c r="Z442" s="2" t="str">
        <f>IF(AND(Comodines[[#This Row],[Nuevo_Fuego]],Comodines[[#This Row],[L&amp;L]]),Comodines[[#This Row],[Contador]],"")</f>
        <v/>
      </c>
      <c r="AA442" s="2" t="str">
        <f>IFERROR(SMALL(Comodines[FuegoC1],COUNTA($W$2:W442)),"")</f>
        <v/>
      </c>
      <c r="AB442" s="3"/>
      <c r="AD442" s="3"/>
      <c r="AE442" s="3"/>
    </row>
    <row r="443" spans="1:31" ht="15" x14ac:dyDescent="0.25">
      <c r="A443" s="25">
        <v>29.960899999999999</v>
      </c>
      <c r="B443" s="18">
        <v>-90.271010000000004</v>
      </c>
      <c r="C443" s="2">
        <v>334.4</v>
      </c>
      <c r="D443" s="2">
        <v>0.4</v>
      </c>
      <c r="E443" s="2">
        <v>0.6</v>
      </c>
      <c r="F443" s="4">
        <v>42643</v>
      </c>
      <c r="G443" s="2">
        <v>1820</v>
      </c>
      <c r="H443" s="2" t="s">
        <v>0</v>
      </c>
      <c r="I443" s="2" t="s">
        <v>1</v>
      </c>
      <c r="J443" s="2" t="s">
        <v>2</v>
      </c>
      <c r="K443" s="2">
        <v>301.7</v>
      </c>
      <c r="L443" s="2">
        <v>0</v>
      </c>
      <c r="M443" s="6" t="s">
        <v>3</v>
      </c>
      <c r="N443" s="23"/>
      <c r="O443" s="21" t="str">
        <f>Comodines[[#This Row],[Lat_trunc]]&amp;Comodines[[#This Row],[Lon_trunc]]</f>
        <v>29.961-90.271</v>
      </c>
      <c r="P443" s="21">
        <f>MROUND(Datos[[#This Row],[Latitude]],IF(Datos[[#This Row],[Latitude]]&lt;0,-Precisión,Precisión))</f>
        <v>29.961000000000002</v>
      </c>
      <c r="Q443" s="21">
        <f>MROUND(Datos[[#This Row],[Longitude]],IF(Datos[[#This Row],[Longitude]]&lt;0,-Precisión,Precisión))</f>
        <v>-90.271000000000001</v>
      </c>
      <c r="R443" s="1">
        <v>442</v>
      </c>
      <c r="S443" s="5" t="b">
        <f>AND(Datos[[#This Row],[Latitude]]&gt;=Latitud_,Datos[[#This Row],[Latitude]]&lt;=_Latitud)</f>
        <v>0</v>
      </c>
      <c r="T443" s="2" t="b">
        <f>AND(Datos[[#This Row],[Longitude]]&gt;=Longitud_,Datos[[#This Row],[Longitude]]&lt;=_Longitud)</f>
        <v>0</v>
      </c>
      <c r="U443" s="2" t="b">
        <f>AND(Comodines[[#This Row],[Latitud]],Comodines[[#This Row],[Longitud]])</f>
        <v>0</v>
      </c>
      <c r="V443" s="2" t="b">
        <f>IF(COUNTIFS($O$2:O443,Comodines[[#This Row],[LatT&amp;LonT]],$F$2:F443,Datos[[#This Row],[Acq_date]]-1)=0,TRUE,FALSE)</f>
        <v>1</v>
      </c>
      <c r="W443" s="2" t="b">
        <f>AND(Comodines[[#This Row],[L&amp;L]],Comodines[[#This Row],[Nuevo_Fuego]])</f>
        <v>0</v>
      </c>
      <c r="X443" s="2" t="str">
        <f>IF(Comodines[[#This Row],[L&amp;L]],Comodines[[#This Row],[Contador]],"")</f>
        <v/>
      </c>
      <c r="Y443" s="2" t="str">
        <f>IFERROR(SMALL(Comodines[L&amp;LC1],COUNTA($U$2:U443)),"")</f>
        <v/>
      </c>
      <c r="Z443" s="2" t="str">
        <f>IF(AND(Comodines[[#This Row],[Nuevo_Fuego]],Comodines[[#This Row],[L&amp;L]]),Comodines[[#This Row],[Contador]],"")</f>
        <v/>
      </c>
      <c r="AA443" s="2" t="str">
        <f>IFERROR(SMALL(Comodines[FuegoC1],COUNTA($W$2:W443)),"")</f>
        <v/>
      </c>
      <c r="AB443" s="3"/>
      <c r="AD443" s="3"/>
      <c r="AE443" s="3"/>
    </row>
    <row r="444" spans="1:31" ht="15" x14ac:dyDescent="0.25">
      <c r="A444" s="25">
        <v>31.419920000000001</v>
      </c>
      <c r="B444" s="18">
        <v>-83.325029999999998</v>
      </c>
      <c r="C444" s="2">
        <v>334.6</v>
      </c>
      <c r="D444" s="2">
        <v>0.4</v>
      </c>
      <c r="E444" s="2">
        <v>0.4</v>
      </c>
      <c r="F444" s="4">
        <v>42643</v>
      </c>
      <c r="G444" s="2">
        <v>1820</v>
      </c>
      <c r="H444" s="2" t="s">
        <v>0</v>
      </c>
      <c r="I444" s="2" t="s">
        <v>1</v>
      </c>
      <c r="J444" s="2" t="s">
        <v>2</v>
      </c>
      <c r="K444" s="2">
        <v>305</v>
      </c>
      <c r="L444" s="2">
        <v>0</v>
      </c>
      <c r="M444" s="6" t="s">
        <v>3</v>
      </c>
      <c r="N444" s="23"/>
      <c r="O444" s="21" t="str">
        <f>Comodines[[#This Row],[Lat_trunc]]&amp;Comodines[[#This Row],[Lon_trunc]]</f>
        <v>31.42-83.325</v>
      </c>
      <c r="P444" s="21">
        <f>MROUND(Datos[[#This Row],[Latitude]],IF(Datos[[#This Row],[Latitude]]&lt;0,-Precisión,Precisión))</f>
        <v>31.42</v>
      </c>
      <c r="Q444" s="21">
        <f>MROUND(Datos[[#This Row],[Longitude]],IF(Datos[[#This Row],[Longitude]]&lt;0,-Precisión,Precisión))</f>
        <v>-83.325000000000003</v>
      </c>
      <c r="R444" s="1">
        <v>443</v>
      </c>
      <c r="S444" s="5" t="b">
        <f>AND(Datos[[#This Row],[Latitude]]&gt;=Latitud_,Datos[[#This Row],[Latitude]]&lt;=_Latitud)</f>
        <v>0</v>
      </c>
      <c r="T444" s="2" t="b">
        <f>AND(Datos[[#This Row],[Longitude]]&gt;=Longitud_,Datos[[#This Row],[Longitude]]&lt;=_Longitud)</f>
        <v>0</v>
      </c>
      <c r="U444" s="2" t="b">
        <f>AND(Comodines[[#This Row],[Latitud]],Comodines[[#This Row],[Longitud]])</f>
        <v>0</v>
      </c>
      <c r="V444" s="2" t="b">
        <f>IF(COUNTIFS($O$2:O444,Comodines[[#This Row],[LatT&amp;LonT]],$F$2:F444,Datos[[#This Row],[Acq_date]]-1)=0,TRUE,FALSE)</f>
        <v>1</v>
      </c>
      <c r="W444" s="2" t="b">
        <f>AND(Comodines[[#This Row],[L&amp;L]],Comodines[[#This Row],[Nuevo_Fuego]])</f>
        <v>0</v>
      </c>
      <c r="X444" s="2" t="str">
        <f>IF(Comodines[[#This Row],[L&amp;L]],Comodines[[#This Row],[Contador]],"")</f>
        <v/>
      </c>
      <c r="Y444" s="2" t="str">
        <f>IFERROR(SMALL(Comodines[L&amp;LC1],COUNTA($U$2:U444)),"")</f>
        <v/>
      </c>
      <c r="Z444" s="2" t="str">
        <f>IF(AND(Comodines[[#This Row],[Nuevo_Fuego]],Comodines[[#This Row],[L&amp;L]]),Comodines[[#This Row],[Contador]],"")</f>
        <v/>
      </c>
      <c r="AA444" s="2" t="str">
        <f>IFERROR(SMALL(Comodines[FuegoC1],COUNTA($W$2:W444)),"")</f>
        <v/>
      </c>
      <c r="AB444" s="3"/>
      <c r="AD444" s="3"/>
      <c r="AE444" s="3"/>
    </row>
    <row r="445" spans="1:31" ht="15" x14ac:dyDescent="0.25">
      <c r="A445" s="25">
        <v>31.42343</v>
      </c>
      <c r="B445" s="18">
        <v>-83.325869999999995</v>
      </c>
      <c r="C445" s="2">
        <v>341.6</v>
      </c>
      <c r="D445" s="2">
        <v>0.4</v>
      </c>
      <c r="E445" s="2">
        <v>0.4</v>
      </c>
      <c r="F445" s="4">
        <v>42643</v>
      </c>
      <c r="G445" s="2">
        <v>1820</v>
      </c>
      <c r="H445" s="2" t="s">
        <v>0</v>
      </c>
      <c r="I445" s="2" t="s">
        <v>1</v>
      </c>
      <c r="J445" s="2" t="s">
        <v>2</v>
      </c>
      <c r="K445" s="2">
        <v>313.5</v>
      </c>
      <c r="L445" s="2">
        <v>0</v>
      </c>
      <c r="M445" s="6" t="s">
        <v>3</v>
      </c>
      <c r="N445" s="23"/>
      <c r="O445" s="21" t="str">
        <f>Comodines[[#This Row],[Lat_trunc]]&amp;Comodines[[#This Row],[Lon_trunc]]</f>
        <v>31.4235-83.326</v>
      </c>
      <c r="P445" s="21">
        <f>MROUND(Datos[[#This Row],[Latitude]],IF(Datos[[#This Row],[Latitude]]&lt;0,-Precisión,Precisión))</f>
        <v>31.423500000000001</v>
      </c>
      <c r="Q445" s="21">
        <f>MROUND(Datos[[#This Row],[Longitude]],IF(Datos[[#This Row],[Longitude]]&lt;0,-Precisión,Precisión))</f>
        <v>-83.326000000000008</v>
      </c>
      <c r="R445" s="1">
        <v>444</v>
      </c>
      <c r="S445" s="5" t="b">
        <f>AND(Datos[[#This Row],[Latitude]]&gt;=Latitud_,Datos[[#This Row],[Latitude]]&lt;=_Latitud)</f>
        <v>0</v>
      </c>
      <c r="T445" s="2" t="b">
        <f>AND(Datos[[#This Row],[Longitude]]&gt;=Longitud_,Datos[[#This Row],[Longitude]]&lt;=_Longitud)</f>
        <v>0</v>
      </c>
      <c r="U445" s="2" t="b">
        <f>AND(Comodines[[#This Row],[Latitud]],Comodines[[#This Row],[Longitud]])</f>
        <v>0</v>
      </c>
      <c r="V445" s="2" t="b">
        <f>IF(COUNTIFS($O$2:O445,Comodines[[#This Row],[LatT&amp;LonT]],$F$2:F445,Datos[[#This Row],[Acq_date]]-1)=0,TRUE,FALSE)</f>
        <v>1</v>
      </c>
      <c r="W445" s="2" t="b">
        <f>AND(Comodines[[#This Row],[L&amp;L]],Comodines[[#This Row],[Nuevo_Fuego]])</f>
        <v>0</v>
      </c>
      <c r="X445" s="2" t="str">
        <f>IF(Comodines[[#This Row],[L&amp;L]],Comodines[[#This Row],[Contador]],"")</f>
        <v/>
      </c>
      <c r="Y445" s="2" t="str">
        <f>IFERROR(SMALL(Comodines[L&amp;LC1],COUNTA($U$2:U445)),"")</f>
        <v/>
      </c>
      <c r="Z445" s="2" t="str">
        <f>IF(AND(Comodines[[#This Row],[Nuevo_Fuego]],Comodines[[#This Row],[L&amp;L]]),Comodines[[#This Row],[Contador]],"")</f>
        <v/>
      </c>
      <c r="AA445" s="2" t="str">
        <f>IFERROR(SMALL(Comodines[FuegoC1],COUNTA($W$2:W445)),"")</f>
        <v/>
      </c>
      <c r="AB445" s="3"/>
      <c r="AD445" s="3"/>
      <c r="AE445" s="3"/>
    </row>
    <row r="446" spans="1:31" ht="15" x14ac:dyDescent="0.25">
      <c r="A446" s="25">
        <v>31.52253</v>
      </c>
      <c r="B446" s="18">
        <v>-82.862549999999999</v>
      </c>
      <c r="C446" s="2">
        <v>329.6</v>
      </c>
      <c r="D446" s="2">
        <v>0.4</v>
      </c>
      <c r="E446" s="2">
        <v>0.4</v>
      </c>
      <c r="F446" s="4">
        <v>42643</v>
      </c>
      <c r="G446" s="2">
        <v>1820</v>
      </c>
      <c r="H446" s="2" t="s">
        <v>0</v>
      </c>
      <c r="I446" s="2" t="s">
        <v>1</v>
      </c>
      <c r="J446" s="2" t="s">
        <v>2</v>
      </c>
      <c r="K446" s="2">
        <v>302.39999999999998</v>
      </c>
      <c r="L446" s="2">
        <v>0</v>
      </c>
      <c r="M446" s="6" t="s">
        <v>3</v>
      </c>
      <c r="N446" s="23"/>
      <c r="O446" s="21" t="str">
        <f>Comodines[[#This Row],[Lat_trunc]]&amp;Comodines[[#This Row],[Lon_trunc]]</f>
        <v>31.5225-82.8625</v>
      </c>
      <c r="P446" s="21">
        <f>MROUND(Datos[[#This Row],[Latitude]],IF(Datos[[#This Row],[Latitude]]&lt;0,-Precisión,Precisión))</f>
        <v>31.522500000000001</v>
      </c>
      <c r="Q446" s="21">
        <f>MROUND(Datos[[#This Row],[Longitude]],IF(Datos[[#This Row],[Longitude]]&lt;0,-Precisión,Precisión))</f>
        <v>-82.862499999999997</v>
      </c>
      <c r="R446" s="1">
        <v>445</v>
      </c>
      <c r="S446" s="5" t="b">
        <f>AND(Datos[[#This Row],[Latitude]]&gt;=Latitud_,Datos[[#This Row],[Latitude]]&lt;=_Latitud)</f>
        <v>0</v>
      </c>
      <c r="T446" s="2" t="b">
        <f>AND(Datos[[#This Row],[Longitude]]&gt;=Longitud_,Datos[[#This Row],[Longitude]]&lt;=_Longitud)</f>
        <v>0</v>
      </c>
      <c r="U446" s="2" t="b">
        <f>AND(Comodines[[#This Row],[Latitud]],Comodines[[#This Row],[Longitud]])</f>
        <v>0</v>
      </c>
      <c r="V446" s="2" t="b">
        <f>IF(COUNTIFS($O$2:O446,Comodines[[#This Row],[LatT&amp;LonT]],$F$2:F446,Datos[[#This Row],[Acq_date]]-1)=0,TRUE,FALSE)</f>
        <v>1</v>
      </c>
      <c r="W446" s="2" t="b">
        <f>AND(Comodines[[#This Row],[L&amp;L]],Comodines[[#This Row],[Nuevo_Fuego]])</f>
        <v>0</v>
      </c>
      <c r="X446" s="2" t="str">
        <f>IF(Comodines[[#This Row],[L&amp;L]],Comodines[[#This Row],[Contador]],"")</f>
        <v/>
      </c>
      <c r="Y446" s="2" t="str">
        <f>IFERROR(SMALL(Comodines[L&amp;LC1],COUNTA($U$2:U446)),"")</f>
        <v/>
      </c>
      <c r="Z446" s="2" t="str">
        <f>IF(AND(Comodines[[#This Row],[Nuevo_Fuego]],Comodines[[#This Row],[L&amp;L]]),Comodines[[#This Row],[Contador]],"")</f>
        <v/>
      </c>
      <c r="AA446" s="2" t="str">
        <f>IFERROR(SMALL(Comodines[FuegoC1],COUNTA($W$2:W446)),"")</f>
        <v/>
      </c>
      <c r="AB446" s="3"/>
      <c r="AD446" s="3"/>
      <c r="AE446" s="3"/>
    </row>
    <row r="447" spans="1:31" ht="15" x14ac:dyDescent="0.25">
      <c r="A447" s="25">
        <v>31.629840000000002</v>
      </c>
      <c r="B447" s="18">
        <v>-82.252319999999997</v>
      </c>
      <c r="C447" s="2">
        <v>345.4</v>
      </c>
      <c r="D447" s="2">
        <v>0.4</v>
      </c>
      <c r="E447" s="2">
        <v>0.4</v>
      </c>
      <c r="F447" s="4">
        <v>42643</v>
      </c>
      <c r="G447" s="2">
        <v>1820</v>
      </c>
      <c r="H447" s="2" t="s">
        <v>0</v>
      </c>
      <c r="I447" s="2" t="s">
        <v>1</v>
      </c>
      <c r="J447" s="2" t="s">
        <v>2</v>
      </c>
      <c r="K447" s="2">
        <v>308.60000000000002</v>
      </c>
      <c r="L447" s="2">
        <v>0</v>
      </c>
      <c r="M447" s="6" t="s">
        <v>3</v>
      </c>
      <c r="N447" s="23"/>
      <c r="O447" s="21" t="str">
        <f>Comodines[[#This Row],[Lat_trunc]]&amp;Comodines[[#This Row],[Lon_trunc]]</f>
        <v>31.63-82.2525</v>
      </c>
      <c r="P447" s="21">
        <f>MROUND(Datos[[#This Row],[Latitude]],IF(Datos[[#This Row],[Latitude]]&lt;0,-Precisión,Precisión))</f>
        <v>31.63</v>
      </c>
      <c r="Q447" s="21">
        <f>MROUND(Datos[[#This Row],[Longitude]],IF(Datos[[#This Row],[Longitude]]&lt;0,-Precisión,Precisión))</f>
        <v>-82.252499999999998</v>
      </c>
      <c r="R447" s="1">
        <v>446</v>
      </c>
      <c r="S447" s="5" t="b">
        <f>AND(Datos[[#This Row],[Latitude]]&gt;=Latitud_,Datos[[#This Row],[Latitude]]&lt;=_Latitud)</f>
        <v>0</v>
      </c>
      <c r="T447" s="2" t="b">
        <f>AND(Datos[[#This Row],[Longitude]]&gt;=Longitud_,Datos[[#This Row],[Longitude]]&lt;=_Longitud)</f>
        <v>0</v>
      </c>
      <c r="U447" s="2" t="b">
        <f>AND(Comodines[[#This Row],[Latitud]],Comodines[[#This Row],[Longitud]])</f>
        <v>0</v>
      </c>
      <c r="V447" s="2" t="b">
        <f>IF(COUNTIFS($O$2:O447,Comodines[[#This Row],[LatT&amp;LonT]],$F$2:F447,Datos[[#This Row],[Acq_date]]-1)=0,TRUE,FALSE)</f>
        <v>1</v>
      </c>
      <c r="W447" s="2" t="b">
        <f>AND(Comodines[[#This Row],[L&amp;L]],Comodines[[#This Row],[Nuevo_Fuego]])</f>
        <v>0</v>
      </c>
      <c r="X447" s="2" t="str">
        <f>IF(Comodines[[#This Row],[L&amp;L]],Comodines[[#This Row],[Contador]],"")</f>
        <v/>
      </c>
      <c r="Y447" s="2" t="str">
        <f>IFERROR(SMALL(Comodines[L&amp;LC1],COUNTA($U$2:U447)),"")</f>
        <v/>
      </c>
      <c r="Z447" s="2" t="str">
        <f>IF(AND(Comodines[[#This Row],[Nuevo_Fuego]],Comodines[[#This Row],[L&amp;L]]),Comodines[[#This Row],[Contador]],"")</f>
        <v/>
      </c>
      <c r="AA447" s="2" t="str">
        <f>IFERROR(SMALL(Comodines[FuegoC1],COUNTA($W$2:W447)),"")</f>
        <v/>
      </c>
      <c r="AB447" s="3"/>
      <c r="AD447" s="3"/>
      <c r="AE447" s="3"/>
    </row>
    <row r="448" spans="1:31" ht="15" x14ac:dyDescent="0.25">
      <c r="A448" s="25">
        <v>31.633220000000001</v>
      </c>
      <c r="B448" s="18">
        <v>-82.253100000000003</v>
      </c>
      <c r="C448" s="2">
        <v>344.8</v>
      </c>
      <c r="D448" s="2">
        <v>0.4</v>
      </c>
      <c r="E448" s="2">
        <v>0.4</v>
      </c>
      <c r="F448" s="4">
        <v>42643</v>
      </c>
      <c r="G448" s="2">
        <v>1820</v>
      </c>
      <c r="H448" s="2" t="s">
        <v>0</v>
      </c>
      <c r="I448" s="2" t="s">
        <v>1</v>
      </c>
      <c r="J448" s="2" t="s">
        <v>2</v>
      </c>
      <c r="K448" s="2">
        <v>305.7</v>
      </c>
      <c r="L448" s="2">
        <v>0</v>
      </c>
      <c r="M448" s="6" t="s">
        <v>3</v>
      </c>
      <c r="N448" s="23"/>
      <c r="O448" s="21" t="str">
        <f>Comodines[[#This Row],[Lat_trunc]]&amp;Comodines[[#This Row],[Lon_trunc]]</f>
        <v>31.633-82.253</v>
      </c>
      <c r="P448" s="21">
        <f>MROUND(Datos[[#This Row],[Latitude]],IF(Datos[[#This Row],[Latitude]]&lt;0,-Precisión,Precisión))</f>
        <v>31.632999999999999</v>
      </c>
      <c r="Q448" s="21">
        <f>MROUND(Datos[[#This Row],[Longitude]],IF(Datos[[#This Row],[Longitude]]&lt;0,-Precisión,Precisión))</f>
        <v>-82.253</v>
      </c>
      <c r="R448" s="1">
        <v>447</v>
      </c>
      <c r="S448" s="5" t="b">
        <f>AND(Datos[[#This Row],[Latitude]]&gt;=Latitud_,Datos[[#This Row],[Latitude]]&lt;=_Latitud)</f>
        <v>0</v>
      </c>
      <c r="T448" s="2" t="b">
        <f>AND(Datos[[#This Row],[Longitude]]&gt;=Longitud_,Datos[[#This Row],[Longitude]]&lt;=_Longitud)</f>
        <v>0</v>
      </c>
      <c r="U448" s="2" t="b">
        <f>AND(Comodines[[#This Row],[Latitud]],Comodines[[#This Row],[Longitud]])</f>
        <v>0</v>
      </c>
      <c r="V448" s="2" t="b">
        <f>IF(COUNTIFS($O$2:O448,Comodines[[#This Row],[LatT&amp;LonT]],$F$2:F448,Datos[[#This Row],[Acq_date]]-1)=0,TRUE,FALSE)</f>
        <v>1</v>
      </c>
      <c r="W448" s="2" t="b">
        <f>AND(Comodines[[#This Row],[L&amp;L]],Comodines[[#This Row],[Nuevo_Fuego]])</f>
        <v>0</v>
      </c>
      <c r="X448" s="2" t="str">
        <f>IF(Comodines[[#This Row],[L&amp;L]],Comodines[[#This Row],[Contador]],"")</f>
        <v/>
      </c>
      <c r="Y448" s="2" t="str">
        <f>IFERROR(SMALL(Comodines[L&amp;LC1],COUNTA($U$2:U448)),"")</f>
        <v/>
      </c>
      <c r="Z448" s="2" t="str">
        <f>IF(AND(Comodines[[#This Row],[Nuevo_Fuego]],Comodines[[#This Row],[L&amp;L]]),Comodines[[#This Row],[Contador]],"")</f>
        <v/>
      </c>
      <c r="AA448" s="2" t="str">
        <f>IFERROR(SMALL(Comodines[FuegoC1],COUNTA($W$2:W448)),"")</f>
        <v/>
      </c>
      <c r="AB448" s="3"/>
      <c r="AD448" s="3"/>
      <c r="AE448" s="3"/>
    </row>
    <row r="449" spans="1:31" ht="15" x14ac:dyDescent="0.25">
      <c r="A449" s="25">
        <v>31.56626</v>
      </c>
      <c r="B449" s="18">
        <v>-82.670199999999994</v>
      </c>
      <c r="C449" s="2">
        <v>332.4</v>
      </c>
      <c r="D449" s="2">
        <v>0.4</v>
      </c>
      <c r="E449" s="2">
        <v>0.4</v>
      </c>
      <c r="F449" s="4">
        <v>42643</v>
      </c>
      <c r="G449" s="2">
        <v>1820</v>
      </c>
      <c r="H449" s="2" t="s">
        <v>0</v>
      </c>
      <c r="I449" s="2" t="s">
        <v>4</v>
      </c>
      <c r="J449" s="2" t="s">
        <v>2</v>
      </c>
      <c r="K449" s="2">
        <v>306.10000000000002</v>
      </c>
      <c r="L449" s="2">
        <v>0</v>
      </c>
      <c r="M449" s="6" t="s">
        <v>3</v>
      </c>
      <c r="N449" s="23"/>
      <c r="O449" s="21" t="str">
        <f>Comodines[[#This Row],[Lat_trunc]]&amp;Comodines[[#This Row],[Lon_trunc]]</f>
        <v>31.5665-82.67</v>
      </c>
      <c r="P449" s="21">
        <f>MROUND(Datos[[#This Row],[Latitude]],IF(Datos[[#This Row],[Latitude]]&lt;0,-Precisión,Precisión))</f>
        <v>31.566500000000001</v>
      </c>
      <c r="Q449" s="21">
        <f>MROUND(Datos[[#This Row],[Longitude]],IF(Datos[[#This Row],[Longitude]]&lt;0,-Precisión,Precisión))</f>
        <v>-82.67</v>
      </c>
      <c r="R449" s="1">
        <v>448</v>
      </c>
      <c r="S449" s="5" t="b">
        <f>AND(Datos[[#This Row],[Latitude]]&gt;=Latitud_,Datos[[#This Row],[Latitude]]&lt;=_Latitud)</f>
        <v>0</v>
      </c>
      <c r="T449" s="2" t="b">
        <f>AND(Datos[[#This Row],[Longitude]]&gt;=Longitud_,Datos[[#This Row],[Longitude]]&lt;=_Longitud)</f>
        <v>0</v>
      </c>
      <c r="U449" s="2" t="b">
        <f>AND(Comodines[[#This Row],[Latitud]],Comodines[[#This Row],[Longitud]])</f>
        <v>0</v>
      </c>
      <c r="V449" s="2" t="b">
        <f>IF(COUNTIFS($O$2:O449,Comodines[[#This Row],[LatT&amp;LonT]],$F$2:F449,Datos[[#This Row],[Acq_date]]-1)=0,TRUE,FALSE)</f>
        <v>1</v>
      </c>
      <c r="W449" s="2" t="b">
        <f>AND(Comodines[[#This Row],[L&amp;L]],Comodines[[#This Row],[Nuevo_Fuego]])</f>
        <v>0</v>
      </c>
      <c r="X449" s="2" t="str">
        <f>IF(Comodines[[#This Row],[L&amp;L]],Comodines[[#This Row],[Contador]],"")</f>
        <v/>
      </c>
      <c r="Y449" s="2" t="str">
        <f>IFERROR(SMALL(Comodines[L&amp;LC1],COUNTA($U$2:U449)),"")</f>
        <v/>
      </c>
      <c r="Z449" s="2" t="str">
        <f>IF(AND(Comodines[[#This Row],[Nuevo_Fuego]],Comodines[[#This Row],[L&amp;L]]),Comodines[[#This Row],[Contador]],"")</f>
        <v/>
      </c>
      <c r="AA449" s="2" t="str">
        <f>IFERROR(SMALL(Comodines[FuegoC1],COUNTA($W$2:W449)),"")</f>
        <v/>
      </c>
      <c r="AB449" s="3"/>
      <c r="AD449" s="3"/>
      <c r="AE449" s="3"/>
    </row>
    <row r="450" spans="1:31" ht="15" x14ac:dyDescent="0.25">
      <c r="A450" s="25">
        <v>31.71706</v>
      </c>
      <c r="B450" s="18">
        <v>-81.901079999999993</v>
      </c>
      <c r="C450" s="2">
        <v>343.3</v>
      </c>
      <c r="D450" s="2">
        <v>0.4</v>
      </c>
      <c r="E450" s="2">
        <v>0.4</v>
      </c>
      <c r="F450" s="4">
        <v>42643</v>
      </c>
      <c r="G450" s="2">
        <v>1820</v>
      </c>
      <c r="H450" s="2" t="s">
        <v>0</v>
      </c>
      <c r="I450" s="2" t="s">
        <v>1</v>
      </c>
      <c r="J450" s="2" t="s">
        <v>2</v>
      </c>
      <c r="K450" s="2">
        <v>311.3</v>
      </c>
      <c r="L450" s="2">
        <v>0</v>
      </c>
      <c r="M450" s="6" t="s">
        <v>3</v>
      </c>
      <c r="N450" s="23"/>
      <c r="O450" s="21" t="str">
        <f>Comodines[[#This Row],[Lat_trunc]]&amp;Comodines[[#This Row],[Lon_trunc]]</f>
        <v>31.717-81.901</v>
      </c>
      <c r="P450" s="21">
        <f>MROUND(Datos[[#This Row],[Latitude]],IF(Datos[[#This Row],[Latitude]]&lt;0,-Precisión,Precisión))</f>
        <v>31.717000000000002</v>
      </c>
      <c r="Q450" s="21">
        <f>MROUND(Datos[[#This Row],[Longitude]],IF(Datos[[#This Row],[Longitude]]&lt;0,-Precisión,Precisión))</f>
        <v>-81.900999999999996</v>
      </c>
      <c r="R450" s="1">
        <v>449</v>
      </c>
      <c r="S450" s="5" t="b">
        <f>AND(Datos[[#This Row],[Latitude]]&gt;=Latitud_,Datos[[#This Row],[Latitude]]&lt;=_Latitud)</f>
        <v>0</v>
      </c>
      <c r="T450" s="2" t="b">
        <f>AND(Datos[[#This Row],[Longitude]]&gt;=Longitud_,Datos[[#This Row],[Longitude]]&lt;=_Longitud)</f>
        <v>0</v>
      </c>
      <c r="U450" s="2" t="b">
        <f>AND(Comodines[[#This Row],[Latitud]],Comodines[[#This Row],[Longitud]])</f>
        <v>0</v>
      </c>
      <c r="V450" s="2" t="b">
        <f>IF(COUNTIFS($O$2:O450,Comodines[[#This Row],[LatT&amp;LonT]],$F$2:F450,Datos[[#This Row],[Acq_date]]-1)=0,TRUE,FALSE)</f>
        <v>1</v>
      </c>
      <c r="W450" s="2" t="b">
        <f>AND(Comodines[[#This Row],[L&amp;L]],Comodines[[#This Row],[Nuevo_Fuego]])</f>
        <v>0</v>
      </c>
      <c r="X450" s="2" t="str">
        <f>IF(Comodines[[#This Row],[L&amp;L]],Comodines[[#This Row],[Contador]],"")</f>
        <v/>
      </c>
      <c r="Y450" s="2" t="str">
        <f>IFERROR(SMALL(Comodines[L&amp;LC1],COUNTA($U$2:U450)),"")</f>
        <v/>
      </c>
      <c r="Z450" s="2" t="str">
        <f>IF(AND(Comodines[[#This Row],[Nuevo_Fuego]],Comodines[[#This Row],[L&amp;L]]),Comodines[[#This Row],[Contador]],"")</f>
        <v/>
      </c>
      <c r="AA450" s="2" t="str">
        <f>IFERROR(SMALL(Comodines[FuegoC1],COUNTA($W$2:W450)),"")</f>
        <v/>
      </c>
      <c r="AB450" s="3"/>
      <c r="AD450" s="3"/>
      <c r="AE450" s="3"/>
    </row>
    <row r="451" spans="1:31" ht="15" x14ac:dyDescent="0.25">
      <c r="A451" s="25">
        <v>30.819469999999999</v>
      </c>
      <c r="B451" s="18">
        <v>-87.161000000000001</v>
      </c>
      <c r="C451" s="2">
        <v>336.4</v>
      </c>
      <c r="D451" s="2">
        <v>0.5</v>
      </c>
      <c r="E451" s="2">
        <v>0.5</v>
      </c>
      <c r="F451" s="4">
        <v>42643</v>
      </c>
      <c r="G451" s="2">
        <v>1820</v>
      </c>
      <c r="H451" s="2" t="s">
        <v>0</v>
      </c>
      <c r="I451" s="2" t="s">
        <v>1</v>
      </c>
      <c r="J451" s="2" t="s">
        <v>2</v>
      </c>
      <c r="K451" s="2">
        <v>306.10000000000002</v>
      </c>
      <c r="L451" s="2">
        <v>0</v>
      </c>
      <c r="M451" s="6" t="s">
        <v>3</v>
      </c>
      <c r="N451" s="23"/>
      <c r="O451" s="21" t="str">
        <f>Comodines[[#This Row],[Lat_trunc]]&amp;Comodines[[#This Row],[Lon_trunc]]</f>
        <v>30.8195-87.161</v>
      </c>
      <c r="P451" s="21">
        <f>MROUND(Datos[[#This Row],[Latitude]],IF(Datos[[#This Row],[Latitude]]&lt;0,-Precisión,Precisión))</f>
        <v>30.819500000000001</v>
      </c>
      <c r="Q451" s="21">
        <f>MROUND(Datos[[#This Row],[Longitude]],IF(Datos[[#This Row],[Longitude]]&lt;0,-Precisión,Precisión))</f>
        <v>-87.161000000000001</v>
      </c>
      <c r="R451" s="1">
        <v>450</v>
      </c>
      <c r="S451" s="5" t="b">
        <f>AND(Datos[[#This Row],[Latitude]]&gt;=Latitud_,Datos[[#This Row],[Latitude]]&lt;=_Latitud)</f>
        <v>0</v>
      </c>
      <c r="T451" s="2" t="b">
        <f>AND(Datos[[#This Row],[Longitude]]&gt;=Longitud_,Datos[[#This Row],[Longitude]]&lt;=_Longitud)</f>
        <v>0</v>
      </c>
      <c r="U451" s="2" t="b">
        <f>AND(Comodines[[#This Row],[Latitud]],Comodines[[#This Row],[Longitud]])</f>
        <v>0</v>
      </c>
      <c r="V451" s="2" t="b">
        <f>IF(COUNTIFS($O$2:O451,Comodines[[#This Row],[LatT&amp;LonT]],$F$2:F451,Datos[[#This Row],[Acq_date]]-1)=0,TRUE,FALSE)</f>
        <v>1</v>
      </c>
      <c r="W451" s="2" t="b">
        <f>AND(Comodines[[#This Row],[L&amp;L]],Comodines[[#This Row],[Nuevo_Fuego]])</f>
        <v>0</v>
      </c>
      <c r="X451" s="2" t="str">
        <f>IF(Comodines[[#This Row],[L&amp;L]],Comodines[[#This Row],[Contador]],"")</f>
        <v/>
      </c>
      <c r="Y451" s="2" t="str">
        <f>IFERROR(SMALL(Comodines[L&amp;LC1],COUNTA($U$2:U451)),"")</f>
        <v/>
      </c>
      <c r="Z451" s="2" t="str">
        <f>IF(AND(Comodines[[#This Row],[Nuevo_Fuego]],Comodines[[#This Row],[L&amp;L]]),Comodines[[#This Row],[Contador]],"")</f>
        <v/>
      </c>
      <c r="AA451" s="2" t="str">
        <f>IFERROR(SMALL(Comodines[FuegoC1],COUNTA($W$2:W451)),"")</f>
        <v/>
      </c>
      <c r="AB451" s="3"/>
      <c r="AD451" s="3"/>
      <c r="AE451" s="3"/>
    </row>
    <row r="452" spans="1:31" ht="15" x14ac:dyDescent="0.25">
      <c r="A452" s="25">
        <v>31.06343</v>
      </c>
      <c r="B452" s="18">
        <v>-85.978189999999998</v>
      </c>
      <c r="C452" s="2">
        <v>332</v>
      </c>
      <c r="D452" s="2">
        <v>0.4</v>
      </c>
      <c r="E452" s="2">
        <v>0.5</v>
      </c>
      <c r="F452" s="4">
        <v>42643</v>
      </c>
      <c r="G452" s="2">
        <v>1820</v>
      </c>
      <c r="H452" s="2" t="s">
        <v>0</v>
      </c>
      <c r="I452" s="2" t="s">
        <v>1</v>
      </c>
      <c r="J452" s="2" t="s">
        <v>2</v>
      </c>
      <c r="K452" s="2">
        <v>303.7</v>
      </c>
      <c r="L452" s="2">
        <v>0</v>
      </c>
      <c r="M452" s="6" t="s">
        <v>3</v>
      </c>
      <c r="N452" s="23"/>
      <c r="O452" s="21" t="str">
        <f>Comodines[[#This Row],[Lat_trunc]]&amp;Comodines[[#This Row],[Lon_trunc]]</f>
        <v>31.0635-85.978</v>
      </c>
      <c r="P452" s="21">
        <f>MROUND(Datos[[#This Row],[Latitude]],IF(Datos[[#This Row],[Latitude]]&lt;0,-Precisión,Precisión))</f>
        <v>31.063500000000001</v>
      </c>
      <c r="Q452" s="21">
        <f>MROUND(Datos[[#This Row],[Longitude]],IF(Datos[[#This Row],[Longitude]]&lt;0,-Precisión,Precisión))</f>
        <v>-85.978000000000009</v>
      </c>
      <c r="R452" s="1">
        <v>451</v>
      </c>
      <c r="S452" s="5" t="b">
        <f>AND(Datos[[#This Row],[Latitude]]&gt;=Latitud_,Datos[[#This Row],[Latitude]]&lt;=_Latitud)</f>
        <v>0</v>
      </c>
      <c r="T452" s="2" t="b">
        <f>AND(Datos[[#This Row],[Longitude]]&gt;=Longitud_,Datos[[#This Row],[Longitude]]&lt;=_Longitud)</f>
        <v>0</v>
      </c>
      <c r="U452" s="2" t="b">
        <f>AND(Comodines[[#This Row],[Latitud]],Comodines[[#This Row],[Longitud]])</f>
        <v>0</v>
      </c>
      <c r="V452" s="2" t="b">
        <f>IF(COUNTIFS($O$2:O452,Comodines[[#This Row],[LatT&amp;LonT]],$F$2:F452,Datos[[#This Row],[Acq_date]]-1)=0,TRUE,FALSE)</f>
        <v>1</v>
      </c>
      <c r="W452" s="2" t="b">
        <f>AND(Comodines[[#This Row],[L&amp;L]],Comodines[[#This Row],[Nuevo_Fuego]])</f>
        <v>0</v>
      </c>
      <c r="X452" s="2" t="str">
        <f>IF(Comodines[[#This Row],[L&amp;L]],Comodines[[#This Row],[Contador]],"")</f>
        <v/>
      </c>
      <c r="Y452" s="2" t="str">
        <f>IFERROR(SMALL(Comodines[L&amp;LC1],COUNTA($U$2:U452)),"")</f>
        <v/>
      </c>
      <c r="Z452" s="2" t="str">
        <f>IF(AND(Comodines[[#This Row],[Nuevo_Fuego]],Comodines[[#This Row],[L&amp;L]]),Comodines[[#This Row],[Contador]],"")</f>
        <v/>
      </c>
      <c r="AA452" s="2" t="str">
        <f>IFERROR(SMALL(Comodines[FuegoC1],COUNTA($W$2:W452)),"")</f>
        <v/>
      </c>
      <c r="AB452" s="3"/>
      <c r="AD452" s="3"/>
      <c r="AE452" s="3"/>
    </row>
    <row r="453" spans="1:31" ht="15" x14ac:dyDescent="0.25">
      <c r="A453" s="25">
        <v>31.063220000000001</v>
      </c>
      <c r="B453" s="18">
        <v>-85.977869999999996</v>
      </c>
      <c r="C453" s="2">
        <v>331.9</v>
      </c>
      <c r="D453" s="2">
        <v>0.4</v>
      </c>
      <c r="E453" s="2">
        <v>0.5</v>
      </c>
      <c r="F453" s="4">
        <v>42643</v>
      </c>
      <c r="G453" s="2">
        <v>1820</v>
      </c>
      <c r="H453" s="2" t="s">
        <v>0</v>
      </c>
      <c r="I453" s="2" t="s">
        <v>4</v>
      </c>
      <c r="J453" s="2" t="s">
        <v>2</v>
      </c>
      <c r="K453" s="2">
        <v>302.8</v>
      </c>
      <c r="L453" s="2">
        <v>0</v>
      </c>
      <c r="M453" s="6" t="s">
        <v>3</v>
      </c>
      <c r="N453" s="23"/>
      <c r="O453" s="21" t="str">
        <f>Comodines[[#This Row],[Lat_trunc]]&amp;Comodines[[#This Row],[Lon_trunc]]</f>
        <v>31.063-85.978</v>
      </c>
      <c r="P453" s="21">
        <f>MROUND(Datos[[#This Row],[Latitude]],IF(Datos[[#This Row],[Latitude]]&lt;0,-Precisión,Precisión))</f>
        <v>31.063000000000002</v>
      </c>
      <c r="Q453" s="21">
        <f>MROUND(Datos[[#This Row],[Longitude]],IF(Datos[[#This Row],[Longitude]]&lt;0,-Precisión,Precisión))</f>
        <v>-85.978000000000009</v>
      </c>
      <c r="R453" s="1">
        <v>452</v>
      </c>
      <c r="S453" s="5" t="b">
        <f>AND(Datos[[#This Row],[Latitude]]&gt;=Latitud_,Datos[[#This Row],[Latitude]]&lt;=_Latitud)</f>
        <v>0</v>
      </c>
      <c r="T453" s="2" t="b">
        <f>AND(Datos[[#This Row],[Longitude]]&gt;=Longitud_,Datos[[#This Row],[Longitude]]&lt;=_Longitud)</f>
        <v>0</v>
      </c>
      <c r="U453" s="2" t="b">
        <f>AND(Comodines[[#This Row],[Latitud]],Comodines[[#This Row],[Longitud]])</f>
        <v>0</v>
      </c>
      <c r="V453" s="2" t="b">
        <f>IF(COUNTIFS($O$2:O453,Comodines[[#This Row],[LatT&amp;LonT]],$F$2:F453,Datos[[#This Row],[Acq_date]]-1)=0,TRUE,FALSE)</f>
        <v>1</v>
      </c>
      <c r="W453" s="2" t="b">
        <f>AND(Comodines[[#This Row],[L&amp;L]],Comodines[[#This Row],[Nuevo_Fuego]])</f>
        <v>0</v>
      </c>
      <c r="X453" s="2" t="str">
        <f>IF(Comodines[[#This Row],[L&amp;L]],Comodines[[#This Row],[Contador]],"")</f>
        <v/>
      </c>
      <c r="Y453" s="2" t="str">
        <f>IFERROR(SMALL(Comodines[L&amp;LC1],COUNTA($U$2:U453)),"")</f>
        <v/>
      </c>
      <c r="Z453" s="2" t="str">
        <f>IF(AND(Comodines[[#This Row],[Nuevo_Fuego]],Comodines[[#This Row],[L&amp;L]]),Comodines[[#This Row],[Contador]],"")</f>
        <v/>
      </c>
      <c r="AA453" s="2" t="str">
        <f>IFERROR(SMALL(Comodines[FuegoC1],COUNTA($W$2:W453)),"")</f>
        <v/>
      </c>
      <c r="AB453" s="3"/>
      <c r="AD453" s="3"/>
      <c r="AE453" s="3"/>
    </row>
    <row r="454" spans="1:31" ht="15" x14ac:dyDescent="0.25">
      <c r="A454" s="25">
        <v>30.819220000000001</v>
      </c>
      <c r="B454" s="18">
        <v>-87.164349999999999</v>
      </c>
      <c r="C454" s="2">
        <v>339.9</v>
      </c>
      <c r="D454" s="2">
        <v>0.5</v>
      </c>
      <c r="E454" s="2">
        <v>0.5</v>
      </c>
      <c r="F454" s="4">
        <v>42643</v>
      </c>
      <c r="G454" s="2">
        <v>1820</v>
      </c>
      <c r="H454" s="2" t="s">
        <v>0</v>
      </c>
      <c r="I454" s="2" t="s">
        <v>1</v>
      </c>
      <c r="J454" s="2" t="s">
        <v>2</v>
      </c>
      <c r="K454" s="2">
        <v>308.3</v>
      </c>
      <c r="L454" s="2">
        <v>0</v>
      </c>
      <c r="M454" s="6" t="s">
        <v>3</v>
      </c>
      <c r="N454" s="23"/>
      <c r="O454" s="21" t="str">
        <f>Comodines[[#This Row],[Lat_trunc]]&amp;Comodines[[#This Row],[Lon_trunc]]</f>
        <v>30.819-87.1645</v>
      </c>
      <c r="P454" s="21">
        <f>MROUND(Datos[[#This Row],[Latitude]],IF(Datos[[#This Row],[Latitude]]&lt;0,-Precisión,Precisión))</f>
        <v>30.818999999999999</v>
      </c>
      <c r="Q454" s="21">
        <f>MROUND(Datos[[#This Row],[Longitude]],IF(Datos[[#This Row],[Longitude]]&lt;0,-Precisión,Precisión))</f>
        <v>-87.164500000000004</v>
      </c>
      <c r="R454" s="1">
        <v>453</v>
      </c>
      <c r="S454" s="5" t="b">
        <f>AND(Datos[[#This Row],[Latitude]]&gt;=Latitud_,Datos[[#This Row],[Latitude]]&lt;=_Latitud)</f>
        <v>0</v>
      </c>
      <c r="T454" s="2" t="b">
        <f>AND(Datos[[#This Row],[Longitude]]&gt;=Longitud_,Datos[[#This Row],[Longitude]]&lt;=_Longitud)</f>
        <v>0</v>
      </c>
      <c r="U454" s="2" t="b">
        <f>AND(Comodines[[#This Row],[Latitud]],Comodines[[#This Row],[Longitud]])</f>
        <v>0</v>
      </c>
      <c r="V454" s="2" t="b">
        <f>IF(COUNTIFS($O$2:O454,Comodines[[#This Row],[LatT&amp;LonT]],$F$2:F454,Datos[[#This Row],[Acq_date]]-1)=0,TRUE,FALSE)</f>
        <v>1</v>
      </c>
      <c r="W454" s="2" t="b">
        <f>AND(Comodines[[#This Row],[L&amp;L]],Comodines[[#This Row],[Nuevo_Fuego]])</f>
        <v>0</v>
      </c>
      <c r="X454" s="2" t="str">
        <f>IF(Comodines[[#This Row],[L&amp;L]],Comodines[[#This Row],[Contador]],"")</f>
        <v/>
      </c>
      <c r="Y454" s="2" t="str">
        <f>IFERROR(SMALL(Comodines[L&amp;LC1],COUNTA($U$2:U454)),"")</f>
        <v/>
      </c>
      <c r="Z454" s="2" t="str">
        <f>IF(AND(Comodines[[#This Row],[Nuevo_Fuego]],Comodines[[#This Row],[L&amp;L]]),Comodines[[#This Row],[Contador]],"")</f>
        <v/>
      </c>
      <c r="AA454" s="2" t="str">
        <f>IFERROR(SMALL(Comodines[FuegoC1],COUNTA($W$2:W454)),"")</f>
        <v/>
      </c>
      <c r="AB454" s="3"/>
      <c r="AD454" s="3"/>
      <c r="AE454" s="3"/>
    </row>
    <row r="455" spans="1:31" ht="15" x14ac:dyDescent="0.25">
      <c r="A455" s="25">
        <v>31.046620000000001</v>
      </c>
      <c r="B455" s="18">
        <v>-86.121250000000003</v>
      </c>
      <c r="C455" s="2">
        <v>348.1</v>
      </c>
      <c r="D455" s="2">
        <v>0.4</v>
      </c>
      <c r="E455" s="2">
        <v>0.5</v>
      </c>
      <c r="F455" s="4">
        <v>42643</v>
      </c>
      <c r="G455" s="2">
        <v>1820</v>
      </c>
      <c r="H455" s="2" t="s">
        <v>0</v>
      </c>
      <c r="I455" s="2" t="s">
        <v>1</v>
      </c>
      <c r="J455" s="2" t="s">
        <v>2</v>
      </c>
      <c r="K455" s="2">
        <v>300.39999999999998</v>
      </c>
      <c r="L455" s="2">
        <v>0</v>
      </c>
      <c r="M455" s="6" t="s">
        <v>3</v>
      </c>
      <c r="N455" s="23"/>
      <c r="O455" s="21" t="str">
        <f>Comodines[[#This Row],[Lat_trunc]]&amp;Comodines[[#This Row],[Lon_trunc]]</f>
        <v>31.0465-86.1215</v>
      </c>
      <c r="P455" s="21">
        <f>MROUND(Datos[[#This Row],[Latitude]],IF(Datos[[#This Row],[Latitude]]&lt;0,-Precisión,Precisión))</f>
        <v>31.046500000000002</v>
      </c>
      <c r="Q455" s="21">
        <f>MROUND(Datos[[#This Row],[Longitude]],IF(Datos[[#This Row],[Longitude]]&lt;0,-Precisión,Precisión))</f>
        <v>-86.121499999999997</v>
      </c>
      <c r="R455" s="1">
        <v>454</v>
      </c>
      <c r="S455" s="5" t="b">
        <f>AND(Datos[[#This Row],[Latitude]]&gt;=Latitud_,Datos[[#This Row],[Latitude]]&lt;=_Latitud)</f>
        <v>0</v>
      </c>
      <c r="T455" s="2" t="b">
        <f>AND(Datos[[#This Row],[Longitude]]&gt;=Longitud_,Datos[[#This Row],[Longitude]]&lt;=_Longitud)</f>
        <v>0</v>
      </c>
      <c r="U455" s="2" t="b">
        <f>AND(Comodines[[#This Row],[Latitud]],Comodines[[#This Row],[Longitud]])</f>
        <v>0</v>
      </c>
      <c r="V455" s="2" t="b">
        <f>IF(COUNTIFS($O$2:O455,Comodines[[#This Row],[LatT&amp;LonT]],$F$2:F455,Datos[[#This Row],[Acq_date]]-1)=0,TRUE,FALSE)</f>
        <v>1</v>
      </c>
      <c r="W455" s="2" t="b">
        <f>AND(Comodines[[#This Row],[L&amp;L]],Comodines[[#This Row],[Nuevo_Fuego]])</f>
        <v>0</v>
      </c>
      <c r="X455" s="2" t="str">
        <f>IF(Comodines[[#This Row],[L&amp;L]],Comodines[[#This Row],[Contador]],"")</f>
        <v/>
      </c>
      <c r="Y455" s="2" t="str">
        <f>IFERROR(SMALL(Comodines[L&amp;LC1],COUNTA($U$2:U455)),"")</f>
        <v/>
      </c>
      <c r="Z455" s="2" t="str">
        <f>IF(AND(Comodines[[#This Row],[Nuevo_Fuego]],Comodines[[#This Row],[L&amp;L]]),Comodines[[#This Row],[Contador]],"")</f>
        <v/>
      </c>
      <c r="AA455" s="2" t="str">
        <f>IFERROR(SMALL(Comodines[FuegoC1],COUNTA($W$2:W455)),"")</f>
        <v/>
      </c>
      <c r="AB455" s="3"/>
      <c r="AD455" s="3"/>
      <c r="AE455" s="3"/>
    </row>
    <row r="456" spans="1:31" ht="15" x14ac:dyDescent="0.25">
      <c r="A456" s="25">
        <v>31.803840000000001</v>
      </c>
      <c r="B456" s="18">
        <v>-82.218900000000005</v>
      </c>
      <c r="C456" s="2">
        <v>335.5</v>
      </c>
      <c r="D456" s="2">
        <v>0.4</v>
      </c>
      <c r="E456" s="2">
        <v>0.4</v>
      </c>
      <c r="F456" s="4">
        <v>42643</v>
      </c>
      <c r="G456" s="2">
        <v>1820</v>
      </c>
      <c r="H456" s="2" t="s">
        <v>0</v>
      </c>
      <c r="I456" s="2" t="s">
        <v>1</v>
      </c>
      <c r="J456" s="2" t="s">
        <v>2</v>
      </c>
      <c r="K456" s="2">
        <v>304.3</v>
      </c>
      <c r="L456" s="2">
        <v>0</v>
      </c>
      <c r="M456" s="6" t="s">
        <v>3</v>
      </c>
      <c r="N456" s="23"/>
      <c r="O456" s="21" t="str">
        <f>Comodines[[#This Row],[Lat_trunc]]&amp;Comodines[[#This Row],[Lon_trunc]]</f>
        <v>31.804-82.219</v>
      </c>
      <c r="P456" s="21">
        <f>MROUND(Datos[[#This Row],[Latitude]],IF(Datos[[#This Row],[Latitude]]&lt;0,-Precisión,Precisión))</f>
        <v>31.804000000000002</v>
      </c>
      <c r="Q456" s="21">
        <f>MROUND(Datos[[#This Row],[Longitude]],IF(Datos[[#This Row],[Longitude]]&lt;0,-Precisión,Precisión))</f>
        <v>-82.219000000000008</v>
      </c>
      <c r="R456" s="1">
        <v>455</v>
      </c>
      <c r="S456" s="5" t="b">
        <f>AND(Datos[[#This Row],[Latitude]]&gt;=Latitud_,Datos[[#This Row],[Latitude]]&lt;=_Latitud)</f>
        <v>0</v>
      </c>
      <c r="T456" s="2" t="b">
        <f>AND(Datos[[#This Row],[Longitude]]&gt;=Longitud_,Datos[[#This Row],[Longitude]]&lt;=_Longitud)</f>
        <v>0</v>
      </c>
      <c r="U456" s="2" t="b">
        <f>AND(Comodines[[#This Row],[Latitud]],Comodines[[#This Row],[Longitud]])</f>
        <v>0</v>
      </c>
      <c r="V456" s="2" t="b">
        <f>IF(COUNTIFS($O$2:O456,Comodines[[#This Row],[LatT&amp;LonT]],$F$2:F456,Datos[[#This Row],[Acq_date]]-1)=0,TRUE,FALSE)</f>
        <v>1</v>
      </c>
      <c r="W456" s="2" t="b">
        <f>AND(Comodines[[#This Row],[L&amp;L]],Comodines[[#This Row],[Nuevo_Fuego]])</f>
        <v>0</v>
      </c>
      <c r="X456" s="2" t="str">
        <f>IF(Comodines[[#This Row],[L&amp;L]],Comodines[[#This Row],[Contador]],"")</f>
        <v/>
      </c>
      <c r="Y456" s="2" t="str">
        <f>IFERROR(SMALL(Comodines[L&amp;LC1],COUNTA($U$2:U456)),"")</f>
        <v/>
      </c>
      <c r="Z456" s="2" t="str">
        <f>IF(AND(Comodines[[#This Row],[Nuevo_Fuego]],Comodines[[#This Row],[L&amp;L]]),Comodines[[#This Row],[Contador]],"")</f>
        <v/>
      </c>
      <c r="AA456" s="2" t="str">
        <f>IFERROR(SMALL(Comodines[FuegoC1],COUNTA($W$2:W456)),"")</f>
        <v/>
      </c>
      <c r="AB456" s="3"/>
      <c r="AD456" s="3"/>
      <c r="AE456" s="3"/>
    </row>
    <row r="457" spans="1:31" ht="15" x14ac:dyDescent="0.25">
      <c r="A457" s="25">
        <v>30.824010000000001</v>
      </c>
      <c r="B457" s="18">
        <v>-87.355270000000004</v>
      </c>
      <c r="C457" s="2">
        <v>339.1</v>
      </c>
      <c r="D457" s="2">
        <v>0.5</v>
      </c>
      <c r="E457" s="2">
        <v>0.5</v>
      </c>
      <c r="F457" s="4">
        <v>42643</v>
      </c>
      <c r="G457" s="2">
        <v>1820</v>
      </c>
      <c r="H457" s="2" t="s">
        <v>0</v>
      </c>
      <c r="I457" s="2" t="s">
        <v>1</v>
      </c>
      <c r="J457" s="2" t="s">
        <v>2</v>
      </c>
      <c r="K457" s="2">
        <v>300.5</v>
      </c>
      <c r="L457" s="2">
        <v>0</v>
      </c>
      <c r="M457" s="6" t="s">
        <v>3</v>
      </c>
      <c r="N457" s="23"/>
      <c r="O457" s="21" t="str">
        <f>Comodines[[#This Row],[Lat_trunc]]&amp;Comodines[[#This Row],[Lon_trunc]]</f>
        <v>30.824-87.3555</v>
      </c>
      <c r="P457" s="21">
        <f>MROUND(Datos[[#This Row],[Latitude]],IF(Datos[[#This Row],[Latitude]]&lt;0,-Precisión,Precisión))</f>
        <v>30.824000000000002</v>
      </c>
      <c r="Q457" s="21">
        <f>MROUND(Datos[[#This Row],[Longitude]],IF(Datos[[#This Row],[Longitude]]&lt;0,-Precisión,Precisión))</f>
        <v>-87.355500000000006</v>
      </c>
      <c r="R457" s="1">
        <v>456</v>
      </c>
      <c r="S457" s="5" t="b">
        <f>AND(Datos[[#This Row],[Latitude]]&gt;=Latitud_,Datos[[#This Row],[Latitude]]&lt;=_Latitud)</f>
        <v>0</v>
      </c>
      <c r="T457" s="2" t="b">
        <f>AND(Datos[[#This Row],[Longitude]]&gt;=Longitud_,Datos[[#This Row],[Longitude]]&lt;=_Longitud)</f>
        <v>0</v>
      </c>
      <c r="U457" s="2" t="b">
        <f>AND(Comodines[[#This Row],[Latitud]],Comodines[[#This Row],[Longitud]])</f>
        <v>0</v>
      </c>
      <c r="V457" s="2" t="b">
        <f>IF(COUNTIFS($O$2:O457,Comodines[[#This Row],[LatT&amp;LonT]],$F$2:F457,Datos[[#This Row],[Acq_date]]-1)=0,TRUE,FALSE)</f>
        <v>1</v>
      </c>
      <c r="W457" s="2" t="b">
        <f>AND(Comodines[[#This Row],[L&amp;L]],Comodines[[#This Row],[Nuevo_Fuego]])</f>
        <v>0</v>
      </c>
      <c r="X457" s="2" t="str">
        <f>IF(Comodines[[#This Row],[L&amp;L]],Comodines[[#This Row],[Contador]],"")</f>
        <v/>
      </c>
      <c r="Y457" s="2" t="str">
        <f>IFERROR(SMALL(Comodines[L&amp;LC1],COUNTA($U$2:U457)),"")</f>
        <v/>
      </c>
      <c r="Z457" s="2" t="str">
        <f>IF(AND(Comodines[[#This Row],[Nuevo_Fuego]],Comodines[[#This Row],[L&amp;L]]),Comodines[[#This Row],[Contador]],"")</f>
        <v/>
      </c>
      <c r="AA457" s="2" t="str">
        <f>IFERROR(SMALL(Comodines[FuegoC1],COUNTA($W$2:W457)),"")</f>
        <v/>
      </c>
      <c r="AB457" s="3"/>
      <c r="AD457" s="3"/>
      <c r="AE457" s="3"/>
    </row>
    <row r="458" spans="1:31" ht="15" x14ac:dyDescent="0.25">
      <c r="A458" s="25">
        <v>30.822949999999999</v>
      </c>
      <c r="B458" s="18">
        <v>-87.360240000000005</v>
      </c>
      <c r="C458" s="2">
        <v>334.4</v>
      </c>
      <c r="D458" s="2">
        <v>0.5</v>
      </c>
      <c r="E458" s="2">
        <v>0.5</v>
      </c>
      <c r="F458" s="4">
        <v>42643</v>
      </c>
      <c r="G458" s="2">
        <v>1820</v>
      </c>
      <c r="H458" s="2" t="s">
        <v>0</v>
      </c>
      <c r="I458" s="2" t="s">
        <v>1</v>
      </c>
      <c r="J458" s="2" t="s">
        <v>2</v>
      </c>
      <c r="K458" s="2">
        <v>301</v>
      </c>
      <c r="L458" s="2">
        <v>0</v>
      </c>
      <c r="M458" s="6" t="s">
        <v>3</v>
      </c>
      <c r="N458" s="23"/>
      <c r="O458" s="21" t="str">
        <f>Comodines[[#This Row],[Lat_trunc]]&amp;Comodines[[#This Row],[Lon_trunc]]</f>
        <v>30.823-87.36</v>
      </c>
      <c r="P458" s="21">
        <f>MROUND(Datos[[#This Row],[Latitude]],IF(Datos[[#This Row],[Latitude]]&lt;0,-Precisión,Precisión))</f>
        <v>30.823</v>
      </c>
      <c r="Q458" s="21">
        <f>MROUND(Datos[[#This Row],[Longitude]],IF(Datos[[#This Row],[Longitude]]&lt;0,-Precisión,Precisión))</f>
        <v>-87.36</v>
      </c>
      <c r="R458" s="1">
        <v>457</v>
      </c>
      <c r="S458" s="5" t="b">
        <f>AND(Datos[[#This Row],[Latitude]]&gt;=Latitud_,Datos[[#This Row],[Latitude]]&lt;=_Latitud)</f>
        <v>0</v>
      </c>
      <c r="T458" s="2" t="b">
        <f>AND(Datos[[#This Row],[Longitude]]&gt;=Longitud_,Datos[[#This Row],[Longitude]]&lt;=_Longitud)</f>
        <v>0</v>
      </c>
      <c r="U458" s="2" t="b">
        <f>AND(Comodines[[#This Row],[Latitud]],Comodines[[#This Row],[Longitud]])</f>
        <v>0</v>
      </c>
      <c r="V458" s="2" t="b">
        <f>IF(COUNTIFS($O$2:O458,Comodines[[#This Row],[LatT&amp;LonT]],$F$2:F458,Datos[[#This Row],[Acq_date]]-1)=0,TRUE,FALSE)</f>
        <v>1</v>
      </c>
      <c r="W458" s="2" t="b">
        <f>AND(Comodines[[#This Row],[L&amp;L]],Comodines[[#This Row],[Nuevo_Fuego]])</f>
        <v>0</v>
      </c>
      <c r="X458" s="2" t="str">
        <f>IF(Comodines[[#This Row],[L&amp;L]],Comodines[[#This Row],[Contador]],"")</f>
        <v/>
      </c>
      <c r="Y458" s="2" t="str">
        <f>IFERROR(SMALL(Comodines[L&amp;LC1],COUNTA($U$2:U458)),"")</f>
        <v/>
      </c>
      <c r="Z458" s="2" t="str">
        <f>IF(AND(Comodines[[#This Row],[Nuevo_Fuego]],Comodines[[#This Row],[L&amp;L]]),Comodines[[#This Row],[Contador]],"")</f>
        <v/>
      </c>
      <c r="AA458" s="2" t="str">
        <f>IFERROR(SMALL(Comodines[FuegoC1],COUNTA($W$2:W458)),"")</f>
        <v/>
      </c>
      <c r="AB458" s="3"/>
      <c r="AD458" s="3"/>
      <c r="AE458" s="3"/>
    </row>
    <row r="459" spans="1:31" ht="15" x14ac:dyDescent="0.25">
      <c r="A459" s="25">
        <v>30.820830000000001</v>
      </c>
      <c r="B459" s="18">
        <v>-87.370189999999994</v>
      </c>
      <c r="C459" s="2">
        <v>339.1</v>
      </c>
      <c r="D459" s="2">
        <v>0.5</v>
      </c>
      <c r="E459" s="2">
        <v>0.5</v>
      </c>
      <c r="F459" s="4">
        <v>42643</v>
      </c>
      <c r="G459" s="2">
        <v>1820</v>
      </c>
      <c r="H459" s="2" t="s">
        <v>0</v>
      </c>
      <c r="I459" s="2" t="s">
        <v>1</v>
      </c>
      <c r="J459" s="2" t="s">
        <v>2</v>
      </c>
      <c r="K459" s="2">
        <v>299.39999999999998</v>
      </c>
      <c r="L459" s="2">
        <v>0</v>
      </c>
      <c r="M459" s="6" t="s">
        <v>3</v>
      </c>
      <c r="N459" s="23"/>
      <c r="O459" s="21" t="str">
        <f>Comodines[[#This Row],[Lat_trunc]]&amp;Comodines[[#This Row],[Lon_trunc]]</f>
        <v>30.821-87.37</v>
      </c>
      <c r="P459" s="21">
        <f>MROUND(Datos[[#This Row],[Latitude]],IF(Datos[[#This Row],[Latitude]]&lt;0,-Precisión,Precisión))</f>
        <v>30.821000000000002</v>
      </c>
      <c r="Q459" s="21">
        <f>MROUND(Datos[[#This Row],[Longitude]],IF(Datos[[#This Row],[Longitude]]&lt;0,-Precisión,Precisión))</f>
        <v>-87.37</v>
      </c>
      <c r="R459" s="1">
        <v>458</v>
      </c>
      <c r="S459" s="5" t="b">
        <f>AND(Datos[[#This Row],[Latitude]]&gt;=Latitud_,Datos[[#This Row],[Latitude]]&lt;=_Latitud)</f>
        <v>0</v>
      </c>
      <c r="T459" s="2" t="b">
        <f>AND(Datos[[#This Row],[Longitude]]&gt;=Longitud_,Datos[[#This Row],[Longitude]]&lt;=_Longitud)</f>
        <v>0</v>
      </c>
      <c r="U459" s="2" t="b">
        <f>AND(Comodines[[#This Row],[Latitud]],Comodines[[#This Row],[Longitud]])</f>
        <v>0</v>
      </c>
      <c r="V459" s="2" t="b">
        <f>IF(COUNTIFS($O$2:O459,Comodines[[#This Row],[LatT&amp;LonT]],$F$2:F459,Datos[[#This Row],[Acq_date]]-1)=0,TRUE,FALSE)</f>
        <v>1</v>
      </c>
      <c r="W459" s="2" t="b">
        <f>AND(Comodines[[#This Row],[L&amp;L]],Comodines[[#This Row],[Nuevo_Fuego]])</f>
        <v>0</v>
      </c>
      <c r="X459" s="2" t="str">
        <f>IF(Comodines[[#This Row],[L&amp;L]],Comodines[[#This Row],[Contador]],"")</f>
        <v/>
      </c>
      <c r="Y459" s="2" t="str">
        <f>IFERROR(SMALL(Comodines[L&amp;LC1],COUNTA($U$2:U459)),"")</f>
        <v/>
      </c>
      <c r="Z459" s="2" t="str">
        <f>IF(AND(Comodines[[#This Row],[Nuevo_Fuego]],Comodines[[#This Row],[L&amp;L]]),Comodines[[#This Row],[Contador]],"")</f>
        <v/>
      </c>
      <c r="AA459" s="2" t="str">
        <f>IFERROR(SMALL(Comodines[FuegoC1],COUNTA($W$2:W459)),"")</f>
        <v/>
      </c>
      <c r="AB459" s="3"/>
      <c r="AD459" s="3"/>
      <c r="AE459" s="3"/>
    </row>
    <row r="460" spans="1:31" ht="15" x14ac:dyDescent="0.25">
      <c r="A460" s="25">
        <v>30.610309999999998</v>
      </c>
      <c r="B460" s="18">
        <v>-88.447519999999997</v>
      </c>
      <c r="C460" s="2">
        <v>327.7</v>
      </c>
      <c r="D460" s="2">
        <v>0.6</v>
      </c>
      <c r="E460" s="2">
        <v>0.5</v>
      </c>
      <c r="F460" s="4">
        <v>42643</v>
      </c>
      <c r="G460" s="2">
        <v>1820</v>
      </c>
      <c r="H460" s="2" t="s">
        <v>0</v>
      </c>
      <c r="I460" s="2" t="s">
        <v>1</v>
      </c>
      <c r="J460" s="2" t="s">
        <v>2</v>
      </c>
      <c r="K460" s="2">
        <v>295.7</v>
      </c>
      <c r="L460" s="2">
        <v>0</v>
      </c>
      <c r="M460" s="6" t="s">
        <v>3</v>
      </c>
      <c r="N460" s="23"/>
      <c r="O460" s="21" t="str">
        <f>Comodines[[#This Row],[Lat_trunc]]&amp;Comodines[[#This Row],[Lon_trunc]]</f>
        <v>30.6105-88.4475</v>
      </c>
      <c r="P460" s="21">
        <f>MROUND(Datos[[#This Row],[Latitude]],IF(Datos[[#This Row],[Latitude]]&lt;0,-Precisión,Precisión))</f>
        <v>30.610500000000002</v>
      </c>
      <c r="Q460" s="21">
        <f>MROUND(Datos[[#This Row],[Longitude]],IF(Datos[[#This Row],[Longitude]]&lt;0,-Precisión,Precisión))</f>
        <v>-88.447500000000005</v>
      </c>
      <c r="R460" s="1">
        <v>459</v>
      </c>
      <c r="S460" s="5" t="b">
        <f>AND(Datos[[#This Row],[Latitude]]&gt;=Latitud_,Datos[[#This Row],[Latitude]]&lt;=_Latitud)</f>
        <v>0</v>
      </c>
      <c r="T460" s="2" t="b">
        <f>AND(Datos[[#This Row],[Longitude]]&gt;=Longitud_,Datos[[#This Row],[Longitude]]&lt;=_Longitud)</f>
        <v>0</v>
      </c>
      <c r="U460" s="2" t="b">
        <f>AND(Comodines[[#This Row],[Latitud]],Comodines[[#This Row],[Longitud]])</f>
        <v>0</v>
      </c>
      <c r="V460" s="2" t="b">
        <f>IF(COUNTIFS($O$2:O460,Comodines[[#This Row],[LatT&amp;LonT]],$F$2:F460,Datos[[#This Row],[Acq_date]]-1)=0,TRUE,FALSE)</f>
        <v>1</v>
      </c>
      <c r="W460" s="2" t="b">
        <f>AND(Comodines[[#This Row],[L&amp;L]],Comodines[[#This Row],[Nuevo_Fuego]])</f>
        <v>0</v>
      </c>
      <c r="X460" s="2" t="str">
        <f>IF(Comodines[[#This Row],[L&amp;L]],Comodines[[#This Row],[Contador]],"")</f>
        <v/>
      </c>
      <c r="Y460" s="2" t="str">
        <f>IFERROR(SMALL(Comodines[L&amp;LC1],COUNTA($U$2:U460)),"")</f>
        <v/>
      </c>
      <c r="Z460" s="2" t="str">
        <f>IF(AND(Comodines[[#This Row],[Nuevo_Fuego]],Comodines[[#This Row],[L&amp;L]]),Comodines[[#This Row],[Contador]],"")</f>
        <v/>
      </c>
      <c r="AA460" s="2" t="str">
        <f>IFERROR(SMALL(Comodines[FuegoC1],COUNTA($W$2:W460)),"")</f>
        <v/>
      </c>
      <c r="AB460" s="3"/>
      <c r="AD460" s="3"/>
      <c r="AE460" s="3"/>
    </row>
    <row r="461" spans="1:31" ht="15" x14ac:dyDescent="0.25">
      <c r="A461" s="25">
        <v>30.614930000000001</v>
      </c>
      <c r="B461" s="18">
        <v>-88.448880000000003</v>
      </c>
      <c r="C461" s="2">
        <v>329.7</v>
      </c>
      <c r="D461" s="2">
        <v>0.6</v>
      </c>
      <c r="E461" s="2">
        <v>0.5</v>
      </c>
      <c r="F461" s="4">
        <v>42643</v>
      </c>
      <c r="G461" s="2">
        <v>1820</v>
      </c>
      <c r="H461" s="2" t="s">
        <v>0</v>
      </c>
      <c r="I461" s="2" t="s">
        <v>1</v>
      </c>
      <c r="J461" s="2" t="s">
        <v>2</v>
      </c>
      <c r="K461" s="2">
        <v>295.10000000000002</v>
      </c>
      <c r="L461" s="2">
        <v>0</v>
      </c>
      <c r="M461" s="6" t="s">
        <v>3</v>
      </c>
      <c r="N461" s="23"/>
      <c r="O461" s="21" t="str">
        <f>Comodines[[#This Row],[Lat_trunc]]&amp;Comodines[[#This Row],[Lon_trunc]]</f>
        <v>30.615-88.449</v>
      </c>
      <c r="P461" s="21">
        <f>MROUND(Datos[[#This Row],[Latitude]],IF(Datos[[#This Row],[Latitude]]&lt;0,-Precisión,Precisión))</f>
        <v>30.615000000000002</v>
      </c>
      <c r="Q461" s="21">
        <f>MROUND(Datos[[#This Row],[Longitude]],IF(Datos[[#This Row],[Longitude]]&lt;0,-Precisión,Precisión))</f>
        <v>-88.448999999999998</v>
      </c>
      <c r="R461" s="1">
        <v>460</v>
      </c>
      <c r="S461" s="5" t="b">
        <f>AND(Datos[[#This Row],[Latitude]]&gt;=Latitud_,Datos[[#This Row],[Latitude]]&lt;=_Latitud)</f>
        <v>0</v>
      </c>
      <c r="T461" s="2" t="b">
        <f>AND(Datos[[#This Row],[Longitude]]&gt;=Longitud_,Datos[[#This Row],[Longitude]]&lt;=_Longitud)</f>
        <v>0</v>
      </c>
      <c r="U461" s="2" t="b">
        <f>AND(Comodines[[#This Row],[Latitud]],Comodines[[#This Row],[Longitud]])</f>
        <v>0</v>
      </c>
      <c r="V461" s="2" t="b">
        <f>IF(COUNTIFS($O$2:O461,Comodines[[#This Row],[LatT&amp;LonT]],$F$2:F461,Datos[[#This Row],[Acq_date]]-1)=0,TRUE,FALSE)</f>
        <v>1</v>
      </c>
      <c r="W461" s="2" t="b">
        <f>AND(Comodines[[#This Row],[L&amp;L]],Comodines[[#This Row],[Nuevo_Fuego]])</f>
        <v>0</v>
      </c>
      <c r="X461" s="2" t="str">
        <f>IF(Comodines[[#This Row],[L&amp;L]],Comodines[[#This Row],[Contador]],"")</f>
        <v/>
      </c>
      <c r="Y461" s="2" t="str">
        <f>IFERROR(SMALL(Comodines[L&amp;LC1],COUNTA($U$2:U461)),"")</f>
        <v/>
      </c>
      <c r="Z461" s="2" t="str">
        <f>IF(AND(Comodines[[#This Row],[Nuevo_Fuego]],Comodines[[#This Row],[L&amp;L]]),Comodines[[#This Row],[Contador]],"")</f>
        <v/>
      </c>
      <c r="AA461" s="2" t="str">
        <f>IFERROR(SMALL(Comodines[FuegoC1],COUNTA($W$2:W461)),"")</f>
        <v/>
      </c>
      <c r="AB461" s="3"/>
      <c r="AD461" s="3"/>
      <c r="AE461" s="3"/>
    </row>
    <row r="462" spans="1:31" ht="15" x14ac:dyDescent="0.25">
      <c r="A462" s="25">
        <v>7.1457499999999996</v>
      </c>
      <c r="B462" s="18">
        <v>-61.48959</v>
      </c>
      <c r="C462" s="2">
        <v>329.6</v>
      </c>
      <c r="D462" s="2">
        <v>0.6</v>
      </c>
      <c r="E462" s="2">
        <v>0.7</v>
      </c>
      <c r="F462" s="4">
        <v>42643</v>
      </c>
      <c r="G462" s="2">
        <v>1815</v>
      </c>
      <c r="H462" s="2" t="s">
        <v>0</v>
      </c>
      <c r="I462" s="2" t="s">
        <v>1</v>
      </c>
      <c r="J462" s="2" t="s">
        <v>2</v>
      </c>
      <c r="K462" s="2">
        <v>284.60000000000002</v>
      </c>
      <c r="L462" s="2">
        <v>0</v>
      </c>
      <c r="M462" s="6" t="s">
        <v>3</v>
      </c>
      <c r="N462" s="23"/>
      <c r="O462" s="21" t="str">
        <f>Comodines[[#This Row],[Lat_trunc]]&amp;Comodines[[#This Row],[Lon_trunc]]</f>
        <v>7.1455-61.4895</v>
      </c>
      <c r="P462" s="21">
        <f>MROUND(Datos[[#This Row],[Latitude]],IF(Datos[[#This Row],[Latitude]]&lt;0,-Precisión,Precisión))</f>
        <v>7.1455000000000002</v>
      </c>
      <c r="Q462" s="21">
        <f>MROUND(Datos[[#This Row],[Longitude]],IF(Datos[[#This Row],[Longitude]]&lt;0,-Precisión,Precisión))</f>
        <v>-61.4895</v>
      </c>
      <c r="R462" s="1">
        <v>461</v>
      </c>
      <c r="S462" s="5" t="b">
        <f>AND(Datos[[#This Row],[Latitude]]&gt;=Latitud_,Datos[[#This Row],[Latitude]]&lt;=_Latitud)</f>
        <v>0</v>
      </c>
      <c r="T462" s="2" t="b">
        <f>AND(Datos[[#This Row],[Longitude]]&gt;=Longitud_,Datos[[#This Row],[Longitude]]&lt;=_Longitud)</f>
        <v>0</v>
      </c>
      <c r="U462" s="2" t="b">
        <f>AND(Comodines[[#This Row],[Latitud]],Comodines[[#This Row],[Longitud]])</f>
        <v>0</v>
      </c>
      <c r="V462" s="2" t="b">
        <f>IF(COUNTIFS($O$2:O462,Comodines[[#This Row],[LatT&amp;LonT]],$F$2:F462,Datos[[#This Row],[Acq_date]]-1)=0,TRUE,FALSE)</f>
        <v>1</v>
      </c>
      <c r="W462" s="2" t="b">
        <f>AND(Comodines[[#This Row],[L&amp;L]],Comodines[[#This Row],[Nuevo_Fuego]])</f>
        <v>0</v>
      </c>
      <c r="X462" s="2" t="str">
        <f>IF(Comodines[[#This Row],[L&amp;L]],Comodines[[#This Row],[Contador]],"")</f>
        <v/>
      </c>
      <c r="Y462" s="2" t="str">
        <f>IFERROR(SMALL(Comodines[L&amp;LC1],COUNTA($U$2:U462)),"")</f>
        <v/>
      </c>
      <c r="Z462" s="2" t="str">
        <f>IF(AND(Comodines[[#This Row],[Nuevo_Fuego]],Comodines[[#This Row],[L&amp;L]]),Comodines[[#This Row],[Contador]],"")</f>
        <v/>
      </c>
      <c r="AA462" s="2" t="str">
        <f>IFERROR(SMALL(Comodines[FuegoC1],COUNTA($W$2:W462)),"")</f>
        <v/>
      </c>
      <c r="AB462" s="3"/>
      <c r="AD462" s="3"/>
      <c r="AE462" s="3"/>
    </row>
    <row r="463" spans="1:31" ht="15" x14ac:dyDescent="0.25">
      <c r="A463" s="25">
        <v>7.2335399999999996</v>
      </c>
      <c r="B463" s="18">
        <v>-61.573990000000002</v>
      </c>
      <c r="C463" s="2">
        <v>332.3</v>
      </c>
      <c r="D463" s="2">
        <v>0.6</v>
      </c>
      <c r="E463" s="2">
        <v>0.7</v>
      </c>
      <c r="F463" s="4">
        <v>42643</v>
      </c>
      <c r="G463" s="2">
        <v>1815</v>
      </c>
      <c r="H463" s="2" t="s">
        <v>0</v>
      </c>
      <c r="I463" s="2" t="s">
        <v>1</v>
      </c>
      <c r="J463" s="2" t="s">
        <v>2</v>
      </c>
      <c r="K463" s="2">
        <v>283.10000000000002</v>
      </c>
      <c r="L463" s="2">
        <v>0</v>
      </c>
      <c r="M463" s="6" t="s">
        <v>3</v>
      </c>
      <c r="N463" s="23"/>
      <c r="O463" s="21" t="str">
        <f>Comodines[[#This Row],[Lat_trunc]]&amp;Comodines[[#This Row],[Lon_trunc]]</f>
        <v>7.2335-61.574</v>
      </c>
      <c r="P463" s="21">
        <f>MROUND(Datos[[#This Row],[Latitude]],IF(Datos[[#This Row],[Latitude]]&lt;0,-Precisión,Precisión))</f>
        <v>7.2335000000000003</v>
      </c>
      <c r="Q463" s="21">
        <f>MROUND(Datos[[#This Row],[Longitude]],IF(Datos[[#This Row],[Longitude]]&lt;0,-Precisión,Precisión))</f>
        <v>-61.573999999999998</v>
      </c>
      <c r="R463" s="1">
        <v>462</v>
      </c>
      <c r="S463" s="5" t="b">
        <f>AND(Datos[[#This Row],[Latitude]]&gt;=Latitud_,Datos[[#This Row],[Latitude]]&lt;=_Latitud)</f>
        <v>0</v>
      </c>
      <c r="T463" s="2" t="b">
        <f>AND(Datos[[#This Row],[Longitude]]&gt;=Longitud_,Datos[[#This Row],[Longitude]]&lt;=_Longitud)</f>
        <v>0</v>
      </c>
      <c r="U463" s="2" t="b">
        <f>AND(Comodines[[#This Row],[Latitud]],Comodines[[#This Row],[Longitud]])</f>
        <v>0</v>
      </c>
      <c r="V463" s="2" t="b">
        <f>IF(COUNTIFS($O$2:O463,Comodines[[#This Row],[LatT&amp;LonT]],$F$2:F463,Datos[[#This Row],[Acq_date]]-1)=0,TRUE,FALSE)</f>
        <v>1</v>
      </c>
      <c r="W463" s="2" t="b">
        <f>AND(Comodines[[#This Row],[L&amp;L]],Comodines[[#This Row],[Nuevo_Fuego]])</f>
        <v>0</v>
      </c>
      <c r="X463" s="2" t="str">
        <f>IF(Comodines[[#This Row],[L&amp;L]],Comodines[[#This Row],[Contador]],"")</f>
        <v/>
      </c>
      <c r="Y463" s="2" t="str">
        <f>IFERROR(SMALL(Comodines[L&amp;LC1],COUNTA($U$2:U463)),"")</f>
        <v/>
      </c>
      <c r="Z463" s="2" t="str">
        <f>IF(AND(Comodines[[#This Row],[Nuevo_Fuego]],Comodines[[#This Row],[L&amp;L]]),Comodines[[#This Row],[Contador]],"")</f>
        <v/>
      </c>
      <c r="AA463" s="2" t="str">
        <f>IFERROR(SMALL(Comodines[FuegoC1],COUNTA($W$2:W463)),"")</f>
        <v/>
      </c>
      <c r="AB463" s="3"/>
      <c r="AD463" s="3"/>
      <c r="AE463" s="3"/>
    </row>
    <row r="464" spans="1:31" ht="15" x14ac:dyDescent="0.25">
      <c r="A464" s="25">
        <v>7.23278</v>
      </c>
      <c r="B464" s="18">
        <v>-61.57985</v>
      </c>
      <c r="C464" s="2">
        <v>345.4</v>
      </c>
      <c r="D464" s="2">
        <v>0.6</v>
      </c>
      <c r="E464" s="2">
        <v>0.7</v>
      </c>
      <c r="F464" s="4">
        <v>42643</v>
      </c>
      <c r="G464" s="2">
        <v>1815</v>
      </c>
      <c r="H464" s="2" t="s">
        <v>0</v>
      </c>
      <c r="I464" s="2" t="s">
        <v>1</v>
      </c>
      <c r="J464" s="2" t="s">
        <v>2</v>
      </c>
      <c r="K464" s="2">
        <v>284.10000000000002</v>
      </c>
      <c r="L464" s="2">
        <v>0</v>
      </c>
      <c r="M464" s="6" t="s">
        <v>3</v>
      </c>
      <c r="N464" s="23"/>
      <c r="O464" s="21" t="str">
        <f>Comodines[[#This Row],[Lat_trunc]]&amp;Comodines[[#This Row],[Lon_trunc]]</f>
        <v>7.233-61.58</v>
      </c>
      <c r="P464" s="21">
        <f>MROUND(Datos[[#This Row],[Latitude]],IF(Datos[[#This Row],[Latitude]]&lt;0,-Precisión,Precisión))</f>
        <v>7.2330000000000005</v>
      </c>
      <c r="Q464" s="21">
        <f>MROUND(Datos[[#This Row],[Longitude]],IF(Datos[[#This Row],[Longitude]]&lt;0,-Precisión,Precisión))</f>
        <v>-61.58</v>
      </c>
      <c r="R464" s="1">
        <v>463</v>
      </c>
      <c r="S464" s="5" t="b">
        <f>AND(Datos[[#This Row],[Latitude]]&gt;=Latitud_,Datos[[#This Row],[Latitude]]&lt;=_Latitud)</f>
        <v>0</v>
      </c>
      <c r="T464" s="2" t="b">
        <f>AND(Datos[[#This Row],[Longitude]]&gt;=Longitud_,Datos[[#This Row],[Longitude]]&lt;=_Longitud)</f>
        <v>0</v>
      </c>
      <c r="U464" s="2" t="b">
        <f>AND(Comodines[[#This Row],[Latitud]],Comodines[[#This Row],[Longitud]])</f>
        <v>0</v>
      </c>
      <c r="V464" s="2" t="b">
        <f>IF(COUNTIFS($O$2:O464,Comodines[[#This Row],[LatT&amp;LonT]],$F$2:F464,Datos[[#This Row],[Acq_date]]-1)=0,TRUE,FALSE)</f>
        <v>1</v>
      </c>
      <c r="W464" s="2" t="b">
        <f>AND(Comodines[[#This Row],[L&amp;L]],Comodines[[#This Row],[Nuevo_Fuego]])</f>
        <v>0</v>
      </c>
      <c r="X464" s="2" t="str">
        <f>IF(Comodines[[#This Row],[L&amp;L]],Comodines[[#This Row],[Contador]],"")</f>
        <v/>
      </c>
      <c r="Y464" s="2" t="str">
        <f>IFERROR(SMALL(Comodines[L&amp;LC1],COUNTA($U$2:U464)),"")</f>
        <v/>
      </c>
      <c r="Z464" s="2" t="str">
        <f>IF(AND(Comodines[[#This Row],[Nuevo_Fuego]],Comodines[[#This Row],[L&amp;L]]),Comodines[[#This Row],[Contador]],"")</f>
        <v/>
      </c>
      <c r="AA464" s="2" t="str">
        <f>IFERROR(SMALL(Comodines[FuegoC1],COUNTA($W$2:W464)),"")</f>
        <v/>
      </c>
      <c r="AB464" s="3"/>
      <c r="AD464" s="3"/>
      <c r="AE464" s="3"/>
    </row>
    <row r="465" spans="1:31" ht="15" x14ac:dyDescent="0.25">
      <c r="A465" s="25">
        <v>7.3688700000000003</v>
      </c>
      <c r="B465" s="18">
        <v>-69.586789999999993</v>
      </c>
      <c r="C465" s="2">
        <v>335.4</v>
      </c>
      <c r="D465" s="2">
        <v>0.6</v>
      </c>
      <c r="E465" s="2">
        <v>0.4</v>
      </c>
      <c r="F465" s="4">
        <v>42643</v>
      </c>
      <c r="G465" s="2">
        <v>1815</v>
      </c>
      <c r="H465" s="2" t="s">
        <v>0</v>
      </c>
      <c r="I465" s="2" t="s">
        <v>1</v>
      </c>
      <c r="J465" s="2" t="s">
        <v>2</v>
      </c>
      <c r="K465" s="2">
        <v>294.5</v>
      </c>
      <c r="L465" s="2">
        <v>0</v>
      </c>
      <c r="M465" s="6" t="s">
        <v>3</v>
      </c>
      <c r="N465" s="23"/>
      <c r="O465" s="21" t="str">
        <f>Comodines[[#This Row],[Lat_trunc]]&amp;Comodines[[#This Row],[Lon_trunc]]</f>
        <v>7.369-69.587</v>
      </c>
      <c r="P465" s="21">
        <f>MROUND(Datos[[#This Row],[Latitude]],IF(Datos[[#This Row],[Latitude]]&lt;0,-Precisión,Precisión))</f>
        <v>7.3689999999999998</v>
      </c>
      <c r="Q465" s="21">
        <f>MROUND(Datos[[#This Row],[Longitude]],IF(Datos[[#This Row],[Longitude]]&lt;0,-Precisión,Precisión))</f>
        <v>-69.587000000000003</v>
      </c>
      <c r="R465" s="1">
        <v>464</v>
      </c>
      <c r="S465" s="5" t="b">
        <f>AND(Datos[[#This Row],[Latitude]]&gt;=Latitud_,Datos[[#This Row],[Latitude]]&lt;=_Latitud)</f>
        <v>0</v>
      </c>
      <c r="T465" s="2" t="b">
        <f>AND(Datos[[#This Row],[Longitude]]&gt;=Longitud_,Datos[[#This Row],[Longitude]]&lt;=_Longitud)</f>
        <v>1</v>
      </c>
      <c r="U465" s="2" t="b">
        <f>AND(Comodines[[#This Row],[Latitud]],Comodines[[#This Row],[Longitud]])</f>
        <v>0</v>
      </c>
      <c r="V465" s="2" t="b">
        <f>IF(COUNTIFS($O$2:O465,Comodines[[#This Row],[LatT&amp;LonT]],$F$2:F465,Datos[[#This Row],[Acq_date]]-1)=0,TRUE,FALSE)</f>
        <v>1</v>
      </c>
      <c r="W465" s="2" t="b">
        <f>AND(Comodines[[#This Row],[L&amp;L]],Comodines[[#This Row],[Nuevo_Fuego]])</f>
        <v>0</v>
      </c>
      <c r="X465" s="2" t="str">
        <f>IF(Comodines[[#This Row],[L&amp;L]],Comodines[[#This Row],[Contador]],"")</f>
        <v/>
      </c>
      <c r="Y465" s="2" t="str">
        <f>IFERROR(SMALL(Comodines[L&amp;LC1],COUNTA($U$2:U465)),"")</f>
        <v/>
      </c>
      <c r="Z465" s="2" t="str">
        <f>IF(AND(Comodines[[#This Row],[Nuevo_Fuego]],Comodines[[#This Row],[L&amp;L]]),Comodines[[#This Row],[Contador]],"")</f>
        <v/>
      </c>
      <c r="AA465" s="2" t="str">
        <f>IFERROR(SMALL(Comodines[FuegoC1],COUNTA($W$2:W465)),"")</f>
        <v/>
      </c>
      <c r="AB465" s="3"/>
      <c r="AD465" s="3"/>
      <c r="AE465" s="3"/>
    </row>
    <row r="466" spans="1:31" ht="15" x14ac:dyDescent="0.25">
      <c r="A466" s="25">
        <v>7.3679399999999999</v>
      </c>
      <c r="B466" s="18">
        <v>-69.589579999999998</v>
      </c>
      <c r="C466" s="2">
        <v>338.1</v>
      </c>
      <c r="D466" s="2">
        <v>0.6</v>
      </c>
      <c r="E466" s="2">
        <v>0.4</v>
      </c>
      <c r="F466" s="4">
        <v>42643</v>
      </c>
      <c r="G466" s="2">
        <v>1815</v>
      </c>
      <c r="H466" s="2" t="s">
        <v>0</v>
      </c>
      <c r="I466" s="2" t="s">
        <v>1</v>
      </c>
      <c r="J466" s="2" t="s">
        <v>2</v>
      </c>
      <c r="K466" s="2">
        <v>294.89999999999998</v>
      </c>
      <c r="L466" s="2">
        <v>0</v>
      </c>
      <c r="M466" s="6" t="s">
        <v>3</v>
      </c>
      <c r="N466" s="23"/>
      <c r="O466" s="21" t="str">
        <f>Comodines[[#This Row],[Lat_trunc]]&amp;Comodines[[#This Row],[Lon_trunc]]</f>
        <v>7.368-69.5895</v>
      </c>
      <c r="P466" s="21">
        <f>MROUND(Datos[[#This Row],[Latitude]],IF(Datos[[#This Row],[Latitude]]&lt;0,-Precisión,Precisión))</f>
        <v>7.3680000000000003</v>
      </c>
      <c r="Q466" s="21">
        <f>MROUND(Datos[[#This Row],[Longitude]],IF(Datos[[#This Row],[Longitude]]&lt;0,-Precisión,Precisión))</f>
        <v>-69.589500000000001</v>
      </c>
      <c r="R466" s="1">
        <v>465</v>
      </c>
      <c r="S466" s="5" t="b">
        <f>AND(Datos[[#This Row],[Latitude]]&gt;=Latitud_,Datos[[#This Row],[Latitude]]&lt;=_Latitud)</f>
        <v>0</v>
      </c>
      <c r="T466" s="2" t="b">
        <f>AND(Datos[[#This Row],[Longitude]]&gt;=Longitud_,Datos[[#This Row],[Longitude]]&lt;=_Longitud)</f>
        <v>1</v>
      </c>
      <c r="U466" s="2" t="b">
        <f>AND(Comodines[[#This Row],[Latitud]],Comodines[[#This Row],[Longitud]])</f>
        <v>0</v>
      </c>
      <c r="V466" s="2" t="b">
        <f>IF(COUNTIFS($O$2:O466,Comodines[[#This Row],[LatT&amp;LonT]],$F$2:F466,Datos[[#This Row],[Acq_date]]-1)=0,TRUE,FALSE)</f>
        <v>1</v>
      </c>
      <c r="W466" s="2" t="b">
        <f>AND(Comodines[[#This Row],[L&amp;L]],Comodines[[#This Row],[Nuevo_Fuego]])</f>
        <v>0</v>
      </c>
      <c r="X466" s="2" t="str">
        <f>IF(Comodines[[#This Row],[L&amp;L]],Comodines[[#This Row],[Contador]],"")</f>
        <v/>
      </c>
      <c r="Y466" s="2" t="str">
        <f>IFERROR(SMALL(Comodines[L&amp;LC1],COUNTA($U$2:U466)),"")</f>
        <v/>
      </c>
      <c r="Z466" s="2" t="str">
        <f>IF(AND(Comodines[[#This Row],[Nuevo_Fuego]],Comodines[[#This Row],[L&amp;L]]),Comodines[[#This Row],[Contador]],"")</f>
        <v/>
      </c>
      <c r="AA466" s="2" t="str">
        <f>IFERROR(SMALL(Comodines[FuegoC1],COUNTA($W$2:W466)),"")</f>
        <v/>
      </c>
      <c r="AB466" s="3"/>
      <c r="AD466" s="3"/>
      <c r="AE466" s="3"/>
    </row>
    <row r="467" spans="1:31" ht="15" x14ac:dyDescent="0.25">
      <c r="A467" s="25">
        <v>8.2304499999999994</v>
      </c>
      <c r="B467" s="18">
        <v>-64.605990000000006</v>
      </c>
      <c r="C467" s="2">
        <v>331.5</v>
      </c>
      <c r="D467" s="2">
        <v>0.4</v>
      </c>
      <c r="E467" s="2">
        <v>0.6</v>
      </c>
      <c r="F467" s="4">
        <v>42643</v>
      </c>
      <c r="G467" s="2">
        <v>1815</v>
      </c>
      <c r="H467" s="2" t="s">
        <v>0</v>
      </c>
      <c r="I467" s="2" t="s">
        <v>1</v>
      </c>
      <c r="J467" s="2" t="s">
        <v>2</v>
      </c>
      <c r="K467" s="2">
        <v>290.7</v>
      </c>
      <c r="L467" s="2">
        <v>0</v>
      </c>
      <c r="M467" s="6" t="s">
        <v>3</v>
      </c>
      <c r="N467" s="23"/>
      <c r="O467" s="21" t="str">
        <f>Comodines[[#This Row],[Lat_trunc]]&amp;Comodines[[#This Row],[Lon_trunc]]</f>
        <v>8.2305-64.606</v>
      </c>
      <c r="P467" s="21">
        <f>MROUND(Datos[[#This Row],[Latitude]],IF(Datos[[#This Row],[Latitude]]&lt;0,-Precisión,Precisión))</f>
        <v>8.230500000000001</v>
      </c>
      <c r="Q467" s="21">
        <f>MROUND(Datos[[#This Row],[Longitude]],IF(Datos[[#This Row],[Longitude]]&lt;0,-Precisión,Precisión))</f>
        <v>-64.605999999999995</v>
      </c>
      <c r="R467" s="1">
        <v>466</v>
      </c>
      <c r="S467" s="5" t="b">
        <f>AND(Datos[[#This Row],[Latitude]]&gt;=Latitud_,Datos[[#This Row],[Latitude]]&lt;=_Latitud)</f>
        <v>0</v>
      </c>
      <c r="T467" s="2" t="b">
        <f>AND(Datos[[#This Row],[Longitude]]&gt;=Longitud_,Datos[[#This Row],[Longitude]]&lt;=_Longitud)</f>
        <v>0</v>
      </c>
      <c r="U467" s="2" t="b">
        <f>AND(Comodines[[#This Row],[Latitud]],Comodines[[#This Row],[Longitud]])</f>
        <v>0</v>
      </c>
      <c r="V467" s="2" t="b">
        <f>IF(COUNTIFS($O$2:O467,Comodines[[#This Row],[LatT&amp;LonT]],$F$2:F467,Datos[[#This Row],[Acq_date]]-1)=0,TRUE,FALSE)</f>
        <v>1</v>
      </c>
      <c r="W467" s="2" t="b">
        <f>AND(Comodines[[#This Row],[L&amp;L]],Comodines[[#This Row],[Nuevo_Fuego]])</f>
        <v>0</v>
      </c>
      <c r="X467" s="2" t="str">
        <f>IF(Comodines[[#This Row],[L&amp;L]],Comodines[[#This Row],[Contador]],"")</f>
        <v/>
      </c>
      <c r="Y467" s="2" t="str">
        <f>IFERROR(SMALL(Comodines[L&amp;LC1],COUNTA($U$2:U467)),"")</f>
        <v/>
      </c>
      <c r="Z467" s="2" t="str">
        <f>IF(AND(Comodines[[#This Row],[Nuevo_Fuego]],Comodines[[#This Row],[L&amp;L]]),Comodines[[#This Row],[Contador]],"")</f>
        <v/>
      </c>
      <c r="AA467" s="2" t="str">
        <f>IFERROR(SMALL(Comodines[FuegoC1],COUNTA($W$2:W467)),"")</f>
        <v/>
      </c>
      <c r="AB467" s="3"/>
      <c r="AD467" s="3"/>
      <c r="AE467" s="3"/>
    </row>
    <row r="468" spans="1:31" ht="15" x14ac:dyDescent="0.25">
      <c r="A468" s="25">
        <v>8.2365100000000009</v>
      </c>
      <c r="B468" s="18">
        <v>-64.603110000000001</v>
      </c>
      <c r="C468" s="2">
        <v>331.9</v>
      </c>
      <c r="D468" s="2">
        <v>0.4</v>
      </c>
      <c r="E468" s="2">
        <v>0.6</v>
      </c>
      <c r="F468" s="4">
        <v>42643</v>
      </c>
      <c r="G468" s="2">
        <v>1815</v>
      </c>
      <c r="H468" s="2" t="s">
        <v>0</v>
      </c>
      <c r="I468" s="2" t="s">
        <v>1</v>
      </c>
      <c r="J468" s="2" t="s">
        <v>2</v>
      </c>
      <c r="K468" s="2">
        <v>291.60000000000002</v>
      </c>
      <c r="L468" s="2">
        <v>0</v>
      </c>
      <c r="M468" s="6" t="s">
        <v>3</v>
      </c>
      <c r="N468" s="23"/>
      <c r="O468" s="21" t="str">
        <f>Comodines[[#This Row],[Lat_trunc]]&amp;Comodines[[#This Row],[Lon_trunc]]</f>
        <v>8.2365-64.603</v>
      </c>
      <c r="P468" s="21">
        <f>MROUND(Datos[[#This Row],[Latitude]],IF(Datos[[#This Row],[Latitude]]&lt;0,-Precisión,Precisión))</f>
        <v>8.2364999999999995</v>
      </c>
      <c r="Q468" s="21">
        <f>MROUND(Datos[[#This Row],[Longitude]],IF(Datos[[#This Row],[Longitude]]&lt;0,-Precisión,Precisión))</f>
        <v>-64.602999999999994</v>
      </c>
      <c r="R468" s="1">
        <v>467</v>
      </c>
      <c r="S468" s="5" t="b">
        <f>AND(Datos[[#This Row],[Latitude]]&gt;=Latitud_,Datos[[#This Row],[Latitude]]&lt;=_Latitud)</f>
        <v>0</v>
      </c>
      <c r="T468" s="2" t="b">
        <f>AND(Datos[[#This Row],[Longitude]]&gt;=Longitud_,Datos[[#This Row],[Longitude]]&lt;=_Longitud)</f>
        <v>0</v>
      </c>
      <c r="U468" s="2" t="b">
        <f>AND(Comodines[[#This Row],[Latitud]],Comodines[[#This Row],[Longitud]])</f>
        <v>0</v>
      </c>
      <c r="V468" s="2" t="b">
        <f>IF(COUNTIFS($O$2:O468,Comodines[[#This Row],[LatT&amp;LonT]],$F$2:F468,Datos[[#This Row],[Acq_date]]-1)=0,TRUE,FALSE)</f>
        <v>1</v>
      </c>
      <c r="W468" s="2" t="b">
        <f>AND(Comodines[[#This Row],[L&amp;L]],Comodines[[#This Row],[Nuevo_Fuego]])</f>
        <v>0</v>
      </c>
      <c r="X468" s="2" t="str">
        <f>IF(Comodines[[#This Row],[L&amp;L]],Comodines[[#This Row],[Contador]],"")</f>
        <v/>
      </c>
      <c r="Y468" s="2" t="str">
        <f>IFERROR(SMALL(Comodines[L&amp;LC1],COUNTA($U$2:U468)),"")</f>
        <v/>
      </c>
      <c r="Z468" s="2" t="str">
        <f>IF(AND(Comodines[[#This Row],[Nuevo_Fuego]],Comodines[[#This Row],[L&amp;L]]),Comodines[[#This Row],[Contador]],"")</f>
        <v/>
      </c>
      <c r="AA468" s="2" t="str">
        <f>IFERROR(SMALL(Comodines[FuegoC1],COUNTA($W$2:W468)),"")</f>
        <v/>
      </c>
      <c r="AB468" s="3"/>
      <c r="AD468" s="3"/>
      <c r="AE468" s="3"/>
    </row>
    <row r="469" spans="1:31" ht="15" x14ac:dyDescent="0.25">
      <c r="A469" s="25">
        <v>8.2360100000000003</v>
      </c>
      <c r="B469" s="18">
        <v>-64.606849999999994</v>
      </c>
      <c r="C469" s="2">
        <v>355.6</v>
      </c>
      <c r="D469" s="2">
        <v>0.4</v>
      </c>
      <c r="E469" s="2">
        <v>0.6</v>
      </c>
      <c r="F469" s="4">
        <v>42643</v>
      </c>
      <c r="G469" s="2">
        <v>1815</v>
      </c>
      <c r="H469" s="2" t="s">
        <v>0</v>
      </c>
      <c r="I469" s="2" t="s">
        <v>1</v>
      </c>
      <c r="J469" s="2" t="s">
        <v>2</v>
      </c>
      <c r="K469" s="2">
        <v>291.8</v>
      </c>
      <c r="L469" s="2">
        <v>0</v>
      </c>
      <c r="M469" s="6" t="s">
        <v>3</v>
      </c>
      <c r="N469" s="23"/>
      <c r="O469" s="21" t="str">
        <f>Comodines[[#This Row],[Lat_trunc]]&amp;Comodines[[#This Row],[Lon_trunc]]</f>
        <v>8.236-64.607</v>
      </c>
      <c r="P469" s="21">
        <f>MROUND(Datos[[#This Row],[Latitude]],IF(Datos[[#This Row],[Latitude]]&lt;0,-Precisión,Precisión))</f>
        <v>8.2360000000000007</v>
      </c>
      <c r="Q469" s="21">
        <f>MROUND(Datos[[#This Row],[Longitude]],IF(Datos[[#This Row],[Longitude]]&lt;0,-Precisión,Precisión))</f>
        <v>-64.606999999999999</v>
      </c>
      <c r="R469" s="1">
        <v>468</v>
      </c>
      <c r="S469" s="5" t="b">
        <f>AND(Datos[[#This Row],[Latitude]]&gt;=Latitud_,Datos[[#This Row],[Latitude]]&lt;=_Latitud)</f>
        <v>0</v>
      </c>
      <c r="T469" s="2" t="b">
        <f>AND(Datos[[#This Row],[Longitude]]&gt;=Longitud_,Datos[[#This Row],[Longitude]]&lt;=_Longitud)</f>
        <v>0</v>
      </c>
      <c r="U469" s="2" t="b">
        <f>AND(Comodines[[#This Row],[Latitud]],Comodines[[#This Row],[Longitud]])</f>
        <v>0</v>
      </c>
      <c r="V469" s="2" t="b">
        <f>IF(COUNTIFS($O$2:O469,Comodines[[#This Row],[LatT&amp;LonT]],$F$2:F469,Datos[[#This Row],[Acq_date]]-1)=0,TRUE,FALSE)</f>
        <v>1</v>
      </c>
      <c r="W469" s="2" t="b">
        <f>AND(Comodines[[#This Row],[L&amp;L]],Comodines[[#This Row],[Nuevo_Fuego]])</f>
        <v>0</v>
      </c>
      <c r="X469" s="2" t="str">
        <f>IF(Comodines[[#This Row],[L&amp;L]],Comodines[[#This Row],[Contador]],"")</f>
        <v/>
      </c>
      <c r="Y469" s="2" t="str">
        <f>IFERROR(SMALL(Comodines[L&amp;LC1],COUNTA($U$2:U469)),"")</f>
        <v/>
      </c>
      <c r="Z469" s="2" t="str">
        <f>IF(AND(Comodines[[#This Row],[Nuevo_Fuego]],Comodines[[#This Row],[L&amp;L]]),Comodines[[#This Row],[Contador]],"")</f>
        <v/>
      </c>
      <c r="AA469" s="2" t="str">
        <f>IFERROR(SMALL(Comodines[FuegoC1],COUNTA($W$2:W469)),"")</f>
        <v/>
      </c>
      <c r="AB469" s="3"/>
      <c r="AD469" s="3"/>
      <c r="AE469" s="3"/>
    </row>
    <row r="470" spans="1:31" ht="15" x14ac:dyDescent="0.25">
      <c r="A470" s="25">
        <v>8.3407</v>
      </c>
      <c r="B470" s="18">
        <v>-63.948090000000001</v>
      </c>
      <c r="C470" s="2">
        <v>331.3</v>
      </c>
      <c r="D470" s="2">
        <v>0.4</v>
      </c>
      <c r="E470" s="2">
        <v>0.6</v>
      </c>
      <c r="F470" s="4">
        <v>42643</v>
      </c>
      <c r="G470" s="2">
        <v>1815</v>
      </c>
      <c r="H470" s="2" t="s">
        <v>0</v>
      </c>
      <c r="I470" s="2" t="s">
        <v>1</v>
      </c>
      <c r="J470" s="2" t="s">
        <v>2</v>
      </c>
      <c r="K470" s="2">
        <v>288.7</v>
      </c>
      <c r="L470" s="2">
        <v>0</v>
      </c>
      <c r="M470" s="6" t="s">
        <v>3</v>
      </c>
      <c r="N470" s="23"/>
      <c r="O470" s="21" t="str">
        <f>Comodines[[#This Row],[Lat_trunc]]&amp;Comodines[[#This Row],[Lon_trunc]]</f>
        <v>8.3405-63.948</v>
      </c>
      <c r="P470" s="21">
        <f>MROUND(Datos[[#This Row],[Latitude]],IF(Datos[[#This Row],[Latitude]]&lt;0,-Precisión,Precisión))</f>
        <v>8.3405000000000005</v>
      </c>
      <c r="Q470" s="21">
        <f>MROUND(Datos[[#This Row],[Longitude]],IF(Datos[[#This Row],[Longitude]]&lt;0,-Precisión,Precisión))</f>
        <v>-63.948</v>
      </c>
      <c r="R470" s="1">
        <v>469</v>
      </c>
      <c r="S470" s="5" t="b">
        <f>AND(Datos[[#This Row],[Latitude]]&gt;=Latitud_,Datos[[#This Row],[Latitude]]&lt;=_Latitud)</f>
        <v>0</v>
      </c>
      <c r="T470" s="2" t="b">
        <f>AND(Datos[[#This Row],[Longitude]]&gt;=Longitud_,Datos[[#This Row],[Longitude]]&lt;=_Longitud)</f>
        <v>0</v>
      </c>
      <c r="U470" s="2" t="b">
        <f>AND(Comodines[[#This Row],[Latitud]],Comodines[[#This Row],[Longitud]])</f>
        <v>0</v>
      </c>
      <c r="V470" s="2" t="b">
        <f>IF(COUNTIFS($O$2:O470,Comodines[[#This Row],[LatT&amp;LonT]],$F$2:F470,Datos[[#This Row],[Acq_date]]-1)=0,TRUE,FALSE)</f>
        <v>1</v>
      </c>
      <c r="W470" s="2" t="b">
        <f>AND(Comodines[[#This Row],[L&amp;L]],Comodines[[#This Row],[Nuevo_Fuego]])</f>
        <v>0</v>
      </c>
      <c r="X470" s="2" t="str">
        <f>IF(Comodines[[#This Row],[L&amp;L]],Comodines[[#This Row],[Contador]],"")</f>
        <v/>
      </c>
      <c r="Y470" s="2" t="str">
        <f>IFERROR(SMALL(Comodines[L&amp;LC1],COUNTA($U$2:U470)),"")</f>
        <v/>
      </c>
      <c r="Z470" s="2" t="str">
        <f>IF(AND(Comodines[[#This Row],[Nuevo_Fuego]],Comodines[[#This Row],[L&amp;L]]),Comodines[[#This Row],[Contador]],"")</f>
        <v/>
      </c>
      <c r="AA470" s="2" t="str">
        <f>IFERROR(SMALL(Comodines[FuegoC1],COUNTA($W$2:W470)),"")</f>
        <v/>
      </c>
      <c r="AB470" s="3"/>
      <c r="AD470" s="3"/>
      <c r="AE470" s="3"/>
    </row>
    <row r="471" spans="1:31" ht="15" x14ac:dyDescent="0.25">
      <c r="A471" s="25">
        <v>7.2417299999999996</v>
      </c>
      <c r="B471" s="18">
        <v>-71.888499999999993</v>
      </c>
      <c r="C471" s="2">
        <v>335.3</v>
      </c>
      <c r="D471" s="2">
        <v>0.4</v>
      </c>
      <c r="E471" s="2">
        <v>0.4</v>
      </c>
      <c r="F471" s="4">
        <v>42643</v>
      </c>
      <c r="G471" s="2">
        <v>1815</v>
      </c>
      <c r="H471" s="2" t="s">
        <v>0</v>
      </c>
      <c r="I471" s="2" t="s">
        <v>1</v>
      </c>
      <c r="J471" s="2" t="s">
        <v>2</v>
      </c>
      <c r="K471" s="2">
        <v>298.3</v>
      </c>
      <c r="L471" s="2">
        <v>0</v>
      </c>
      <c r="M471" s="6" t="s">
        <v>3</v>
      </c>
      <c r="N471" s="23"/>
      <c r="O471" s="21" t="str">
        <f>Comodines[[#This Row],[Lat_trunc]]&amp;Comodines[[#This Row],[Lon_trunc]]</f>
        <v>7.2415-71.8885</v>
      </c>
      <c r="P471" s="21">
        <f>MROUND(Datos[[#This Row],[Latitude]],IF(Datos[[#This Row],[Latitude]]&lt;0,-Precisión,Precisión))</f>
        <v>7.2415000000000003</v>
      </c>
      <c r="Q471" s="21">
        <f>MROUND(Datos[[#This Row],[Longitude]],IF(Datos[[#This Row],[Longitude]]&lt;0,-Precisión,Precisión))</f>
        <v>-71.888500000000008</v>
      </c>
      <c r="R471" s="1">
        <v>470</v>
      </c>
      <c r="S471" s="5" t="b">
        <f>AND(Datos[[#This Row],[Latitude]]&gt;=Latitud_,Datos[[#This Row],[Latitude]]&lt;=_Latitud)</f>
        <v>0</v>
      </c>
      <c r="T471" s="2" t="b">
        <f>AND(Datos[[#This Row],[Longitude]]&gt;=Longitud_,Datos[[#This Row],[Longitude]]&lt;=_Longitud)</f>
        <v>1</v>
      </c>
      <c r="U471" s="2" t="b">
        <f>AND(Comodines[[#This Row],[Latitud]],Comodines[[#This Row],[Longitud]])</f>
        <v>0</v>
      </c>
      <c r="V471" s="2" t="b">
        <f>IF(COUNTIFS($O$2:O471,Comodines[[#This Row],[LatT&amp;LonT]],$F$2:F471,Datos[[#This Row],[Acq_date]]-1)=0,TRUE,FALSE)</f>
        <v>1</v>
      </c>
      <c r="W471" s="2" t="b">
        <f>AND(Comodines[[#This Row],[L&amp;L]],Comodines[[#This Row],[Nuevo_Fuego]])</f>
        <v>0</v>
      </c>
      <c r="X471" s="2" t="str">
        <f>IF(Comodines[[#This Row],[L&amp;L]],Comodines[[#This Row],[Contador]],"")</f>
        <v/>
      </c>
      <c r="Y471" s="2" t="str">
        <f>IFERROR(SMALL(Comodines[L&amp;LC1],COUNTA($U$2:U471)),"")</f>
        <v/>
      </c>
      <c r="Z471" s="2" t="str">
        <f>IF(AND(Comodines[[#This Row],[Nuevo_Fuego]],Comodines[[#This Row],[L&amp;L]]),Comodines[[#This Row],[Contador]],"")</f>
        <v/>
      </c>
      <c r="AA471" s="2" t="str">
        <f>IFERROR(SMALL(Comodines[FuegoC1],COUNTA($W$2:W471)),"")</f>
        <v/>
      </c>
      <c r="AB471" s="3"/>
      <c r="AD471" s="3"/>
      <c r="AE471" s="3"/>
    </row>
    <row r="472" spans="1:31" ht="15" x14ac:dyDescent="0.25">
      <c r="A472" s="25">
        <v>7.0045700000000002</v>
      </c>
      <c r="B472" s="18">
        <v>-73.651790000000005</v>
      </c>
      <c r="C472" s="2">
        <v>367</v>
      </c>
      <c r="D472" s="2">
        <v>0.4</v>
      </c>
      <c r="E472" s="2">
        <v>0.4</v>
      </c>
      <c r="F472" s="4">
        <v>42643</v>
      </c>
      <c r="G472" s="2">
        <v>1815</v>
      </c>
      <c r="H472" s="2" t="s">
        <v>0</v>
      </c>
      <c r="I472" s="2" t="s">
        <v>1</v>
      </c>
      <c r="J472" s="2" t="s">
        <v>2</v>
      </c>
      <c r="K472" s="2">
        <v>327.5</v>
      </c>
      <c r="L472" s="2">
        <v>0</v>
      </c>
      <c r="M472" s="6" t="s">
        <v>3</v>
      </c>
      <c r="N472" s="23"/>
      <c r="O472" s="21" t="str">
        <f>Comodines[[#This Row],[Lat_trunc]]&amp;Comodines[[#This Row],[Lon_trunc]]</f>
        <v>7.0045-73.652</v>
      </c>
      <c r="P472" s="21">
        <f>MROUND(Datos[[#This Row],[Latitude]],IF(Datos[[#This Row],[Latitude]]&lt;0,-Precisión,Precisión))</f>
        <v>7.0045000000000002</v>
      </c>
      <c r="Q472" s="21">
        <f>MROUND(Datos[[#This Row],[Longitude]],IF(Datos[[#This Row],[Longitude]]&lt;0,-Precisión,Precisión))</f>
        <v>-73.652000000000001</v>
      </c>
      <c r="R472" s="1">
        <v>471</v>
      </c>
      <c r="S472" s="5" t="b">
        <f>AND(Datos[[#This Row],[Latitude]]&gt;=Latitud_,Datos[[#This Row],[Latitude]]&lt;=_Latitud)</f>
        <v>0</v>
      </c>
      <c r="T472" s="2" t="b">
        <f>AND(Datos[[#This Row],[Longitude]]&gt;=Longitud_,Datos[[#This Row],[Longitude]]&lt;=_Longitud)</f>
        <v>0</v>
      </c>
      <c r="U472" s="2" t="b">
        <f>AND(Comodines[[#This Row],[Latitud]],Comodines[[#This Row],[Longitud]])</f>
        <v>0</v>
      </c>
      <c r="V472" s="2" t="b">
        <f>IF(COUNTIFS($O$2:O472,Comodines[[#This Row],[LatT&amp;LonT]],$F$2:F472,Datos[[#This Row],[Acq_date]]-1)=0,TRUE,FALSE)</f>
        <v>1</v>
      </c>
      <c r="W472" s="2" t="b">
        <f>AND(Comodines[[#This Row],[L&amp;L]],Comodines[[#This Row],[Nuevo_Fuego]])</f>
        <v>0</v>
      </c>
      <c r="X472" s="2" t="str">
        <f>IF(Comodines[[#This Row],[L&amp;L]],Comodines[[#This Row],[Contador]],"")</f>
        <v/>
      </c>
      <c r="Y472" s="2" t="str">
        <f>IFERROR(SMALL(Comodines[L&amp;LC1],COUNTA($U$2:U472)),"")</f>
        <v/>
      </c>
      <c r="Z472" s="2" t="str">
        <f>IF(AND(Comodines[[#This Row],[Nuevo_Fuego]],Comodines[[#This Row],[L&amp;L]]),Comodines[[#This Row],[Contador]],"")</f>
        <v/>
      </c>
      <c r="AA472" s="2" t="str">
        <f>IFERROR(SMALL(Comodines[FuegoC1],COUNTA($W$2:W472)),"")</f>
        <v/>
      </c>
      <c r="AB472" s="3"/>
      <c r="AD472" s="3"/>
      <c r="AE472" s="3"/>
    </row>
    <row r="473" spans="1:31" ht="15" x14ac:dyDescent="0.25">
      <c r="A473" s="25">
        <v>7.00509</v>
      </c>
      <c r="B473" s="18">
        <v>-73.648309999999995</v>
      </c>
      <c r="C473" s="2">
        <v>347.7</v>
      </c>
      <c r="D473" s="2">
        <v>0.4</v>
      </c>
      <c r="E473" s="2">
        <v>0.4</v>
      </c>
      <c r="F473" s="4">
        <v>42643</v>
      </c>
      <c r="G473" s="2">
        <v>1815</v>
      </c>
      <c r="H473" s="2" t="s">
        <v>0</v>
      </c>
      <c r="I473" s="2" t="s">
        <v>1</v>
      </c>
      <c r="J473" s="2" t="s">
        <v>2</v>
      </c>
      <c r="K473" s="2">
        <v>303.89999999999998</v>
      </c>
      <c r="L473" s="2">
        <v>0</v>
      </c>
      <c r="M473" s="6" t="s">
        <v>3</v>
      </c>
      <c r="N473" s="23"/>
      <c r="O473" s="21" t="str">
        <f>Comodines[[#This Row],[Lat_trunc]]&amp;Comodines[[#This Row],[Lon_trunc]]</f>
        <v>7.005-73.6485</v>
      </c>
      <c r="P473" s="21">
        <f>MROUND(Datos[[#This Row],[Latitude]],IF(Datos[[#This Row],[Latitude]]&lt;0,-Precisión,Precisión))</f>
        <v>7.0049999999999999</v>
      </c>
      <c r="Q473" s="21">
        <f>MROUND(Datos[[#This Row],[Longitude]],IF(Datos[[#This Row],[Longitude]]&lt;0,-Precisión,Precisión))</f>
        <v>-73.648499999999999</v>
      </c>
      <c r="R473" s="1">
        <v>472</v>
      </c>
      <c r="S473" s="5" t="b">
        <f>AND(Datos[[#This Row],[Latitude]]&gt;=Latitud_,Datos[[#This Row],[Latitude]]&lt;=_Latitud)</f>
        <v>0</v>
      </c>
      <c r="T473" s="2" t="b">
        <f>AND(Datos[[#This Row],[Longitude]]&gt;=Longitud_,Datos[[#This Row],[Longitude]]&lt;=_Longitud)</f>
        <v>0</v>
      </c>
      <c r="U473" s="2" t="b">
        <f>AND(Comodines[[#This Row],[Latitud]],Comodines[[#This Row],[Longitud]])</f>
        <v>0</v>
      </c>
      <c r="V473" s="2" t="b">
        <f>IF(COUNTIFS($O$2:O473,Comodines[[#This Row],[LatT&amp;LonT]],$F$2:F473,Datos[[#This Row],[Acq_date]]-1)=0,TRUE,FALSE)</f>
        <v>1</v>
      </c>
      <c r="W473" s="2" t="b">
        <f>AND(Comodines[[#This Row],[L&amp;L]],Comodines[[#This Row],[Nuevo_Fuego]])</f>
        <v>0</v>
      </c>
      <c r="X473" s="2" t="str">
        <f>IF(Comodines[[#This Row],[L&amp;L]],Comodines[[#This Row],[Contador]],"")</f>
        <v/>
      </c>
      <c r="Y473" s="2" t="str">
        <f>IFERROR(SMALL(Comodines[L&amp;LC1],COUNTA($U$2:U473)),"")</f>
        <v/>
      </c>
      <c r="Z473" s="2" t="str">
        <f>IF(AND(Comodines[[#This Row],[Nuevo_Fuego]],Comodines[[#This Row],[L&amp;L]]),Comodines[[#This Row],[Contador]],"")</f>
        <v/>
      </c>
      <c r="AA473" s="2" t="str">
        <f>IFERROR(SMALL(Comodines[FuegoC1],COUNTA($W$2:W473)),"")</f>
        <v/>
      </c>
      <c r="AB473" s="3"/>
      <c r="AD473" s="3"/>
      <c r="AE473" s="3"/>
    </row>
    <row r="474" spans="1:31" ht="15" x14ac:dyDescent="0.25">
      <c r="A474" s="25">
        <v>7.0040500000000003</v>
      </c>
      <c r="B474" s="18">
        <v>-73.655280000000005</v>
      </c>
      <c r="C474" s="2">
        <v>330.8</v>
      </c>
      <c r="D474" s="2">
        <v>0.4</v>
      </c>
      <c r="E474" s="2">
        <v>0.4</v>
      </c>
      <c r="F474" s="4">
        <v>42643</v>
      </c>
      <c r="G474" s="2">
        <v>1815</v>
      </c>
      <c r="H474" s="2" t="s">
        <v>0</v>
      </c>
      <c r="I474" s="2" t="s">
        <v>1</v>
      </c>
      <c r="J474" s="2" t="s">
        <v>2</v>
      </c>
      <c r="K474" s="2">
        <v>300.2</v>
      </c>
      <c r="L474" s="2">
        <v>0</v>
      </c>
      <c r="M474" s="6" t="s">
        <v>3</v>
      </c>
      <c r="N474" s="23"/>
      <c r="O474" s="21" t="str">
        <f>Comodines[[#This Row],[Lat_trunc]]&amp;Comodines[[#This Row],[Lon_trunc]]</f>
        <v>7.004-73.6555</v>
      </c>
      <c r="P474" s="21">
        <f>MROUND(Datos[[#This Row],[Latitude]],IF(Datos[[#This Row],[Latitude]]&lt;0,-Precisión,Precisión))</f>
        <v>7.0040000000000004</v>
      </c>
      <c r="Q474" s="21">
        <f>MROUND(Datos[[#This Row],[Longitude]],IF(Datos[[#This Row],[Longitude]]&lt;0,-Precisión,Precisión))</f>
        <v>-73.655500000000004</v>
      </c>
      <c r="R474" s="1">
        <v>473</v>
      </c>
      <c r="S474" s="5" t="b">
        <f>AND(Datos[[#This Row],[Latitude]]&gt;=Latitud_,Datos[[#This Row],[Latitude]]&lt;=_Latitud)</f>
        <v>0</v>
      </c>
      <c r="T474" s="2" t="b">
        <f>AND(Datos[[#This Row],[Longitude]]&gt;=Longitud_,Datos[[#This Row],[Longitude]]&lt;=_Longitud)</f>
        <v>0</v>
      </c>
      <c r="U474" s="2" t="b">
        <f>AND(Comodines[[#This Row],[Latitud]],Comodines[[#This Row],[Longitud]])</f>
        <v>0</v>
      </c>
      <c r="V474" s="2" t="b">
        <f>IF(COUNTIFS($O$2:O474,Comodines[[#This Row],[LatT&amp;LonT]],$F$2:F474,Datos[[#This Row],[Acq_date]]-1)=0,TRUE,FALSE)</f>
        <v>1</v>
      </c>
      <c r="W474" s="2" t="b">
        <f>AND(Comodines[[#This Row],[L&amp;L]],Comodines[[#This Row],[Nuevo_Fuego]])</f>
        <v>0</v>
      </c>
      <c r="X474" s="2" t="str">
        <f>IF(Comodines[[#This Row],[L&amp;L]],Comodines[[#This Row],[Contador]],"")</f>
        <v/>
      </c>
      <c r="Y474" s="2" t="str">
        <f>IFERROR(SMALL(Comodines[L&amp;LC1],COUNTA($U$2:U474)),"")</f>
        <v/>
      </c>
      <c r="Z474" s="2" t="str">
        <f>IF(AND(Comodines[[#This Row],[Nuevo_Fuego]],Comodines[[#This Row],[L&amp;L]]),Comodines[[#This Row],[Contador]],"")</f>
        <v/>
      </c>
      <c r="AA474" s="2" t="str">
        <f>IFERROR(SMALL(Comodines[FuegoC1],COUNTA($W$2:W474)),"")</f>
        <v/>
      </c>
      <c r="AB474" s="3"/>
      <c r="AD474" s="3"/>
      <c r="AE474" s="3"/>
    </row>
    <row r="475" spans="1:31" ht="15" x14ac:dyDescent="0.25">
      <c r="A475" s="25">
        <v>8.34</v>
      </c>
      <c r="B475" s="18">
        <v>-63.947749999999999</v>
      </c>
      <c r="C475" s="2">
        <v>331.6</v>
      </c>
      <c r="D475" s="2">
        <v>0.4</v>
      </c>
      <c r="E475" s="2">
        <v>0.6</v>
      </c>
      <c r="F475" s="4">
        <v>42643</v>
      </c>
      <c r="G475" s="2">
        <v>1815</v>
      </c>
      <c r="H475" s="2" t="s">
        <v>0</v>
      </c>
      <c r="I475" s="2" t="s">
        <v>1</v>
      </c>
      <c r="J475" s="2" t="s">
        <v>2</v>
      </c>
      <c r="K475" s="2">
        <v>288.60000000000002</v>
      </c>
      <c r="L475" s="2">
        <v>0</v>
      </c>
      <c r="M475" s="6" t="s">
        <v>3</v>
      </c>
      <c r="N475" s="23"/>
      <c r="O475" s="21" t="str">
        <f>Comodines[[#This Row],[Lat_trunc]]&amp;Comodines[[#This Row],[Lon_trunc]]</f>
        <v>8.34-63.948</v>
      </c>
      <c r="P475" s="21">
        <f>MROUND(Datos[[#This Row],[Latitude]],IF(Datos[[#This Row],[Latitude]]&lt;0,-Precisión,Precisión))</f>
        <v>8.34</v>
      </c>
      <c r="Q475" s="21">
        <f>MROUND(Datos[[#This Row],[Longitude]],IF(Datos[[#This Row],[Longitude]]&lt;0,-Precisión,Precisión))</f>
        <v>-63.948</v>
      </c>
      <c r="R475" s="1">
        <v>474</v>
      </c>
      <c r="S475" s="5" t="b">
        <f>AND(Datos[[#This Row],[Latitude]]&gt;=Latitud_,Datos[[#This Row],[Latitude]]&lt;=_Latitud)</f>
        <v>0</v>
      </c>
      <c r="T475" s="2" t="b">
        <f>AND(Datos[[#This Row],[Longitude]]&gt;=Longitud_,Datos[[#This Row],[Longitude]]&lt;=_Longitud)</f>
        <v>0</v>
      </c>
      <c r="U475" s="2" t="b">
        <f>AND(Comodines[[#This Row],[Latitud]],Comodines[[#This Row],[Longitud]])</f>
        <v>0</v>
      </c>
      <c r="V475" s="2" t="b">
        <f>IF(COUNTIFS($O$2:O475,Comodines[[#This Row],[LatT&amp;LonT]],$F$2:F475,Datos[[#This Row],[Acq_date]]-1)=0,TRUE,FALSE)</f>
        <v>1</v>
      </c>
      <c r="W475" s="2" t="b">
        <f>AND(Comodines[[#This Row],[L&amp;L]],Comodines[[#This Row],[Nuevo_Fuego]])</f>
        <v>0</v>
      </c>
      <c r="X475" s="2" t="str">
        <f>IF(Comodines[[#This Row],[L&amp;L]],Comodines[[#This Row],[Contador]],"")</f>
        <v/>
      </c>
      <c r="Y475" s="2" t="str">
        <f>IFERROR(SMALL(Comodines[L&amp;LC1],COUNTA($U$2:U475)),"")</f>
        <v/>
      </c>
      <c r="Z475" s="2" t="str">
        <f>IF(AND(Comodines[[#This Row],[Nuevo_Fuego]],Comodines[[#This Row],[L&amp;L]]),Comodines[[#This Row],[Contador]],"")</f>
        <v/>
      </c>
      <c r="AA475" s="2" t="str">
        <f>IFERROR(SMALL(Comodines[FuegoC1],COUNTA($W$2:W475)),"")</f>
        <v/>
      </c>
      <c r="AB475" s="3"/>
      <c r="AD475" s="3"/>
      <c r="AE475" s="3"/>
    </row>
    <row r="476" spans="1:31" ht="15" x14ac:dyDescent="0.25">
      <c r="A476" s="25">
        <v>7.0084200000000001</v>
      </c>
      <c r="B476" s="18">
        <v>-73.648799999999994</v>
      </c>
      <c r="C476" s="2">
        <v>343.3</v>
      </c>
      <c r="D476" s="2">
        <v>0.4</v>
      </c>
      <c r="E476" s="2">
        <v>0.4</v>
      </c>
      <c r="F476" s="4">
        <v>42643</v>
      </c>
      <c r="G476" s="2">
        <v>1815</v>
      </c>
      <c r="H476" s="2" t="s">
        <v>0</v>
      </c>
      <c r="I476" s="2" t="s">
        <v>1</v>
      </c>
      <c r="J476" s="2" t="s">
        <v>2</v>
      </c>
      <c r="K476" s="2">
        <v>301.60000000000002</v>
      </c>
      <c r="L476" s="2">
        <v>0</v>
      </c>
      <c r="M476" s="6" t="s">
        <v>3</v>
      </c>
      <c r="N476" s="23"/>
      <c r="O476" s="21" t="str">
        <f>Comodines[[#This Row],[Lat_trunc]]&amp;Comodines[[#This Row],[Lon_trunc]]</f>
        <v>7.0085-73.649</v>
      </c>
      <c r="P476" s="21">
        <f>MROUND(Datos[[#This Row],[Latitude]],IF(Datos[[#This Row],[Latitude]]&lt;0,-Precisión,Precisión))</f>
        <v>7.0084999999999997</v>
      </c>
      <c r="Q476" s="21">
        <f>MROUND(Datos[[#This Row],[Longitude]],IF(Datos[[#This Row],[Longitude]]&lt;0,-Precisión,Precisión))</f>
        <v>-73.649000000000001</v>
      </c>
      <c r="R476" s="1">
        <v>475</v>
      </c>
      <c r="S476" s="5" t="b">
        <f>AND(Datos[[#This Row],[Latitude]]&gt;=Latitud_,Datos[[#This Row],[Latitude]]&lt;=_Latitud)</f>
        <v>0</v>
      </c>
      <c r="T476" s="2" t="b">
        <f>AND(Datos[[#This Row],[Longitude]]&gt;=Longitud_,Datos[[#This Row],[Longitude]]&lt;=_Longitud)</f>
        <v>0</v>
      </c>
      <c r="U476" s="2" t="b">
        <f>AND(Comodines[[#This Row],[Latitud]],Comodines[[#This Row],[Longitud]])</f>
        <v>0</v>
      </c>
      <c r="V476" s="2" t="b">
        <f>IF(COUNTIFS($O$2:O476,Comodines[[#This Row],[LatT&amp;LonT]],$F$2:F476,Datos[[#This Row],[Acq_date]]-1)=0,TRUE,FALSE)</f>
        <v>1</v>
      </c>
      <c r="W476" s="2" t="b">
        <f>AND(Comodines[[#This Row],[L&amp;L]],Comodines[[#This Row],[Nuevo_Fuego]])</f>
        <v>0</v>
      </c>
      <c r="X476" s="2" t="str">
        <f>IF(Comodines[[#This Row],[L&amp;L]],Comodines[[#This Row],[Contador]],"")</f>
        <v/>
      </c>
      <c r="Y476" s="2" t="str">
        <f>IFERROR(SMALL(Comodines[L&amp;LC1],COUNTA($U$2:U476)),"")</f>
        <v/>
      </c>
      <c r="Z476" s="2" t="str">
        <f>IF(AND(Comodines[[#This Row],[Nuevo_Fuego]],Comodines[[#This Row],[L&amp;L]]),Comodines[[#This Row],[Contador]],"")</f>
        <v/>
      </c>
      <c r="AA476" s="2" t="str">
        <f>IFERROR(SMALL(Comodines[FuegoC1],COUNTA($W$2:W476)),"")</f>
        <v/>
      </c>
      <c r="AB476" s="3"/>
      <c r="AD476" s="3"/>
      <c r="AE476" s="3"/>
    </row>
    <row r="477" spans="1:31" ht="15" x14ac:dyDescent="0.25">
      <c r="A477" s="25">
        <v>7.2803000000000004</v>
      </c>
      <c r="B477" s="18">
        <v>-71.878439999999998</v>
      </c>
      <c r="C477" s="2">
        <v>335.3</v>
      </c>
      <c r="D477" s="2">
        <v>0.4</v>
      </c>
      <c r="E477" s="2">
        <v>0.4</v>
      </c>
      <c r="F477" s="4">
        <v>42643</v>
      </c>
      <c r="G477" s="2">
        <v>1815</v>
      </c>
      <c r="H477" s="2" t="s">
        <v>0</v>
      </c>
      <c r="I477" s="2" t="s">
        <v>1</v>
      </c>
      <c r="J477" s="2" t="s">
        <v>2</v>
      </c>
      <c r="K477" s="2">
        <v>297.8</v>
      </c>
      <c r="L477" s="2">
        <v>0</v>
      </c>
      <c r="M477" s="6" t="s">
        <v>3</v>
      </c>
      <c r="N477" s="23"/>
      <c r="O477" s="21" t="str">
        <f>Comodines[[#This Row],[Lat_trunc]]&amp;Comodines[[#This Row],[Lon_trunc]]</f>
        <v>7.2805-71.8785</v>
      </c>
      <c r="P477" s="21">
        <f>MROUND(Datos[[#This Row],[Latitude]],IF(Datos[[#This Row],[Latitude]]&lt;0,-Precisión,Precisión))</f>
        <v>7.2805</v>
      </c>
      <c r="Q477" s="21">
        <f>MROUND(Datos[[#This Row],[Longitude]],IF(Datos[[#This Row],[Longitude]]&lt;0,-Precisión,Precisión))</f>
        <v>-71.878500000000003</v>
      </c>
      <c r="R477" s="1">
        <v>476</v>
      </c>
      <c r="S477" s="5" t="b">
        <f>AND(Datos[[#This Row],[Latitude]]&gt;=Latitud_,Datos[[#This Row],[Latitude]]&lt;=_Latitud)</f>
        <v>0</v>
      </c>
      <c r="T477" s="2" t="b">
        <f>AND(Datos[[#This Row],[Longitude]]&gt;=Longitud_,Datos[[#This Row],[Longitude]]&lt;=_Longitud)</f>
        <v>1</v>
      </c>
      <c r="U477" s="2" t="b">
        <f>AND(Comodines[[#This Row],[Latitud]],Comodines[[#This Row],[Longitud]])</f>
        <v>0</v>
      </c>
      <c r="V477" s="2" t="b">
        <f>IF(COUNTIFS($O$2:O477,Comodines[[#This Row],[LatT&amp;LonT]],$F$2:F477,Datos[[#This Row],[Acq_date]]-1)=0,TRUE,FALSE)</f>
        <v>1</v>
      </c>
      <c r="W477" s="2" t="b">
        <f>AND(Comodines[[#This Row],[L&amp;L]],Comodines[[#This Row],[Nuevo_Fuego]])</f>
        <v>0</v>
      </c>
      <c r="X477" s="2" t="str">
        <f>IF(Comodines[[#This Row],[L&amp;L]],Comodines[[#This Row],[Contador]],"")</f>
        <v/>
      </c>
      <c r="Y477" s="2" t="str">
        <f>IFERROR(SMALL(Comodines[L&amp;LC1],COUNTA($U$2:U477)),"")</f>
        <v/>
      </c>
      <c r="Z477" s="2" t="str">
        <f>IF(AND(Comodines[[#This Row],[Nuevo_Fuego]],Comodines[[#This Row],[L&amp;L]]),Comodines[[#This Row],[Contador]],"")</f>
        <v/>
      </c>
      <c r="AA477" s="2" t="str">
        <f>IFERROR(SMALL(Comodines[FuegoC1],COUNTA($W$2:W477)),"")</f>
        <v/>
      </c>
      <c r="AB477" s="3"/>
      <c r="AD477" s="3"/>
      <c r="AE477" s="3"/>
    </row>
    <row r="478" spans="1:31" ht="15" x14ac:dyDescent="0.25">
      <c r="A478" s="25">
        <v>7.6456200000000001</v>
      </c>
      <c r="B478" s="18">
        <v>-70.162530000000004</v>
      </c>
      <c r="C478" s="2">
        <v>331.1</v>
      </c>
      <c r="D478" s="2">
        <v>0.5</v>
      </c>
      <c r="E478" s="2">
        <v>0.4</v>
      </c>
      <c r="F478" s="4">
        <v>42643</v>
      </c>
      <c r="G478" s="2">
        <v>1815</v>
      </c>
      <c r="H478" s="2" t="s">
        <v>0</v>
      </c>
      <c r="I478" s="2" t="s">
        <v>1</v>
      </c>
      <c r="J478" s="2" t="s">
        <v>2</v>
      </c>
      <c r="K478" s="2">
        <v>293.89999999999998</v>
      </c>
      <c r="L478" s="2">
        <v>0</v>
      </c>
      <c r="M478" s="6" t="s">
        <v>3</v>
      </c>
      <c r="N478" s="23"/>
      <c r="O478" s="21" t="str">
        <f>Comodines[[#This Row],[Lat_trunc]]&amp;Comodines[[#This Row],[Lon_trunc]]</f>
        <v>7.6455-70.1625</v>
      </c>
      <c r="P478" s="21">
        <f>MROUND(Datos[[#This Row],[Latitude]],IF(Datos[[#This Row],[Latitude]]&lt;0,-Precisión,Precisión))</f>
        <v>7.6455000000000002</v>
      </c>
      <c r="Q478" s="21">
        <f>MROUND(Datos[[#This Row],[Longitude]],IF(Datos[[#This Row],[Longitude]]&lt;0,-Precisión,Precisión))</f>
        <v>-70.162500000000009</v>
      </c>
      <c r="R478" s="1">
        <v>477</v>
      </c>
      <c r="S478" s="5" t="b">
        <f>AND(Datos[[#This Row],[Latitude]]&gt;=Latitud_,Datos[[#This Row],[Latitude]]&lt;=_Latitud)</f>
        <v>0</v>
      </c>
      <c r="T478" s="2" t="b">
        <f>AND(Datos[[#This Row],[Longitude]]&gt;=Longitud_,Datos[[#This Row],[Longitude]]&lt;=_Longitud)</f>
        <v>1</v>
      </c>
      <c r="U478" s="2" t="b">
        <f>AND(Comodines[[#This Row],[Latitud]],Comodines[[#This Row],[Longitud]])</f>
        <v>0</v>
      </c>
      <c r="V478" s="2" t="b">
        <f>IF(COUNTIFS($O$2:O478,Comodines[[#This Row],[LatT&amp;LonT]],$F$2:F478,Datos[[#This Row],[Acq_date]]-1)=0,TRUE,FALSE)</f>
        <v>1</v>
      </c>
      <c r="W478" s="2" t="b">
        <f>AND(Comodines[[#This Row],[L&amp;L]],Comodines[[#This Row],[Nuevo_Fuego]])</f>
        <v>0</v>
      </c>
      <c r="X478" s="2" t="str">
        <f>IF(Comodines[[#This Row],[L&amp;L]],Comodines[[#This Row],[Contador]],"")</f>
        <v/>
      </c>
      <c r="Y478" s="2" t="str">
        <f>IFERROR(SMALL(Comodines[L&amp;LC1],COUNTA($U$2:U478)),"")</f>
        <v/>
      </c>
      <c r="Z478" s="2" t="str">
        <f>IF(AND(Comodines[[#This Row],[Nuevo_Fuego]],Comodines[[#This Row],[L&amp;L]]),Comodines[[#This Row],[Contador]],"")</f>
        <v/>
      </c>
      <c r="AA478" s="2" t="str">
        <f>IFERROR(SMALL(Comodines[FuegoC1],COUNTA($W$2:W478)),"")</f>
        <v/>
      </c>
      <c r="AB478" s="3"/>
      <c r="AD478" s="3"/>
      <c r="AE478" s="3"/>
    </row>
    <row r="479" spans="1:31" ht="15" x14ac:dyDescent="0.25">
      <c r="A479" s="25">
        <v>8.2654499999999995</v>
      </c>
      <c r="B479" s="18">
        <v>-65.703119999999998</v>
      </c>
      <c r="C479" s="2">
        <v>337.6</v>
      </c>
      <c r="D479" s="2">
        <v>0.3</v>
      </c>
      <c r="E479" s="2">
        <v>0.6</v>
      </c>
      <c r="F479" s="4">
        <v>42643</v>
      </c>
      <c r="G479" s="2">
        <v>1815</v>
      </c>
      <c r="H479" s="2" t="s">
        <v>0</v>
      </c>
      <c r="I479" s="2" t="s">
        <v>1</v>
      </c>
      <c r="J479" s="2" t="s">
        <v>2</v>
      </c>
      <c r="K479" s="2">
        <v>291.5</v>
      </c>
      <c r="L479" s="2">
        <v>0</v>
      </c>
      <c r="M479" s="6" t="s">
        <v>3</v>
      </c>
      <c r="N479" s="23"/>
      <c r="O479" s="21" t="str">
        <f>Comodines[[#This Row],[Lat_trunc]]&amp;Comodines[[#This Row],[Lon_trunc]]</f>
        <v>8.2655-65.703</v>
      </c>
      <c r="P479" s="21">
        <f>MROUND(Datos[[#This Row],[Latitude]],IF(Datos[[#This Row],[Latitude]]&lt;0,-Precisión,Precisión))</f>
        <v>8.2654999999999994</v>
      </c>
      <c r="Q479" s="21">
        <f>MROUND(Datos[[#This Row],[Longitude]],IF(Datos[[#This Row],[Longitude]]&lt;0,-Precisión,Precisión))</f>
        <v>-65.703000000000003</v>
      </c>
      <c r="R479" s="1">
        <v>478</v>
      </c>
      <c r="S479" s="5" t="b">
        <f>AND(Datos[[#This Row],[Latitude]]&gt;=Latitud_,Datos[[#This Row],[Latitude]]&lt;=_Latitud)</f>
        <v>0</v>
      </c>
      <c r="T479" s="2" t="b">
        <f>AND(Datos[[#This Row],[Longitude]]&gt;=Longitud_,Datos[[#This Row],[Longitude]]&lt;=_Longitud)</f>
        <v>0</v>
      </c>
      <c r="U479" s="2" t="b">
        <f>AND(Comodines[[#This Row],[Latitud]],Comodines[[#This Row],[Longitud]])</f>
        <v>0</v>
      </c>
      <c r="V479" s="2" t="b">
        <f>IF(COUNTIFS($O$2:O479,Comodines[[#This Row],[LatT&amp;LonT]],$F$2:F479,Datos[[#This Row],[Acq_date]]-1)=0,TRUE,FALSE)</f>
        <v>1</v>
      </c>
      <c r="W479" s="2" t="b">
        <f>AND(Comodines[[#This Row],[L&amp;L]],Comodines[[#This Row],[Nuevo_Fuego]])</f>
        <v>0</v>
      </c>
      <c r="X479" s="2" t="str">
        <f>IF(Comodines[[#This Row],[L&amp;L]],Comodines[[#This Row],[Contador]],"")</f>
        <v/>
      </c>
      <c r="Y479" s="2" t="str">
        <f>IFERROR(SMALL(Comodines[L&amp;LC1],COUNTA($U$2:U479)),"")</f>
        <v/>
      </c>
      <c r="Z479" s="2" t="str">
        <f>IF(AND(Comodines[[#This Row],[Nuevo_Fuego]],Comodines[[#This Row],[L&amp;L]]),Comodines[[#This Row],[Contador]],"")</f>
        <v/>
      </c>
      <c r="AA479" s="2" t="str">
        <f>IFERROR(SMALL(Comodines[FuegoC1],COUNTA($W$2:W479)),"")</f>
        <v/>
      </c>
      <c r="AB479" s="3"/>
      <c r="AD479" s="3"/>
      <c r="AE479" s="3"/>
    </row>
    <row r="480" spans="1:31" ht="15" x14ac:dyDescent="0.25">
      <c r="A480" s="25">
        <v>8.4020200000000003</v>
      </c>
      <c r="B480" s="18">
        <v>-64.78819</v>
      </c>
      <c r="C480" s="2">
        <v>332.3</v>
      </c>
      <c r="D480" s="2">
        <v>0.4</v>
      </c>
      <c r="E480" s="2">
        <v>0.6</v>
      </c>
      <c r="F480" s="4">
        <v>42643</v>
      </c>
      <c r="G480" s="2">
        <v>1815</v>
      </c>
      <c r="H480" s="2" t="s">
        <v>0</v>
      </c>
      <c r="I480" s="2" t="s">
        <v>1</v>
      </c>
      <c r="J480" s="2" t="s">
        <v>2</v>
      </c>
      <c r="K480" s="2">
        <v>290.10000000000002</v>
      </c>
      <c r="L480" s="2">
        <v>0</v>
      </c>
      <c r="M480" s="6" t="s">
        <v>3</v>
      </c>
      <c r="N480" s="23"/>
      <c r="O480" s="21" t="str">
        <f>Comodines[[#This Row],[Lat_trunc]]&amp;Comodines[[#This Row],[Lon_trunc]]</f>
        <v>8.402-64.788</v>
      </c>
      <c r="P480" s="21">
        <f>MROUND(Datos[[#This Row],[Latitude]],IF(Datos[[#This Row],[Latitude]]&lt;0,-Precisión,Precisión))</f>
        <v>8.402000000000001</v>
      </c>
      <c r="Q480" s="21">
        <f>MROUND(Datos[[#This Row],[Longitude]],IF(Datos[[#This Row],[Longitude]]&lt;0,-Precisión,Precisión))</f>
        <v>-64.787999999999997</v>
      </c>
      <c r="R480" s="1">
        <v>479</v>
      </c>
      <c r="S480" s="5" t="b">
        <f>AND(Datos[[#This Row],[Latitude]]&gt;=Latitud_,Datos[[#This Row],[Latitude]]&lt;=_Latitud)</f>
        <v>0</v>
      </c>
      <c r="T480" s="2" t="b">
        <f>AND(Datos[[#This Row],[Longitude]]&gt;=Longitud_,Datos[[#This Row],[Longitude]]&lt;=_Longitud)</f>
        <v>0</v>
      </c>
      <c r="U480" s="2" t="b">
        <f>AND(Comodines[[#This Row],[Latitud]],Comodines[[#This Row],[Longitud]])</f>
        <v>0</v>
      </c>
      <c r="V480" s="2" t="b">
        <f>IF(COUNTIFS($O$2:O480,Comodines[[#This Row],[LatT&amp;LonT]],$F$2:F480,Datos[[#This Row],[Acq_date]]-1)=0,TRUE,FALSE)</f>
        <v>1</v>
      </c>
      <c r="W480" s="2" t="b">
        <f>AND(Comodines[[#This Row],[L&amp;L]],Comodines[[#This Row],[Nuevo_Fuego]])</f>
        <v>0</v>
      </c>
      <c r="X480" s="2" t="str">
        <f>IF(Comodines[[#This Row],[L&amp;L]],Comodines[[#This Row],[Contador]],"")</f>
        <v/>
      </c>
      <c r="Y480" s="2" t="str">
        <f>IFERROR(SMALL(Comodines[L&amp;LC1],COUNTA($U$2:U480)),"")</f>
        <v/>
      </c>
      <c r="Z480" s="2" t="str">
        <f>IF(AND(Comodines[[#This Row],[Nuevo_Fuego]],Comodines[[#This Row],[L&amp;L]]),Comodines[[#This Row],[Contador]],"")</f>
        <v/>
      </c>
      <c r="AA480" s="2" t="str">
        <f>IFERROR(SMALL(Comodines[FuegoC1],COUNTA($W$2:W480)),"")</f>
        <v/>
      </c>
      <c r="AB480" s="3"/>
      <c r="AD480" s="3"/>
      <c r="AE480" s="3"/>
    </row>
    <row r="481" spans="1:31" ht="15" x14ac:dyDescent="0.25">
      <c r="A481" s="25">
        <v>8.7240699999999993</v>
      </c>
      <c r="B481" s="18">
        <v>-62.906759999999998</v>
      </c>
      <c r="C481" s="2">
        <v>336.9</v>
      </c>
      <c r="D481" s="2">
        <v>0.5</v>
      </c>
      <c r="E481" s="2">
        <v>0.7</v>
      </c>
      <c r="F481" s="4">
        <v>42643</v>
      </c>
      <c r="G481" s="2">
        <v>1815</v>
      </c>
      <c r="H481" s="2" t="s">
        <v>0</v>
      </c>
      <c r="I481" s="2" t="s">
        <v>1</v>
      </c>
      <c r="J481" s="2" t="s">
        <v>2</v>
      </c>
      <c r="K481" s="2">
        <v>285.5</v>
      </c>
      <c r="L481" s="2">
        <v>0</v>
      </c>
      <c r="M481" s="6" t="s">
        <v>3</v>
      </c>
      <c r="N481" s="23"/>
      <c r="O481" s="21" t="str">
        <f>Comodines[[#This Row],[Lat_trunc]]&amp;Comodines[[#This Row],[Lon_trunc]]</f>
        <v>8.724-62.907</v>
      </c>
      <c r="P481" s="21">
        <f>MROUND(Datos[[#This Row],[Latitude]],IF(Datos[[#This Row],[Latitude]]&lt;0,-Precisión,Precisión))</f>
        <v>8.7240000000000002</v>
      </c>
      <c r="Q481" s="21">
        <f>MROUND(Datos[[#This Row],[Longitude]],IF(Datos[[#This Row],[Longitude]]&lt;0,-Precisión,Precisión))</f>
        <v>-62.907000000000004</v>
      </c>
      <c r="R481" s="1">
        <v>480</v>
      </c>
      <c r="S481" s="5" t="b">
        <f>AND(Datos[[#This Row],[Latitude]]&gt;=Latitud_,Datos[[#This Row],[Latitude]]&lt;=_Latitud)</f>
        <v>0</v>
      </c>
      <c r="T481" s="2" t="b">
        <f>AND(Datos[[#This Row],[Longitude]]&gt;=Longitud_,Datos[[#This Row],[Longitude]]&lt;=_Longitud)</f>
        <v>0</v>
      </c>
      <c r="U481" s="2" t="b">
        <f>AND(Comodines[[#This Row],[Latitud]],Comodines[[#This Row],[Longitud]])</f>
        <v>0</v>
      </c>
      <c r="V481" s="2" t="b">
        <f>IF(COUNTIFS($O$2:O481,Comodines[[#This Row],[LatT&amp;LonT]],$F$2:F481,Datos[[#This Row],[Acq_date]]-1)=0,TRUE,FALSE)</f>
        <v>1</v>
      </c>
      <c r="W481" s="2" t="b">
        <f>AND(Comodines[[#This Row],[L&amp;L]],Comodines[[#This Row],[Nuevo_Fuego]])</f>
        <v>0</v>
      </c>
      <c r="X481" s="2" t="str">
        <f>IF(Comodines[[#This Row],[L&amp;L]],Comodines[[#This Row],[Contador]],"")</f>
        <v/>
      </c>
      <c r="Y481" s="2" t="str">
        <f>IFERROR(SMALL(Comodines[L&amp;LC1],COUNTA($U$2:U481)),"")</f>
        <v/>
      </c>
      <c r="Z481" s="2" t="str">
        <f>IF(AND(Comodines[[#This Row],[Nuevo_Fuego]],Comodines[[#This Row],[L&amp;L]]),Comodines[[#This Row],[Contador]],"")</f>
        <v/>
      </c>
      <c r="AA481" s="2" t="str">
        <f>IFERROR(SMALL(Comodines[FuegoC1],COUNTA($W$2:W481)),"")</f>
        <v/>
      </c>
      <c r="AB481" s="3"/>
      <c r="AD481" s="3"/>
      <c r="AE481" s="3"/>
    </row>
    <row r="482" spans="1:31" ht="15" x14ac:dyDescent="0.25">
      <c r="A482" s="25">
        <v>7.0152799999999997</v>
      </c>
      <c r="B482" s="18">
        <v>-75.27261</v>
      </c>
      <c r="C482" s="2">
        <v>330.2</v>
      </c>
      <c r="D482" s="2">
        <v>0.4</v>
      </c>
      <c r="E482" s="2">
        <v>0.4</v>
      </c>
      <c r="F482" s="4">
        <v>42643</v>
      </c>
      <c r="G482" s="2">
        <v>1815</v>
      </c>
      <c r="H482" s="2" t="s">
        <v>0</v>
      </c>
      <c r="I482" s="2" t="s">
        <v>1</v>
      </c>
      <c r="J482" s="2" t="s">
        <v>2</v>
      </c>
      <c r="K482" s="2">
        <v>294.8</v>
      </c>
      <c r="L482" s="2">
        <v>0</v>
      </c>
      <c r="M482" s="6" t="s">
        <v>3</v>
      </c>
      <c r="N482" s="23"/>
      <c r="O482" s="21" t="str">
        <f>Comodines[[#This Row],[Lat_trunc]]&amp;Comodines[[#This Row],[Lon_trunc]]</f>
        <v>7.0155-75.2725</v>
      </c>
      <c r="P482" s="21">
        <f>MROUND(Datos[[#This Row],[Latitude]],IF(Datos[[#This Row],[Latitude]]&lt;0,-Precisión,Precisión))</f>
        <v>7.0155000000000003</v>
      </c>
      <c r="Q482" s="21">
        <f>MROUND(Datos[[#This Row],[Longitude]],IF(Datos[[#This Row],[Longitude]]&lt;0,-Precisión,Precisión))</f>
        <v>-75.272500000000008</v>
      </c>
      <c r="R482" s="1">
        <v>481</v>
      </c>
      <c r="S482" s="5" t="b">
        <f>AND(Datos[[#This Row],[Latitude]]&gt;=Latitud_,Datos[[#This Row],[Latitude]]&lt;=_Latitud)</f>
        <v>0</v>
      </c>
      <c r="T482" s="2" t="b">
        <f>AND(Datos[[#This Row],[Longitude]]&gt;=Longitud_,Datos[[#This Row],[Longitude]]&lt;=_Longitud)</f>
        <v>0</v>
      </c>
      <c r="U482" s="2" t="b">
        <f>AND(Comodines[[#This Row],[Latitud]],Comodines[[#This Row],[Longitud]])</f>
        <v>0</v>
      </c>
      <c r="V482" s="2" t="b">
        <f>IF(COUNTIFS($O$2:O482,Comodines[[#This Row],[LatT&amp;LonT]],$F$2:F482,Datos[[#This Row],[Acq_date]]-1)=0,TRUE,FALSE)</f>
        <v>1</v>
      </c>
      <c r="W482" s="2" t="b">
        <f>AND(Comodines[[#This Row],[L&amp;L]],Comodines[[#This Row],[Nuevo_Fuego]])</f>
        <v>0</v>
      </c>
      <c r="X482" s="2" t="str">
        <f>IF(Comodines[[#This Row],[L&amp;L]],Comodines[[#This Row],[Contador]],"")</f>
        <v/>
      </c>
      <c r="Y482" s="2" t="str">
        <f>IFERROR(SMALL(Comodines[L&amp;LC1],COUNTA($U$2:U482)),"")</f>
        <v/>
      </c>
      <c r="Z482" s="2" t="str">
        <f>IF(AND(Comodines[[#This Row],[Nuevo_Fuego]],Comodines[[#This Row],[L&amp;L]]),Comodines[[#This Row],[Contador]],"")</f>
        <v/>
      </c>
      <c r="AA482" s="2" t="str">
        <f>IFERROR(SMALL(Comodines[FuegoC1],COUNTA($W$2:W482)),"")</f>
        <v/>
      </c>
      <c r="AB482" s="3"/>
      <c r="AD482" s="3"/>
      <c r="AE482" s="3"/>
    </row>
    <row r="483" spans="1:31" ht="15" x14ac:dyDescent="0.25">
      <c r="A483" s="25">
        <v>7.6797700000000004</v>
      </c>
      <c r="B483" s="18">
        <v>-71.929410000000004</v>
      </c>
      <c r="C483" s="2">
        <v>335.3</v>
      </c>
      <c r="D483" s="2">
        <v>0.4</v>
      </c>
      <c r="E483" s="2">
        <v>0.4</v>
      </c>
      <c r="F483" s="4">
        <v>42643</v>
      </c>
      <c r="G483" s="2">
        <v>1815</v>
      </c>
      <c r="H483" s="2" t="s">
        <v>0</v>
      </c>
      <c r="I483" s="2" t="s">
        <v>1</v>
      </c>
      <c r="J483" s="2" t="s">
        <v>2</v>
      </c>
      <c r="K483" s="2">
        <v>295.60000000000002</v>
      </c>
      <c r="L483" s="2">
        <v>0</v>
      </c>
      <c r="M483" s="6" t="s">
        <v>3</v>
      </c>
      <c r="N483" s="23"/>
      <c r="O483" s="21" t="str">
        <f>Comodines[[#This Row],[Lat_trunc]]&amp;Comodines[[#This Row],[Lon_trunc]]</f>
        <v>7.68-71.9295</v>
      </c>
      <c r="P483" s="21">
        <f>MROUND(Datos[[#This Row],[Latitude]],IF(Datos[[#This Row],[Latitude]]&lt;0,-Precisión,Precisión))</f>
        <v>7.68</v>
      </c>
      <c r="Q483" s="21">
        <f>MROUND(Datos[[#This Row],[Longitude]],IF(Datos[[#This Row],[Longitude]]&lt;0,-Precisión,Precisión))</f>
        <v>-71.929500000000004</v>
      </c>
      <c r="R483" s="1">
        <v>482</v>
      </c>
      <c r="S483" s="5" t="b">
        <f>AND(Datos[[#This Row],[Latitude]]&gt;=Latitud_,Datos[[#This Row],[Latitude]]&lt;=_Latitud)</f>
        <v>0</v>
      </c>
      <c r="T483" s="2" t="b">
        <f>AND(Datos[[#This Row],[Longitude]]&gt;=Longitud_,Datos[[#This Row],[Longitude]]&lt;=_Longitud)</f>
        <v>1</v>
      </c>
      <c r="U483" s="2" t="b">
        <f>AND(Comodines[[#This Row],[Latitud]],Comodines[[#This Row],[Longitud]])</f>
        <v>0</v>
      </c>
      <c r="V483" s="2" t="b">
        <f>IF(COUNTIFS($O$2:O483,Comodines[[#This Row],[LatT&amp;LonT]],$F$2:F483,Datos[[#This Row],[Acq_date]]-1)=0,TRUE,FALSE)</f>
        <v>1</v>
      </c>
      <c r="W483" s="2" t="b">
        <f>AND(Comodines[[#This Row],[L&amp;L]],Comodines[[#This Row],[Nuevo_Fuego]])</f>
        <v>0</v>
      </c>
      <c r="X483" s="2" t="str">
        <f>IF(Comodines[[#This Row],[L&amp;L]],Comodines[[#This Row],[Contador]],"")</f>
        <v/>
      </c>
      <c r="Y483" s="2" t="str">
        <f>IFERROR(SMALL(Comodines[L&amp;LC1],COUNTA($U$2:U483)),"")</f>
        <v/>
      </c>
      <c r="Z483" s="2" t="str">
        <f>IF(AND(Comodines[[#This Row],[Nuevo_Fuego]],Comodines[[#This Row],[L&amp;L]]),Comodines[[#This Row],[Contador]],"")</f>
        <v/>
      </c>
      <c r="AA483" s="2" t="str">
        <f>IFERROR(SMALL(Comodines[FuegoC1],COUNTA($W$2:W483)),"")</f>
        <v/>
      </c>
      <c r="AB483" s="3"/>
      <c r="AD483" s="3"/>
      <c r="AE483" s="3"/>
    </row>
    <row r="484" spans="1:31" ht="15" x14ac:dyDescent="0.25">
      <c r="A484" s="25">
        <v>7.30837</v>
      </c>
      <c r="B484" s="18">
        <v>-74.571330000000003</v>
      </c>
      <c r="C484" s="2">
        <v>332.3</v>
      </c>
      <c r="D484" s="2">
        <v>0.4</v>
      </c>
      <c r="E484" s="2">
        <v>0.4</v>
      </c>
      <c r="F484" s="4">
        <v>42643</v>
      </c>
      <c r="G484" s="2">
        <v>1815</v>
      </c>
      <c r="H484" s="2" t="s">
        <v>0</v>
      </c>
      <c r="I484" s="2" t="s">
        <v>1</v>
      </c>
      <c r="J484" s="2" t="s">
        <v>2</v>
      </c>
      <c r="K484" s="2">
        <v>293.60000000000002</v>
      </c>
      <c r="L484" s="2">
        <v>0</v>
      </c>
      <c r="M484" s="6" t="s">
        <v>3</v>
      </c>
      <c r="N484" s="23"/>
      <c r="O484" s="21" t="str">
        <f>Comodines[[#This Row],[Lat_trunc]]&amp;Comodines[[#This Row],[Lon_trunc]]</f>
        <v>7.3085-74.5715</v>
      </c>
      <c r="P484" s="21">
        <f>MROUND(Datos[[#This Row],[Latitude]],IF(Datos[[#This Row],[Latitude]]&lt;0,-Precisión,Precisión))</f>
        <v>7.3085000000000004</v>
      </c>
      <c r="Q484" s="21">
        <f>MROUND(Datos[[#This Row],[Longitude]],IF(Datos[[#This Row],[Longitude]]&lt;0,-Precisión,Precisión))</f>
        <v>-74.5715</v>
      </c>
      <c r="R484" s="1">
        <v>483</v>
      </c>
      <c r="S484" s="5" t="b">
        <f>AND(Datos[[#This Row],[Latitude]]&gt;=Latitud_,Datos[[#This Row],[Latitude]]&lt;=_Latitud)</f>
        <v>0</v>
      </c>
      <c r="T484" s="2" t="b">
        <f>AND(Datos[[#This Row],[Longitude]]&gt;=Longitud_,Datos[[#This Row],[Longitude]]&lt;=_Longitud)</f>
        <v>0</v>
      </c>
      <c r="U484" s="2" t="b">
        <f>AND(Comodines[[#This Row],[Latitud]],Comodines[[#This Row],[Longitud]])</f>
        <v>0</v>
      </c>
      <c r="V484" s="2" t="b">
        <f>IF(COUNTIFS($O$2:O484,Comodines[[#This Row],[LatT&amp;LonT]],$F$2:F484,Datos[[#This Row],[Acq_date]]-1)=0,TRUE,FALSE)</f>
        <v>1</v>
      </c>
      <c r="W484" s="2" t="b">
        <f>AND(Comodines[[#This Row],[L&amp;L]],Comodines[[#This Row],[Nuevo_Fuego]])</f>
        <v>0</v>
      </c>
      <c r="X484" s="2" t="str">
        <f>IF(Comodines[[#This Row],[L&amp;L]],Comodines[[#This Row],[Contador]],"")</f>
        <v/>
      </c>
      <c r="Y484" s="2" t="str">
        <f>IFERROR(SMALL(Comodines[L&amp;LC1],COUNTA($U$2:U484)),"")</f>
        <v/>
      </c>
      <c r="Z484" s="2" t="str">
        <f>IF(AND(Comodines[[#This Row],[Nuevo_Fuego]],Comodines[[#This Row],[L&amp;L]]),Comodines[[#This Row],[Contador]],"")</f>
        <v/>
      </c>
      <c r="AA484" s="2" t="str">
        <f>IFERROR(SMALL(Comodines[FuegoC1],COUNTA($W$2:W484)),"")</f>
        <v/>
      </c>
      <c r="AB484" s="3"/>
      <c r="AD484" s="3"/>
      <c r="AE484" s="3"/>
    </row>
    <row r="485" spans="1:31" ht="15" x14ac:dyDescent="0.25">
      <c r="A485" s="25">
        <v>7.2128100000000002</v>
      </c>
      <c r="B485" s="18">
        <v>-75.641990000000007</v>
      </c>
      <c r="C485" s="2">
        <v>330.3</v>
      </c>
      <c r="D485" s="2">
        <v>0.4</v>
      </c>
      <c r="E485" s="2">
        <v>0.4</v>
      </c>
      <c r="F485" s="4">
        <v>42643</v>
      </c>
      <c r="G485" s="2">
        <v>1815</v>
      </c>
      <c r="H485" s="2" t="s">
        <v>0</v>
      </c>
      <c r="I485" s="2" t="s">
        <v>1</v>
      </c>
      <c r="J485" s="2" t="s">
        <v>2</v>
      </c>
      <c r="K485" s="2">
        <v>295.89999999999998</v>
      </c>
      <c r="L485" s="2">
        <v>0</v>
      </c>
      <c r="M485" s="6" t="s">
        <v>3</v>
      </c>
      <c r="N485" s="23"/>
      <c r="O485" s="21" t="str">
        <f>Comodines[[#This Row],[Lat_trunc]]&amp;Comodines[[#This Row],[Lon_trunc]]</f>
        <v>7.213-75.642</v>
      </c>
      <c r="P485" s="21">
        <f>MROUND(Datos[[#This Row],[Latitude]],IF(Datos[[#This Row],[Latitude]]&lt;0,-Precisión,Precisión))</f>
        <v>7.2130000000000001</v>
      </c>
      <c r="Q485" s="21">
        <f>MROUND(Datos[[#This Row],[Longitude]],IF(Datos[[#This Row],[Longitude]]&lt;0,-Precisión,Precisión))</f>
        <v>-75.641999999999996</v>
      </c>
      <c r="R485" s="1">
        <v>484</v>
      </c>
      <c r="S485" s="5" t="b">
        <f>AND(Datos[[#This Row],[Latitude]]&gt;=Latitud_,Datos[[#This Row],[Latitude]]&lt;=_Latitud)</f>
        <v>0</v>
      </c>
      <c r="T485" s="2" t="b">
        <f>AND(Datos[[#This Row],[Longitude]]&gt;=Longitud_,Datos[[#This Row],[Longitude]]&lt;=_Longitud)</f>
        <v>0</v>
      </c>
      <c r="U485" s="2" t="b">
        <f>AND(Comodines[[#This Row],[Latitud]],Comodines[[#This Row],[Longitud]])</f>
        <v>0</v>
      </c>
      <c r="V485" s="2" t="b">
        <f>IF(COUNTIFS($O$2:O485,Comodines[[#This Row],[LatT&amp;LonT]],$F$2:F485,Datos[[#This Row],[Acq_date]]-1)=0,TRUE,FALSE)</f>
        <v>1</v>
      </c>
      <c r="W485" s="2" t="b">
        <f>AND(Comodines[[#This Row],[L&amp;L]],Comodines[[#This Row],[Nuevo_Fuego]])</f>
        <v>0</v>
      </c>
      <c r="X485" s="2" t="str">
        <f>IF(Comodines[[#This Row],[L&amp;L]],Comodines[[#This Row],[Contador]],"")</f>
        <v/>
      </c>
      <c r="Y485" s="2" t="str">
        <f>IFERROR(SMALL(Comodines[L&amp;LC1],COUNTA($U$2:U485)),"")</f>
        <v/>
      </c>
      <c r="Z485" s="2" t="str">
        <f>IF(AND(Comodines[[#This Row],[Nuevo_Fuego]],Comodines[[#This Row],[L&amp;L]]),Comodines[[#This Row],[Contador]],"")</f>
        <v/>
      </c>
      <c r="AA485" s="2" t="str">
        <f>IFERROR(SMALL(Comodines[FuegoC1],COUNTA($W$2:W485)),"")</f>
        <v/>
      </c>
      <c r="AB485" s="3"/>
      <c r="AD485" s="3"/>
      <c r="AE485" s="3"/>
    </row>
    <row r="486" spans="1:31" ht="15" x14ac:dyDescent="0.25">
      <c r="A486" s="25">
        <v>8.5900300000000005</v>
      </c>
      <c r="B486" s="18">
        <v>-66.475120000000004</v>
      </c>
      <c r="C486" s="2">
        <v>339.2</v>
      </c>
      <c r="D486" s="2">
        <v>0.6</v>
      </c>
      <c r="E486" s="2">
        <v>0.5</v>
      </c>
      <c r="F486" s="4">
        <v>42643</v>
      </c>
      <c r="G486" s="2">
        <v>1815</v>
      </c>
      <c r="H486" s="2" t="s">
        <v>0</v>
      </c>
      <c r="I486" s="2" t="s">
        <v>1</v>
      </c>
      <c r="J486" s="2" t="s">
        <v>2</v>
      </c>
      <c r="K486" s="2">
        <v>288.60000000000002</v>
      </c>
      <c r="L486" s="2">
        <v>0</v>
      </c>
      <c r="M486" s="6" t="s">
        <v>3</v>
      </c>
      <c r="N486" s="23"/>
      <c r="O486" s="21" t="str">
        <f>Comodines[[#This Row],[Lat_trunc]]&amp;Comodines[[#This Row],[Lon_trunc]]</f>
        <v>8.59-66.475</v>
      </c>
      <c r="P486" s="21">
        <f>MROUND(Datos[[#This Row],[Latitude]],IF(Datos[[#This Row],[Latitude]]&lt;0,-Precisión,Precisión))</f>
        <v>8.59</v>
      </c>
      <c r="Q486" s="21">
        <f>MROUND(Datos[[#This Row],[Longitude]],IF(Datos[[#This Row],[Longitude]]&lt;0,-Precisión,Precisión))</f>
        <v>-66.474999999999994</v>
      </c>
      <c r="R486" s="1">
        <v>485</v>
      </c>
      <c r="S486" s="5" t="b">
        <f>AND(Datos[[#This Row],[Latitude]]&gt;=Latitud_,Datos[[#This Row],[Latitude]]&lt;=_Latitud)</f>
        <v>0</v>
      </c>
      <c r="T486" s="2" t="b">
        <f>AND(Datos[[#This Row],[Longitude]]&gt;=Longitud_,Datos[[#This Row],[Longitude]]&lt;=_Longitud)</f>
        <v>0</v>
      </c>
      <c r="U486" s="2" t="b">
        <f>AND(Comodines[[#This Row],[Latitud]],Comodines[[#This Row],[Longitud]])</f>
        <v>0</v>
      </c>
      <c r="V486" s="2" t="b">
        <f>IF(COUNTIFS($O$2:O486,Comodines[[#This Row],[LatT&amp;LonT]],$F$2:F486,Datos[[#This Row],[Acq_date]]-1)=0,TRUE,FALSE)</f>
        <v>1</v>
      </c>
      <c r="W486" s="2" t="b">
        <f>AND(Comodines[[#This Row],[L&amp;L]],Comodines[[#This Row],[Nuevo_Fuego]])</f>
        <v>0</v>
      </c>
      <c r="X486" s="2" t="str">
        <f>IF(Comodines[[#This Row],[L&amp;L]],Comodines[[#This Row],[Contador]],"")</f>
        <v/>
      </c>
      <c r="Y486" s="2" t="str">
        <f>IFERROR(SMALL(Comodines[L&amp;LC1],COUNTA($U$2:U486)),"")</f>
        <v/>
      </c>
      <c r="Z486" s="2" t="str">
        <f>IF(AND(Comodines[[#This Row],[Nuevo_Fuego]],Comodines[[#This Row],[L&amp;L]]),Comodines[[#This Row],[Contador]],"")</f>
        <v/>
      </c>
      <c r="AA486" s="2" t="str">
        <f>IFERROR(SMALL(Comodines[FuegoC1],COUNTA($W$2:W486)),"")</f>
        <v/>
      </c>
      <c r="AB486" s="3"/>
      <c r="AD486" s="3"/>
      <c r="AE486" s="3"/>
    </row>
    <row r="487" spans="1:31" ht="15" x14ac:dyDescent="0.25">
      <c r="A487" s="25">
        <v>7.8345000000000002</v>
      </c>
      <c r="B487" s="18">
        <v>-72.303880000000007</v>
      </c>
      <c r="C487" s="2">
        <v>334.3</v>
      </c>
      <c r="D487" s="2">
        <v>0.4</v>
      </c>
      <c r="E487" s="2">
        <v>0.4</v>
      </c>
      <c r="F487" s="4">
        <v>42643</v>
      </c>
      <c r="G487" s="2">
        <v>1815</v>
      </c>
      <c r="H487" s="2" t="s">
        <v>0</v>
      </c>
      <c r="I487" s="2" t="s">
        <v>1</v>
      </c>
      <c r="J487" s="2" t="s">
        <v>2</v>
      </c>
      <c r="K487" s="2">
        <v>293.8</v>
      </c>
      <c r="L487" s="2">
        <v>0</v>
      </c>
      <c r="M487" s="6" t="s">
        <v>3</v>
      </c>
      <c r="N487" s="23"/>
      <c r="O487" s="21" t="str">
        <f>Comodines[[#This Row],[Lat_trunc]]&amp;Comodines[[#This Row],[Lon_trunc]]</f>
        <v>7.8345-72.304</v>
      </c>
      <c r="P487" s="21">
        <f>MROUND(Datos[[#This Row],[Latitude]],IF(Datos[[#This Row],[Latitude]]&lt;0,-Precisión,Precisión))</f>
        <v>7.8345000000000002</v>
      </c>
      <c r="Q487" s="21">
        <f>MROUND(Datos[[#This Row],[Longitude]],IF(Datos[[#This Row],[Longitude]]&lt;0,-Precisión,Precisión))</f>
        <v>-72.304000000000002</v>
      </c>
      <c r="R487" s="1">
        <v>486</v>
      </c>
      <c r="S487" s="5" t="b">
        <f>AND(Datos[[#This Row],[Latitude]]&gt;=Latitud_,Datos[[#This Row],[Latitude]]&lt;=_Latitud)</f>
        <v>0</v>
      </c>
      <c r="T487" s="2" t="b">
        <f>AND(Datos[[#This Row],[Longitude]]&gt;=Longitud_,Datos[[#This Row],[Longitude]]&lt;=_Longitud)</f>
        <v>1</v>
      </c>
      <c r="U487" s="2" t="b">
        <f>AND(Comodines[[#This Row],[Latitud]],Comodines[[#This Row],[Longitud]])</f>
        <v>0</v>
      </c>
      <c r="V487" s="2" t="b">
        <f>IF(COUNTIFS($O$2:O487,Comodines[[#This Row],[LatT&amp;LonT]],$F$2:F487,Datos[[#This Row],[Acq_date]]-1)=0,TRUE,FALSE)</f>
        <v>1</v>
      </c>
      <c r="W487" s="2" t="b">
        <f>AND(Comodines[[#This Row],[L&amp;L]],Comodines[[#This Row],[Nuevo_Fuego]])</f>
        <v>0</v>
      </c>
      <c r="X487" s="2" t="str">
        <f>IF(Comodines[[#This Row],[L&amp;L]],Comodines[[#This Row],[Contador]],"")</f>
        <v/>
      </c>
      <c r="Y487" s="2" t="str">
        <f>IFERROR(SMALL(Comodines[L&amp;LC1],COUNTA($U$2:U487)),"")</f>
        <v/>
      </c>
      <c r="Z487" s="2" t="str">
        <f>IF(AND(Comodines[[#This Row],[Nuevo_Fuego]],Comodines[[#This Row],[L&amp;L]]),Comodines[[#This Row],[Contador]],"")</f>
        <v/>
      </c>
      <c r="AA487" s="2" t="str">
        <f>IFERROR(SMALL(Comodines[FuegoC1],COUNTA($W$2:W487)),"")</f>
        <v/>
      </c>
      <c r="AB487" s="3"/>
      <c r="AD487" s="3"/>
      <c r="AE487" s="3"/>
    </row>
    <row r="488" spans="1:31" ht="15" x14ac:dyDescent="0.25">
      <c r="A488" s="25">
        <v>7.4100900000000003</v>
      </c>
      <c r="B488" s="18">
        <v>-75.296549999999996</v>
      </c>
      <c r="C488" s="2">
        <v>343.1</v>
      </c>
      <c r="D488" s="2">
        <v>0.4</v>
      </c>
      <c r="E488" s="2">
        <v>0.4</v>
      </c>
      <c r="F488" s="4">
        <v>42643</v>
      </c>
      <c r="G488" s="2">
        <v>1815</v>
      </c>
      <c r="H488" s="2" t="s">
        <v>0</v>
      </c>
      <c r="I488" s="2" t="s">
        <v>1</v>
      </c>
      <c r="J488" s="2" t="s">
        <v>2</v>
      </c>
      <c r="K488" s="2">
        <v>297.39999999999998</v>
      </c>
      <c r="L488" s="2">
        <v>0</v>
      </c>
      <c r="M488" s="6" t="s">
        <v>3</v>
      </c>
      <c r="N488" s="23"/>
      <c r="O488" s="21" t="str">
        <f>Comodines[[#This Row],[Lat_trunc]]&amp;Comodines[[#This Row],[Lon_trunc]]</f>
        <v>7.41-75.2965</v>
      </c>
      <c r="P488" s="21">
        <f>MROUND(Datos[[#This Row],[Latitude]],IF(Datos[[#This Row],[Latitude]]&lt;0,-Precisión,Precisión))</f>
        <v>7.41</v>
      </c>
      <c r="Q488" s="21">
        <f>MROUND(Datos[[#This Row],[Longitude]],IF(Datos[[#This Row],[Longitude]]&lt;0,-Precisión,Precisión))</f>
        <v>-75.296499999999995</v>
      </c>
      <c r="R488" s="1">
        <v>487</v>
      </c>
      <c r="S488" s="5" t="b">
        <f>AND(Datos[[#This Row],[Latitude]]&gt;=Latitud_,Datos[[#This Row],[Latitude]]&lt;=_Latitud)</f>
        <v>0</v>
      </c>
      <c r="T488" s="2" t="b">
        <f>AND(Datos[[#This Row],[Longitude]]&gt;=Longitud_,Datos[[#This Row],[Longitude]]&lt;=_Longitud)</f>
        <v>0</v>
      </c>
      <c r="U488" s="2" t="b">
        <f>AND(Comodines[[#This Row],[Latitud]],Comodines[[#This Row],[Longitud]])</f>
        <v>0</v>
      </c>
      <c r="V488" s="2" t="b">
        <f>IF(COUNTIFS($O$2:O488,Comodines[[#This Row],[LatT&amp;LonT]],$F$2:F488,Datos[[#This Row],[Acq_date]]-1)=0,TRUE,FALSE)</f>
        <v>1</v>
      </c>
      <c r="W488" s="2" t="b">
        <f>AND(Comodines[[#This Row],[L&amp;L]],Comodines[[#This Row],[Nuevo_Fuego]])</f>
        <v>0</v>
      </c>
      <c r="X488" s="2" t="str">
        <f>IF(Comodines[[#This Row],[L&amp;L]],Comodines[[#This Row],[Contador]],"")</f>
        <v/>
      </c>
      <c r="Y488" s="2" t="str">
        <f>IFERROR(SMALL(Comodines[L&amp;LC1],COUNTA($U$2:U488)),"")</f>
        <v/>
      </c>
      <c r="Z488" s="2" t="str">
        <f>IF(AND(Comodines[[#This Row],[Nuevo_Fuego]],Comodines[[#This Row],[L&amp;L]]),Comodines[[#This Row],[Contador]],"")</f>
        <v/>
      </c>
      <c r="AA488" s="2" t="str">
        <f>IFERROR(SMALL(Comodines[FuegoC1],COUNTA($W$2:W488)),"")</f>
        <v/>
      </c>
      <c r="AB488" s="3"/>
      <c r="AD488" s="3"/>
      <c r="AE488" s="3"/>
    </row>
    <row r="489" spans="1:31" ht="15" x14ac:dyDescent="0.25">
      <c r="A489" s="25">
        <v>7.89011</v>
      </c>
      <c r="B489" s="18">
        <v>-72.568160000000006</v>
      </c>
      <c r="C489" s="2">
        <v>333.6</v>
      </c>
      <c r="D489" s="2">
        <v>0.4</v>
      </c>
      <c r="E489" s="2">
        <v>0.4</v>
      </c>
      <c r="F489" s="4">
        <v>42643</v>
      </c>
      <c r="G489" s="2">
        <v>1815</v>
      </c>
      <c r="H489" s="2" t="s">
        <v>0</v>
      </c>
      <c r="I489" s="2" t="s">
        <v>4</v>
      </c>
      <c r="J489" s="2" t="s">
        <v>2</v>
      </c>
      <c r="K489" s="2">
        <v>305.5</v>
      </c>
      <c r="L489" s="2">
        <v>0</v>
      </c>
      <c r="M489" s="6" t="s">
        <v>3</v>
      </c>
      <c r="N489" s="23"/>
      <c r="O489" s="21" t="str">
        <f>Comodines[[#This Row],[Lat_trunc]]&amp;Comodines[[#This Row],[Lon_trunc]]</f>
        <v>7.89-72.568</v>
      </c>
      <c r="P489" s="21">
        <f>MROUND(Datos[[#This Row],[Latitude]],IF(Datos[[#This Row],[Latitude]]&lt;0,-Precisión,Precisión))</f>
        <v>7.8900000000000006</v>
      </c>
      <c r="Q489" s="21">
        <f>MROUND(Datos[[#This Row],[Longitude]],IF(Datos[[#This Row],[Longitude]]&lt;0,-Precisión,Precisión))</f>
        <v>-72.567999999999998</v>
      </c>
      <c r="R489" s="1">
        <v>488</v>
      </c>
      <c r="S489" s="5" t="b">
        <f>AND(Datos[[#This Row],[Latitude]]&gt;=Latitud_,Datos[[#This Row],[Latitude]]&lt;=_Latitud)</f>
        <v>0</v>
      </c>
      <c r="T489" s="2" t="b">
        <f>AND(Datos[[#This Row],[Longitude]]&gt;=Longitud_,Datos[[#This Row],[Longitude]]&lt;=_Longitud)</f>
        <v>1</v>
      </c>
      <c r="U489" s="2" t="b">
        <f>AND(Comodines[[#This Row],[Latitud]],Comodines[[#This Row],[Longitud]])</f>
        <v>0</v>
      </c>
      <c r="V489" s="2" t="b">
        <f>IF(COUNTIFS($O$2:O489,Comodines[[#This Row],[LatT&amp;LonT]],$F$2:F489,Datos[[#This Row],[Acq_date]]-1)=0,TRUE,FALSE)</f>
        <v>1</v>
      </c>
      <c r="W489" s="2" t="b">
        <f>AND(Comodines[[#This Row],[L&amp;L]],Comodines[[#This Row],[Nuevo_Fuego]])</f>
        <v>0</v>
      </c>
      <c r="X489" s="2" t="str">
        <f>IF(Comodines[[#This Row],[L&amp;L]],Comodines[[#This Row],[Contador]],"")</f>
        <v/>
      </c>
      <c r="Y489" s="2" t="str">
        <f>IFERROR(SMALL(Comodines[L&amp;LC1],COUNTA($U$2:U489)),"")</f>
        <v/>
      </c>
      <c r="Z489" s="2" t="str">
        <f>IF(AND(Comodines[[#This Row],[Nuevo_Fuego]],Comodines[[#This Row],[L&amp;L]]),Comodines[[#This Row],[Contador]],"")</f>
        <v/>
      </c>
      <c r="AA489" s="2" t="str">
        <f>IFERROR(SMALL(Comodines[FuegoC1],COUNTA($W$2:W489)),"")</f>
        <v/>
      </c>
      <c r="AB489" s="3"/>
      <c r="AD489" s="3"/>
      <c r="AE489" s="3"/>
    </row>
    <row r="490" spans="1:31" ht="15" x14ac:dyDescent="0.25">
      <c r="A490" s="25">
        <v>7.8895600000000004</v>
      </c>
      <c r="B490" s="18">
        <v>-72.571849999999998</v>
      </c>
      <c r="C490" s="2">
        <v>345</v>
      </c>
      <c r="D490" s="2">
        <v>0.4</v>
      </c>
      <c r="E490" s="2">
        <v>0.4</v>
      </c>
      <c r="F490" s="4">
        <v>42643</v>
      </c>
      <c r="G490" s="2">
        <v>1815</v>
      </c>
      <c r="H490" s="2" t="s">
        <v>0</v>
      </c>
      <c r="I490" s="2" t="s">
        <v>1</v>
      </c>
      <c r="J490" s="2" t="s">
        <v>2</v>
      </c>
      <c r="K490" s="2">
        <v>306.39999999999998</v>
      </c>
      <c r="L490" s="2">
        <v>0</v>
      </c>
      <c r="M490" s="6" t="s">
        <v>3</v>
      </c>
      <c r="N490" s="23"/>
      <c r="O490" s="21" t="str">
        <f>Comodines[[#This Row],[Lat_trunc]]&amp;Comodines[[#This Row],[Lon_trunc]]</f>
        <v>7.8895-72.572</v>
      </c>
      <c r="P490" s="21">
        <f>MROUND(Datos[[#This Row],[Latitude]],IF(Datos[[#This Row],[Latitude]]&lt;0,-Precisión,Precisión))</f>
        <v>7.8895</v>
      </c>
      <c r="Q490" s="21">
        <f>MROUND(Datos[[#This Row],[Longitude]],IF(Datos[[#This Row],[Longitude]]&lt;0,-Precisión,Precisión))</f>
        <v>-72.572000000000003</v>
      </c>
      <c r="R490" s="1">
        <v>489</v>
      </c>
      <c r="S490" s="5" t="b">
        <f>AND(Datos[[#This Row],[Latitude]]&gt;=Latitud_,Datos[[#This Row],[Latitude]]&lt;=_Latitud)</f>
        <v>0</v>
      </c>
      <c r="T490" s="2" t="b">
        <f>AND(Datos[[#This Row],[Longitude]]&gt;=Longitud_,Datos[[#This Row],[Longitude]]&lt;=_Longitud)</f>
        <v>1</v>
      </c>
      <c r="U490" s="2" t="b">
        <f>AND(Comodines[[#This Row],[Latitud]],Comodines[[#This Row],[Longitud]])</f>
        <v>0</v>
      </c>
      <c r="V490" s="2" t="b">
        <f>IF(COUNTIFS($O$2:O490,Comodines[[#This Row],[LatT&amp;LonT]],$F$2:F490,Datos[[#This Row],[Acq_date]]-1)=0,TRUE,FALSE)</f>
        <v>1</v>
      </c>
      <c r="W490" s="2" t="b">
        <f>AND(Comodines[[#This Row],[L&amp;L]],Comodines[[#This Row],[Nuevo_Fuego]])</f>
        <v>0</v>
      </c>
      <c r="X490" s="2" t="str">
        <f>IF(Comodines[[#This Row],[L&amp;L]],Comodines[[#This Row],[Contador]],"")</f>
        <v/>
      </c>
      <c r="Y490" s="2" t="str">
        <f>IFERROR(SMALL(Comodines[L&amp;LC1],COUNTA($U$2:U490)),"")</f>
        <v/>
      </c>
      <c r="Z490" s="2" t="str">
        <f>IF(AND(Comodines[[#This Row],[Nuevo_Fuego]],Comodines[[#This Row],[L&amp;L]]),Comodines[[#This Row],[Contador]],"")</f>
        <v/>
      </c>
      <c r="AA490" s="2" t="str">
        <f>IFERROR(SMALL(Comodines[FuegoC1],COUNTA($W$2:W490)),"")</f>
        <v/>
      </c>
      <c r="AB490" s="3"/>
      <c r="AD490" s="3"/>
      <c r="AE490" s="3"/>
    </row>
    <row r="491" spans="1:31" ht="15" x14ac:dyDescent="0.25">
      <c r="A491" s="25">
        <v>8.0340799999999994</v>
      </c>
      <c r="B491" s="18">
        <v>-72.419120000000007</v>
      </c>
      <c r="C491" s="2">
        <v>336.9</v>
      </c>
      <c r="D491" s="2">
        <v>0.4</v>
      </c>
      <c r="E491" s="2">
        <v>0.4</v>
      </c>
      <c r="F491" s="4">
        <v>42643</v>
      </c>
      <c r="G491" s="2">
        <v>1815</v>
      </c>
      <c r="H491" s="2" t="s">
        <v>0</v>
      </c>
      <c r="I491" s="2" t="s">
        <v>1</v>
      </c>
      <c r="J491" s="2" t="s">
        <v>2</v>
      </c>
      <c r="K491" s="2">
        <v>298.3</v>
      </c>
      <c r="L491" s="2">
        <v>0</v>
      </c>
      <c r="M491" s="6" t="s">
        <v>3</v>
      </c>
      <c r="N491" s="23"/>
      <c r="O491" s="21" t="str">
        <f>Comodines[[#This Row],[Lat_trunc]]&amp;Comodines[[#This Row],[Lon_trunc]]</f>
        <v>8.034-72.419</v>
      </c>
      <c r="P491" s="21">
        <f>MROUND(Datos[[#This Row],[Latitude]],IF(Datos[[#This Row],[Latitude]]&lt;0,-Precisión,Precisión))</f>
        <v>8.0340000000000007</v>
      </c>
      <c r="Q491" s="21">
        <f>MROUND(Datos[[#This Row],[Longitude]],IF(Datos[[#This Row],[Longitude]]&lt;0,-Precisión,Precisión))</f>
        <v>-72.418999999999997</v>
      </c>
      <c r="R491" s="1">
        <v>490</v>
      </c>
      <c r="S491" s="5" t="b">
        <f>AND(Datos[[#This Row],[Latitude]]&gt;=Latitud_,Datos[[#This Row],[Latitude]]&lt;=_Latitud)</f>
        <v>0</v>
      </c>
      <c r="T491" s="2" t="b">
        <f>AND(Datos[[#This Row],[Longitude]]&gt;=Longitud_,Datos[[#This Row],[Longitude]]&lt;=_Longitud)</f>
        <v>1</v>
      </c>
      <c r="U491" s="2" t="b">
        <f>AND(Comodines[[#This Row],[Latitud]],Comodines[[#This Row],[Longitud]])</f>
        <v>0</v>
      </c>
      <c r="V491" s="2" t="b">
        <f>IF(COUNTIFS($O$2:O491,Comodines[[#This Row],[LatT&amp;LonT]],$F$2:F491,Datos[[#This Row],[Acq_date]]-1)=0,TRUE,FALSE)</f>
        <v>1</v>
      </c>
      <c r="W491" s="2" t="b">
        <f>AND(Comodines[[#This Row],[L&amp;L]],Comodines[[#This Row],[Nuevo_Fuego]])</f>
        <v>0</v>
      </c>
      <c r="X491" s="2" t="str">
        <f>IF(Comodines[[#This Row],[L&amp;L]],Comodines[[#This Row],[Contador]],"")</f>
        <v/>
      </c>
      <c r="Y491" s="2" t="str">
        <f>IFERROR(SMALL(Comodines[L&amp;LC1],COUNTA($U$2:U491)),"")</f>
        <v/>
      </c>
      <c r="Z491" s="2" t="str">
        <f>IF(AND(Comodines[[#This Row],[Nuevo_Fuego]],Comodines[[#This Row],[L&amp;L]]),Comodines[[#This Row],[Contador]],"")</f>
        <v/>
      </c>
      <c r="AA491" s="2" t="str">
        <f>IFERROR(SMALL(Comodines[FuegoC1],COUNTA($W$2:W491)),"")</f>
        <v/>
      </c>
      <c r="AB491" s="3"/>
      <c r="AD491" s="3"/>
      <c r="AE491" s="3"/>
    </row>
    <row r="492" spans="1:31" ht="15" x14ac:dyDescent="0.25">
      <c r="A492" s="25">
        <v>8.0336099999999995</v>
      </c>
      <c r="B492" s="18">
        <v>-72.419349999999994</v>
      </c>
      <c r="C492" s="2">
        <v>338.6</v>
      </c>
      <c r="D492" s="2">
        <v>0.4</v>
      </c>
      <c r="E492" s="2">
        <v>0.4</v>
      </c>
      <c r="F492" s="4">
        <v>42643</v>
      </c>
      <c r="G492" s="2">
        <v>1815</v>
      </c>
      <c r="H492" s="2" t="s">
        <v>0</v>
      </c>
      <c r="I492" s="2" t="s">
        <v>1</v>
      </c>
      <c r="J492" s="2" t="s">
        <v>2</v>
      </c>
      <c r="K492" s="2">
        <v>299.39999999999998</v>
      </c>
      <c r="L492" s="2">
        <v>0</v>
      </c>
      <c r="M492" s="6" t="s">
        <v>3</v>
      </c>
      <c r="N492" s="23"/>
      <c r="O492" s="21" t="str">
        <f>Comodines[[#This Row],[Lat_trunc]]&amp;Comodines[[#This Row],[Lon_trunc]]</f>
        <v>8.0335-72.4195</v>
      </c>
      <c r="P492" s="21">
        <f>MROUND(Datos[[#This Row],[Latitude]],IF(Datos[[#This Row],[Latitude]]&lt;0,-Precisión,Precisión))</f>
        <v>8.0335000000000001</v>
      </c>
      <c r="Q492" s="21">
        <f>MROUND(Datos[[#This Row],[Longitude]],IF(Datos[[#This Row],[Longitude]]&lt;0,-Precisión,Precisión))</f>
        <v>-72.419499999999999</v>
      </c>
      <c r="R492" s="1">
        <v>491</v>
      </c>
      <c r="S492" s="5" t="b">
        <f>AND(Datos[[#This Row],[Latitude]]&gt;=Latitud_,Datos[[#This Row],[Latitude]]&lt;=_Latitud)</f>
        <v>0</v>
      </c>
      <c r="T492" s="2" t="b">
        <f>AND(Datos[[#This Row],[Longitude]]&gt;=Longitud_,Datos[[#This Row],[Longitude]]&lt;=_Longitud)</f>
        <v>1</v>
      </c>
      <c r="U492" s="2" t="b">
        <f>AND(Comodines[[#This Row],[Latitud]],Comodines[[#This Row],[Longitud]])</f>
        <v>0</v>
      </c>
      <c r="V492" s="2" t="b">
        <f>IF(COUNTIFS($O$2:O492,Comodines[[#This Row],[LatT&amp;LonT]],$F$2:F492,Datos[[#This Row],[Acq_date]]-1)=0,TRUE,FALSE)</f>
        <v>1</v>
      </c>
      <c r="W492" s="2" t="b">
        <f>AND(Comodines[[#This Row],[L&amp;L]],Comodines[[#This Row],[Nuevo_Fuego]])</f>
        <v>0</v>
      </c>
      <c r="X492" s="2" t="str">
        <f>IF(Comodines[[#This Row],[L&amp;L]],Comodines[[#This Row],[Contador]],"")</f>
        <v/>
      </c>
      <c r="Y492" s="2" t="str">
        <f>IFERROR(SMALL(Comodines[L&amp;LC1],COUNTA($U$2:U492)),"")</f>
        <v/>
      </c>
      <c r="Z492" s="2" t="str">
        <f>IF(AND(Comodines[[#This Row],[Nuevo_Fuego]],Comodines[[#This Row],[L&amp;L]]),Comodines[[#This Row],[Contador]],"")</f>
        <v/>
      </c>
      <c r="AA492" s="2" t="str">
        <f>IFERROR(SMALL(Comodines[FuegoC1],COUNTA($W$2:W492)),"")</f>
        <v/>
      </c>
      <c r="AB492" s="3"/>
      <c r="AD492" s="3"/>
      <c r="AE492" s="3"/>
    </row>
    <row r="493" spans="1:31" ht="15" x14ac:dyDescent="0.25">
      <c r="A493" s="25">
        <v>8.0803200000000004</v>
      </c>
      <c r="B493" s="18">
        <v>-72.577939999999998</v>
      </c>
      <c r="C493" s="2">
        <v>330.3</v>
      </c>
      <c r="D493" s="2">
        <v>0.4</v>
      </c>
      <c r="E493" s="2">
        <v>0.4</v>
      </c>
      <c r="F493" s="4">
        <v>42643</v>
      </c>
      <c r="G493" s="2">
        <v>1815</v>
      </c>
      <c r="H493" s="2" t="s">
        <v>0</v>
      </c>
      <c r="I493" s="2" t="s">
        <v>1</v>
      </c>
      <c r="J493" s="2" t="s">
        <v>2</v>
      </c>
      <c r="K493" s="2">
        <v>295.60000000000002</v>
      </c>
      <c r="L493" s="2">
        <v>0</v>
      </c>
      <c r="M493" s="6" t="s">
        <v>3</v>
      </c>
      <c r="N493" s="23"/>
      <c r="O493" s="21" t="str">
        <f>Comodines[[#This Row],[Lat_trunc]]&amp;Comodines[[#This Row],[Lon_trunc]]</f>
        <v>8.0805-72.578</v>
      </c>
      <c r="P493" s="21">
        <f>MROUND(Datos[[#This Row],[Latitude]],IF(Datos[[#This Row],[Latitude]]&lt;0,-Precisión,Precisión))</f>
        <v>8.0805000000000007</v>
      </c>
      <c r="Q493" s="21">
        <f>MROUND(Datos[[#This Row],[Longitude]],IF(Datos[[#This Row],[Longitude]]&lt;0,-Precisión,Precisión))</f>
        <v>-72.578000000000003</v>
      </c>
      <c r="R493" s="1">
        <v>492</v>
      </c>
      <c r="S493" s="5" t="b">
        <f>AND(Datos[[#This Row],[Latitude]]&gt;=Latitud_,Datos[[#This Row],[Latitude]]&lt;=_Latitud)</f>
        <v>0</v>
      </c>
      <c r="T493" s="2" t="b">
        <f>AND(Datos[[#This Row],[Longitude]]&gt;=Longitud_,Datos[[#This Row],[Longitude]]&lt;=_Longitud)</f>
        <v>1</v>
      </c>
      <c r="U493" s="2" t="b">
        <f>AND(Comodines[[#This Row],[Latitud]],Comodines[[#This Row],[Longitud]])</f>
        <v>0</v>
      </c>
      <c r="V493" s="2" t="b">
        <f>IF(COUNTIFS($O$2:O493,Comodines[[#This Row],[LatT&amp;LonT]],$F$2:F493,Datos[[#This Row],[Acq_date]]-1)=0,TRUE,FALSE)</f>
        <v>1</v>
      </c>
      <c r="W493" s="2" t="b">
        <f>AND(Comodines[[#This Row],[L&amp;L]],Comodines[[#This Row],[Nuevo_Fuego]])</f>
        <v>0</v>
      </c>
      <c r="X493" s="2" t="str">
        <f>IF(Comodines[[#This Row],[L&amp;L]],Comodines[[#This Row],[Contador]],"")</f>
        <v/>
      </c>
      <c r="Y493" s="2" t="str">
        <f>IFERROR(SMALL(Comodines[L&amp;LC1],COUNTA($U$2:U493)),"")</f>
        <v/>
      </c>
      <c r="Z493" s="2" t="str">
        <f>IF(AND(Comodines[[#This Row],[Nuevo_Fuego]],Comodines[[#This Row],[L&amp;L]]),Comodines[[#This Row],[Contador]],"")</f>
        <v/>
      </c>
      <c r="AA493" s="2" t="str">
        <f>IFERROR(SMALL(Comodines[FuegoC1],COUNTA($W$2:W493)),"")</f>
        <v/>
      </c>
      <c r="AB493" s="3"/>
      <c r="AD493" s="3"/>
      <c r="AE493" s="3"/>
    </row>
    <row r="494" spans="1:31" ht="15" x14ac:dyDescent="0.25">
      <c r="A494" s="25">
        <v>8.0837299999999992</v>
      </c>
      <c r="B494" s="18">
        <v>-72.578450000000004</v>
      </c>
      <c r="C494" s="2">
        <v>336.6</v>
      </c>
      <c r="D494" s="2">
        <v>0.4</v>
      </c>
      <c r="E494" s="2">
        <v>0.4</v>
      </c>
      <c r="F494" s="4">
        <v>42643</v>
      </c>
      <c r="G494" s="2">
        <v>1815</v>
      </c>
      <c r="H494" s="2" t="s">
        <v>0</v>
      </c>
      <c r="I494" s="2" t="s">
        <v>1</v>
      </c>
      <c r="J494" s="2" t="s">
        <v>2</v>
      </c>
      <c r="K494" s="2">
        <v>296.10000000000002</v>
      </c>
      <c r="L494" s="2">
        <v>0</v>
      </c>
      <c r="M494" s="6" t="s">
        <v>3</v>
      </c>
      <c r="N494" s="23"/>
      <c r="O494" s="21" t="str">
        <f>Comodines[[#This Row],[Lat_trunc]]&amp;Comodines[[#This Row],[Lon_trunc]]</f>
        <v>8.0835-72.5785</v>
      </c>
      <c r="P494" s="21">
        <f>MROUND(Datos[[#This Row],[Latitude]],IF(Datos[[#This Row],[Latitude]]&lt;0,-Precisión,Precisión))</f>
        <v>8.0835000000000008</v>
      </c>
      <c r="Q494" s="21">
        <f>MROUND(Datos[[#This Row],[Longitude]],IF(Datos[[#This Row],[Longitude]]&lt;0,-Precisión,Precisión))</f>
        <v>-72.578500000000005</v>
      </c>
      <c r="R494" s="1">
        <v>493</v>
      </c>
      <c r="S494" s="5" t="b">
        <f>AND(Datos[[#This Row],[Latitude]]&gt;=Latitud_,Datos[[#This Row],[Latitude]]&lt;=_Latitud)</f>
        <v>0</v>
      </c>
      <c r="T494" s="2" t="b">
        <f>AND(Datos[[#This Row],[Longitude]]&gt;=Longitud_,Datos[[#This Row],[Longitude]]&lt;=_Longitud)</f>
        <v>1</v>
      </c>
      <c r="U494" s="2" t="b">
        <f>AND(Comodines[[#This Row],[Latitud]],Comodines[[#This Row],[Longitud]])</f>
        <v>0</v>
      </c>
      <c r="V494" s="2" t="b">
        <f>IF(COUNTIFS($O$2:O494,Comodines[[#This Row],[LatT&amp;LonT]],$F$2:F494,Datos[[#This Row],[Acq_date]]-1)=0,TRUE,FALSE)</f>
        <v>1</v>
      </c>
      <c r="W494" s="2" t="b">
        <f>AND(Comodines[[#This Row],[L&amp;L]],Comodines[[#This Row],[Nuevo_Fuego]])</f>
        <v>0</v>
      </c>
      <c r="X494" s="2" t="str">
        <f>IF(Comodines[[#This Row],[L&amp;L]],Comodines[[#This Row],[Contador]],"")</f>
        <v/>
      </c>
      <c r="Y494" s="2" t="str">
        <f>IFERROR(SMALL(Comodines[L&amp;LC1],COUNTA($U$2:U494)),"")</f>
        <v/>
      </c>
      <c r="Z494" s="2" t="str">
        <f>IF(AND(Comodines[[#This Row],[Nuevo_Fuego]],Comodines[[#This Row],[L&amp;L]]),Comodines[[#This Row],[Contador]],"")</f>
        <v/>
      </c>
      <c r="AA494" s="2" t="str">
        <f>IFERROR(SMALL(Comodines[FuegoC1],COUNTA($W$2:W494)),"")</f>
        <v/>
      </c>
      <c r="AB494" s="3"/>
      <c r="AD494" s="3"/>
      <c r="AE494" s="3"/>
    </row>
    <row r="495" spans="1:31" ht="15" x14ac:dyDescent="0.25">
      <c r="A495" s="25">
        <v>8.21983</v>
      </c>
      <c r="B495" s="18">
        <v>-72.072069999999997</v>
      </c>
      <c r="C495" s="2">
        <v>331.7</v>
      </c>
      <c r="D495" s="2">
        <v>0.4</v>
      </c>
      <c r="E495" s="2">
        <v>0.4</v>
      </c>
      <c r="F495" s="4">
        <v>42643</v>
      </c>
      <c r="G495" s="2">
        <v>1815</v>
      </c>
      <c r="H495" s="2" t="s">
        <v>0</v>
      </c>
      <c r="I495" s="2" t="s">
        <v>1</v>
      </c>
      <c r="J495" s="2" t="s">
        <v>2</v>
      </c>
      <c r="K495" s="2">
        <v>290.5</v>
      </c>
      <c r="L495" s="2">
        <v>0</v>
      </c>
      <c r="M495" s="6" t="s">
        <v>3</v>
      </c>
      <c r="N495" s="23"/>
      <c r="O495" s="21" t="str">
        <f>Comodines[[#This Row],[Lat_trunc]]&amp;Comodines[[#This Row],[Lon_trunc]]</f>
        <v>8.22-72.072</v>
      </c>
      <c r="P495" s="21">
        <f>MROUND(Datos[[#This Row],[Latitude]],IF(Datos[[#This Row],[Latitude]]&lt;0,-Precisión,Precisión))</f>
        <v>8.2200000000000006</v>
      </c>
      <c r="Q495" s="21">
        <f>MROUND(Datos[[#This Row],[Longitude]],IF(Datos[[#This Row],[Longitude]]&lt;0,-Precisión,Precisión))</f>
        <v>-72.072000000000003</v>
      </c>
      <c r="R495" s="1">
        <v>494</v>
      </c>
      <c r="S495" s="5" t="b">
        <f>AND(Datos[[#This Row],[Latitude]]&gt;=Latitud_,Datos[[#This Row],[Latitude]]&lt;=_Latitud)</f>
        <v>0</v>
      </c>
      <c r="T495" s="2" t="b">
        <f>AND(Datos[[#This Row],[Longitude]]&gt;=Longitud_,Datos[[#This Row],[Longitude]]&lt;=_Longitud)</f>
        <v>1</v>
      </c>
      <c r="U495" s="2" t="b">
        <f>AND(Comodines[[#This Row],[Latitud]],Comodines[[#This Row],[Longitud]])</f>
        <v>0</v>
      </c>
      <c r="V495" s="2" t="b">
        <f>IF(COUNTIFS($O$2:O495,Comodines[[#This Row],[LatT&amp;LonT]],$F$2:F495,Datos[[#This Row],[Acq_date]]-1)=0,TRUE,FALSE)</f>
        <v>1</v>
      </c>
      <c r="W495" s="2" t="b">
        <f>AND(Comodines[[#This Row],[L&amp;L]],Comodines[[#This Row],[Nuevo_Fuego]])</f>
        <v>0</v>
      </c>
      <c r="X495" s="2" t="str">
        <f>IF(Comodines[[#This Row],[L&amp;L]],Comodines[[#This Row],[Contador]],"")</f>
        <v/>
      </c>
      <c r="Y495" s="2" t="str">
        <f>IFERROR(SMALL(Comodines[L&amp;LC1],COUNTA($U$2:U495)),"")</f>
        <v/>
      </c>
      <c r="Z495" s="2" t="str">
        <f>IF(AND(Comodines[[#This Row],[Nuevo_Fuego]],Comodines[[#This Row],[L&amp;L]]),Comodines[[#This Row],[Contador]],"")</f>
        <v/>
      </c>
      <c r="AA495" s="2" t="str">
        <f>IFERROR(SMALL(Comodines[FuegoC1],COUNTA($W$2:W495)),"")</f>
        <v/>
      </c>
      <c r="AB495" s="3"/>
      <c r="AD495" s="3"/>
      <c r="AE495" s="3"/>
    </row>
    <row r="496" spans="1:31" ht="15" x14ac:dyDescent="0.25">
      <c r="A496" s="25">
        <v>9.2270099999999999</v>
      </c>
      <c r="B496" s="18">
        <v>-64.667829999999995</v>
      </c>
      <c r="C496" s="2">
        <v>330.9</v>
      </c>
      <c r="D496" s="2">
        <v>0.4</v>
      </c>
      <c r="E496" s="2">
        <v>0.6</v>
      </c>
      <c r="F496" s="4">
        <v>42643</v>
      </c>
      <c r="G496" s="2">
        <v>1815</v>
      </c>
      <c r="H496" s="2" t="s">
        <v>0</v>
      </c>
      <c r="I496" s="2" t="s">
        <v>1</v>
      </c>
      <c r="J496" s="2" t="s">
        <v>2</v>
      </c>
      <c r="K496" s="2">
        <v>289.8</v>
      </c>
      <c r="L496" s="2">
        <v>0</v>
      </c>
      <c r="M496" s="6" t="s">
        <v>3</v>
      </c>
      <c r="N496" s="23"/>
      <c r="O496" s="21" t="str">
        <f>Comodines[[#This Row],[Lat_trunc]]&amp;Comodines[[#This Row],[Lon_trunc]]</f>
        <v>9.227-64.668</v>
      </c>
      <c r="P496" s="21">
        <f>MROUND(Datos[[#This Row],[Latitude]],IF(Datos[[#This Row],[Latitude]]&lt;0,-Precisión,Precisión))</f>
        <v>9.2270000000000003</v>
      </c>
      <c r="Q496" s="21">
        <f>MROUND(Datos[[#This Row],[Longitude]],IF(Datos[[#This Row],[Longitude]]&lt;0,-Precisión,Precisión))</f>
        <v>-64.668000000000006</v>
      </c>
      <c r="R496" s="1">
        <v>495</v>
      </c>
      <c r="S496" s="5" t="b">
        <f>AND(Datos[[#This Row],[Latitude]]&gt;=Latitud_,Datos[[#This Row],[Latitude]]&lt;=_Latitud)</f>
        <v>0</v>
      </c>
      <c r="T496" s="2" t="b">
        <f>AND(Datos[[#This Row],[Longitude]]&gt;=Longitud_,Datos[[#This Row],[Longitude]]&lt;=_Longitud)</f>
        <v>0</v>
      </c>
      <c r="U496" s="2" t="b">
        <f>AND(Comodines[[#This Row],[Latitud]],Comodines[[#This Row],[Longitud]])</f>
        <v>0</v>
      </c>
      <c r="V496" s="2" t="b">
        <f>IF(COUNTIFS($O$2:O496,Comodines[[#This Row],[LatT&amp;LonT]],$F$2:F496,Datos[[#This Row],[Acq_date]]-1)=0,TRUE,FALSE)</f>
        <v>1</v>
      </c>
      <c r="W496" s="2" t="b">
        <f>AND(Comodines[[#This Row],[L&amp;L]],Comodines[[#This Row],[Nuevo_Fuego]])</f>
        <v>0</v>
      </c>
      <c r="X496" s="2" t="str">
        <f>IF(Comodines[[#This Row],[L&amp;L]],Comodines[[#This Row],[Contador]],"")</f>
        <v/>
      </c>
      <c r="Y496" s="2" t="str">
        <f>IFERROR(SMALL(Comodines[L&amp;LC1],COUNTA($U$2:U496)),"")</f>
        <v/>
      </c>
      <c r="Z496" s="2" t="str">
        <f>IF(AND(Comodines[[#This Row],[Nuevo_Fuego]],Comodines[[#This Row],[L&amp;L]]),Comodines[[#This Row],[Contador]],"")</f>
        <v/>
      </c>
      <c r="AA496" s="2" t="str">
        <f>IFERROR(SMALL(Comodines[FuegoC1],COUNTA($W$2:W496)),"")</f>
        <v/>
      </c>
      <c r="AB496" s="3"/>
      <c r="AD496" s="3"/>
      <c r="AE496" s="3"/>
    </row>
    <row r="497" spans="1:31" ht="15" x14ac:dyDescent="0.25">
      <c r="A497" s="25">
        <v>8.2046700000000001</v>
      </c>
      <c r="B497" s="18">
        <v>-72.513140000000007</v>
      </c>
      <c r="C497" s="2">
        <v>344.9</v>
      </c>
      <c r="D497" s="2">
        <v>0.4</v>
      </c>
      <c r="E497" s="2">
        <v>0.4</v>
      </c>
      <c r="F497" s="4">
        <v>42643</v>
      </c>
      <c r="G497" s="2">
        <v>1815</v>
      </c>
      <c r="H497" s="2" t="s">
        <v>0</v>
      </c>
      <c r="I497" s="2" t="s">
        <v>1</v>
      </c>
      <c r="J497" s="2" t="s">
        <v>2</v>
      </c>
      <c r="K497" s="2">
        <v>293.60000000000002</v>
      </c>
      <c r="L497" s="2">
        <v>0</v>
      </c>
      <c r="M497" s="6" t="s">
        <v>3</v>
      </c>
      <c r="N497" s="23"/>
      <c r="O497" s="21" t="str">
        <f>Comodines[[#This Row],[Lat_trunc]]&amp;Comodines[[#This Row],[Lon_trunc]]</f>
        <v>8.2045-72.513</v>
      </c>
      <c r="P497" s="21">
        <f>MROUND(Datos[[#This Row],[Latitude]],IF(Datos[[#This Row],[Latitude]]&lt;0,-Precisión,Precisión))</f>
        <v>8.2044999999999995</v>
      </c>
      <c r="Q497" s="21">
        <f>MROUND(Datos[[#This Row],[Longitude]],IF(Datos[[#This Row],[Longitude]]&lt;0,-Precisión,Precisión))</f>
        <v>-72.513000000000005</v>
      </c>
      <c r="R497" s="1">
        <v>496</v>
      </c>
      <c r="S497" s="5" t="b">
        <f>AND(Datos[[#This Row],[Latitude]]&gt;=Latitud_,Datos[[#This Row],[Latitude]]&lt;=_Latitud)</f>
        <v>0</v>
      </c>
      <c r="T497" s="2" t="b">
        <f>AND(Datos[[#This Row],[Longitude]]&gt;=Longitud_,Datos[[#This Row],[Longitude]]&lt;=_Longitud)</f>
        <v>1</v>
      </c>
      <c r="U497" s="2" t="b">
        <f>AND(Comodines[[#This Row],[Latitud]],Comodines[[#This Row],[Longitud]])</f>
        <v>0</v>
      </c>
      <c r="V497" s="2" t="b">
        <f>IF(COUNTIFS($O$2:O497,Comodines[[#This Row],[LatT&amp;LonT]],$F$2:F497,Datos[[#This Row],[Acq_date]]-1)=0,TRUE,FALSE)</f>
        <v>1</v>
      </c>
      <c r="W497" s="2" t="b">
        <f>AND(Comodines[[#This Row],[L&amp;L]],Comodines[[#This Row],[Nuevo_Fuego]])</f>
        <v>0</v>
      </c>
      <c r="X497" s="2" t="str">
        <f>IF(Comodines[[#This Row],[L&amp;L]],Comodines[[#This Row],[Contador]],"")</f>
        <v/>
      </c>
      <c r="Y497" s="2" t="str">
        <f>IFERROR(SMALL(Comodines[L&amp;LC1],COUNTA($U$2:U497)),"")</f>
        <v/>
      </c>
      <c r="Z497" s="2" t="str">
        <f>IF(AND(Comodines[[#This Row],[Nuevo_Fuego]],Comodines[[#This Row],[L&amp;L]]),Comodines[[#This Row],[Contador]],"")</f>
        <v/>
      </c>
      <c r="AA497" s="2" t="str">
        <f>IFERROR(SMALL(Comodines[FuegoC1],COUNTA($W$2:W497)),"")</f>
        <v/>
      </c>
      <c r="AB497" s="3"/>
      <c r="AD497" s="3"/>
      <c r="AE497" s="3"/>
    </row>
    <row r="498" spans="1:31" ht="15" x14ac:dyDescent="0.25">
      <c r="A498" s="25">
        <v>8.2081</v>
      </c>
      <c r="B498" s="18">
        <v>-72.513639999999995</v>
      </c>
      <c r="C498" s="2">
        <v>340.2</v>
      </c>
      <c r="D498" s="2">
        <v>0.4</v>
      </c>
      <c r="E498" s="2">
        <v>0.4</v>
      </c>
      <c r="F498" s="4">
        <v>42643</v>
      </c>
      <c r="G498" s="2">
        <v>1815</v>
      </c>
      <c r="H498" s="2" t="s">
        <v>0</v>
      </c>
      <c r="I498" s="2" t="s">
        <v>1</v>
      </c>
      <c r="J498" s="2" t="s">
        <v>2</v>
      </c>
      <c r="K498" s="2">
        <v>291.10000000000002</v>
      </c>
      <c r="L498" s="2">
        <v>0</v>
      </c>
      <c r="M498" s="6" t="s">
        <v>3</v>
      </c>
      <c r="N498" s="23"/>
      <c r="O498" s="21" t="str">
        <f>Comodines[[#This Row],[Lat_trunc]]&amp;Comodines[[#This Row],[Lon_trunc]]</f>
        <v>8.208-72.5135</v>
      </c>
      <c r="P498" s="21">
        <f>MROUND(Datos[[#This Row],[Latitude]],IF(Datos[[#This Row],[Latitude]]&lt;0,-Precisión,Precisión))</f>
        <v>8.2080000000000002</v>
      </c>
      <c r="Q498" s="21">
        <f>MROUND(Datos[[#This Row],[Longitude]],IF(Datos[[#This Row],[Longitude]]&lt;0,-Precisión,Precisión))</f>
        <v>-72.513500000000008</v>
      </c>
      <c r="R498" s="1">
        <v>497</v>
      </c>
      <c r="S498" s="5" t="b">
        <f>AND(Datos[[#This Row],[Latitude]]&gt;=Latitud_,Datos[[#This Row],[Latitude]]&lt;=_Latitud)</f>
        <v>0</v>
      </c>
      <c r="T498" s="2" t="b">
        <f>AND(Datos[[#This Row],[Longitude]]&gt;=Longitud_,Datos[[#This Row],[Longitude]]&lt;=_Longitud)</f>
        <v>1</v>
      </c>
      <c r="U498" s="2" t="b">
        <f>AND(Comodines[[#This Row],[Latitud]],Comodines[[#This Row],[Longitud]])</f>
        <v>0</v>
      </c>
      <c r="V498" s="2" t="b">
        <f>IF(COUNTIFS($O$2:O498,Comodines[[#This Row],[LatT&amp;LonT]],$F$2:F498,Datos[[#This Row],[Acq_date]]-1)=0,TRUE,FALSE)</f>
        <v>1</v>
      </c>
      <c r="W498" s="2" t="b">
        <f>AND(Comodines[[#This Row],[L&amp;L]],Comodines[[#This Row],[Nuevo_Fuego]])</f>
        <v>0</v>
      </c>
      <c r="X498" s="2" t="str">
        <f>IF(Comodines[[#This Row],[L&amp;L]],Comodines[[#This Row],[Contador]],"")</f>
        <v/>
      </c>
      <c r="Y498" s="2" t="str">
        <f>IFERROR(SMALL(Comodines[L&amp;LC1],COUNTA($U$2:U498)),"")</f>
        <v/>
      </c>
      <c r="Z498" s="2" t="str">
        <f>IF(AND(Comodines[[#This Row],[Nuevo_Fuego]],Comodines[[#This Row],[L&amp;L]]),Comodines[[#This Row],[Contador]],"")</f>
        <v/>
      </c>
      <c r="AA498" s="2" t="str">
        <f>IFERROR(SMALL(Comodines[FuegoC1],COUNTA($W$2:W498)),"")</f>
        <v/>
      </c>
      <c r="AB498" s="3"/>
      <c r="AD498" s="3"/>
      <c r="AE498" s="3"/>
    </row>
    <row r="499" spans="1:31" ht="15" x14ac:dyDescent="0.25">
      <c r="A499" s="25">
        <v>8.1342199999999991</v>
      </c>
      <c r="B499" s="18">
        <v>-73.55471</v>
      </c>
      <c r="C499" s="2">
        <v>353.8</v>
      </c>
      <c r="D499" s="2">
        <v>0.4</v>
      </c>
      <c r="E499" s="2">
        <v>0.4</v>
      </c>
      <c r="F499" s="4">
        <v>42643</v>
      </c>
      <c r="G499" s="2">
        <v>1815</v>
      </c>
      <c r="H499" s="2" t="s">
        <v>0</v>
      </c>
      <c r="I499" s="2" t="s">
        <v>1</v>
      </c>
      <c r="J499" s="2" t="s">
        <v>2</v>
      </c>
      <c r="K499" s="2">
        <v>295</v>
      </c>
      <c r="L499" s="2">
        <v>0</v>
      </c>
      <c r="M499" s="6" t="s">
        <v>3</v>
      </c>
      <c r="N499" s="23"/>
      <c r="O499" s="21" t="str">
        <f>Comodines[[#This Row],[Lat_trunc]]&amp;Comodines[[#This Row],[Lon_trunc]]</f>
        <v>8.134-73.5545</v>
      </c>
      <c r="P499" s="21">
        <f>MROUND(Datos[[#This Row],[Latitude]],IF(Datos[[#This Row],[Latitude]]&lt;0,-Precisión,Precisión))</f>
        <v>8.1340000000000003</v>
      </c>
      <c r="Q499" s="21">
        <f>MROUND(Datos[[#This Row],[Longitude]],IF(Datos[[#This Row],[Longitude]]&lt;0,-Precisión,Precisión))</f>
        <v>-73.554500000000004</v>
      </c>
      <c r="R499" s="1">
        <v>498</v>
      </c>
      <c r="S499" s="5" t="b">
        <f>AND(Datos[[#This Row],[Latitude]]&gt;=Latitud_,Datos[[#This Row],[Latitude]]&lt;=_Latitud)</f>
        <v>0</v>
      </c>
      <c r="T499" s="2" t="b">
        <f>AND(Datos[[#This Row],[Longitude]]&gt;=Longitud_,Datos[[#This Row],[Longitude]]&lt;=_Longitud)</f>
        <v>0</v>
      </c>
      <c r="U499" s="2" t="b">
        <f>AND(Comodines[[#This Row],[Latitud]],Comodines[[#This Row],[Longitud]])</f>
        <v>0</v>
      </c>
      <c r="V499" s="2" t="b">
        <f>IF(COUNTIFS($O$2:O499,Comodines[[#This Row],[LatT&amp;LonT]],$F$2:F499,Datos[[#This Row],[Acq_date]]-1)=0,TRUE,FALSE)</f>
        <v>1</v>
      </c>
      <c r="W499" s="2" t="b">
        <f>AND(Comodines[[#This Row],[L&amp;L]],Comodines[[#This Row],[Nuevo_Fuego]])</f>
        <v>0</v>
      </c>
      <c r="X499" s="2" t="str">
        <f>IF(Comodines[[#This Row],[L&amp;L]],Comodines[[#This Row],[Contador]],"")</f>
        <v/>
      </c>
      <c r="Y499" s="2" t="str">
        <f>IFERROR(SMALL(Comodines[L&amp;LC1],COUNTA($U$2:U499)),"")</f>
        <v/>
      </c>
      <c r="Z499" s="2" t="str">
        <f>IF(AND(Comodines[[#This Row],[Nuevo_Fuego]],Comodines[[#This Row],[L&amp;L]]),Comodines[[#This Row],[Contador]],"")</f>
        <v/>
      </c>
      <c r="AA499" s="2" t="str">
        <f>IFERROR(SMALL(Comodines[FuegoC1],COUNTA($W$2:W499)),"")</f>
        <v/>
      </c>
      <c r="AB499" s="3"/>
      <c r="AD499" s="3"/>
      <c r="AE499" s="3"/>
    </row>
    <row r="500" spans="1:31" ht="15" x14ac:dyDescent="0.25">
      <c r="A500" s="25">
        <v>9.3834700000000009</v>
      </c>
      <c r="B500" s="18">
        <v>-64.543880000000001</v>
      </c>
      <c r="C500" s="2">
        <v>339.8</v>
      </c>
      <c r="D500" s="2">
        <v>0.4</v>
      </c>
      <c r="E500" s="2">
        <v>0.6</v>
      </c>
      <c r="F500" s="4">
        <v>42643</v>
      </c>
      <c r="G500" s="2">
        <v>1815</v>
      </c>
      <c r="H500" s="2" t="s">
        <v>0</v>
      </c>
      <c r="I500" s="2" t="s">
        <v>1</v>
      </c>
      <c r="J500" s="2" t="s">
        <v>2</v>
      </c>
      <c r="K500" s="2">
        <v>288.10000000000002</v>
      </c>
      <c r="L500" s="2">
        <v>0</v>
      </c>
      <c r="M500" s="6" t="s">
        <v>3</v>
      </c>
      <c r="N500" s="23"/>
      <c r="O500" s="21" t="str">
        <f>Comodines[[#This Row],[Lat_trunc]]&amp;Comodines[[#This Row],[Lon_trunc]]</f>
        <v>9.3835-64.544</v>
      </c>
      <c r="P500" s="21">
        <f>MROUND(Datos[[#This Row],[Latitude]],IF(Datos[[#This Row],[Latitude]]&lt;0,-Precisión,Precisión))</f>
        <v>9.3834999999999997</v>
      </c>
      <c r="Q500" s="21">
        <f>MROUND(Datos[[#This Row],[Longitude]],IF(Datos[[#This Row],[Longitude]]&lt;0,-Precisión,Precisión))</f>
        <v>-64.543999999999997</v>
      </c>
      <c r="R500" s="1">
        <v>499</v>
      </c>
      <c r="S500" s="5" t="b">
        <f>AND(Datos[[#This Row],[Latitude]]&gt;=Latitud_,Datos[[#This Row],[Latitude]]&lt;=_Latitud)</f>
        <v>0</v>
      </c>
      <c r="T500" s="2" t="b">
        <f>AND(Datos[[#This Row],[Longitude]]&gt;=Longitud_,Datos[[#This Row],[Longitude]]&lt;=_Longitud)</f>
        <v>0</v>
      </c>
      <c r="U500" s="2" t="b">
        <f>AND(Comodines[[#This Row],[Latitud]],Comodines[[#This Row],[Longitud]])</f>
        <v>0</v>
      </c>
      <c r="V500" s="2" t="b">
        <f>IF(COUNTIFS($O$2:O500,Comodines[[#This Row],[LatT&amp;LonT]],$F$2:F500,Datos[[#This Row],[Acq_date]]-1)=0,TRUE,FALSE)</f>
        <v>1</v>
      </c>
      <c r="W500" s="2" t="b">
        <f>AND(Comodines[[#This Row],[L&amp;L]],Comodines[[#This Row],[Nuevo_Fuego]])</f>
        <v>0</v>
      </c>
      <c r="X500" s="2" t="str">
        <f>IF(Comodines[[#This Row],[L&amp;L]],Comodines[[#This Row],[Contador]],"")</f>
        <v/>
      </c>
      <c r="Y500" s="2" t="str">
        <f>IFERROR(SMALL(Comodines[L&amp;LC1],COUNTA($U$2:U500)),"")</f>
        <v/>
      </c>
      <c r="Z500" s="2" t="str">
        <f>IF(AND(Comodines[[#This Row],[Nuevo_Fuego]],Comodines[[#This Row],[L&amp;L]]),Comodines[[#This Row],[Contador]],"")</f>
        <v/>
      </c>
      <c r="AA500" s="2" t="str">
        <f>IFERROR(SMALL(Comodines[FuegoC1],COUNTA($W$2:W500)),"")</f>
        <v/>
      </c>
      <c r="AB500" s="3"/>
      <c r="AD500" s="3"/>
      <c r="AE500" s="3"/>
    </row>
    <row r="501" spans="1:31" ht="15" x14ac:dyDescent="0.25">
      <c r="A501" s="25">
        <v>9.38917</v>
      </c>
      <c r="B501" s="18">
        <v>-64.544600000000003</v>
      </c>
      <c r="C501" s="2">
        <v>367</v>
      </c>
      <c r="D501" s="2">
        <v>0.4</v>
      </c>
      <c r="E501" s="2">
        <v>0.6</v>
      </c>
      <c r="F501" s="4">
        <v>42643</v>
      </c>
      <c r="G501" s="2">
        <v>1815</v>
      </c>
      <c r="H501" s="2" t="s">
        <v>0</v>
      </c>
      <c r="I501" s="2" t="s">
        <v>4</v>
      </c>
      <c r="J501" s="2" t="s">
        <v>2</v>
      </c>
      <c r="K501" s="2">
        <v>286.39999999999998</v>
      </c>
      <c r="L501" s="2">
        <v>0</v>
      </c>
      <c r="M501" s="6" t="s">
        <v>3</v>
      </c>
      <c r="N501" s="23"/>
      <c r="O501" s="21" t="str">
        <f>Comodines[[#This Row],[Lat_trunc]]&amp;Comodines[[#This Row],[Lon_trunc]]</f>
        <v>9.389-64.5445</v>
      </c>
      <c r="P501" s="21">
        <f>MROUND(Datos[[#This Row],[Latitude]],IF(Datos[[#This Row],[Latitude]]&lt;0,-Precisión,Precisión))</f>
        <v>9.3889999999999993</v>
      </c>
      <c r="Q501" s="21">
        <f>MROUND(Datos[[#This Row],[Longitude]],IF(Datos[[#This Row],[Longitude]]&lt;0,-Precisión,Precisión))</f>
        <v>-64.544499999999999</v>
      </c>
      <c r="R501" s="1">
        <v>500</v>
      </c>
      <c r="S501" s="5" t="b">
        <f>AND(Datos[[#This Row],[Latitude]]&gt;=Latitud_,Datos[[#This Row],[Latitude]]&lt;=_Latitud)</f>
        <v>0</v>
      </c>
      <c r="T501" s="2" t="b">
        <f>AND(Datos[[#This Row],[Longitude]]&gt;=Longitud_,Datos[[#This Row],[Longitude]]&lt;=_Longitud)</f>
        <v>0</v>
      </c>
      <c r="U501" s="2" t="b">
        <f>AND(Comodines[[#This Row],[Latitud]],Comodines[[#This Row],[Longitud]])</f>
        <v>0</v>
      </c>
      <c r="V501" s="2" t="b">
        <f>IF(COUNTIFS($O$2:O501,Comodines[[#This Row],[LatT&amp;LonT]],$F$2:F501,Datos[[#This Row],[Acq_date]]-1)=0,TRUE,FALSE)</f>
        <v>1</v>
      </c>
      <c r="W501" s="2" t="b">
        <f>AND(Comodines[[#This Row],[L&amp;L]],Comodines[[#This Row],[Nuevo_Fuego]])</f>
        <v>0</v>
      </c>
      <c r="X501" s="2" t="str">
        <f>IF(Comodines[[#This Row],[L&amp;L]],Comodines[[#This Row],[Contador]],"")</f>
        <v/>
      </c>
      <c r="Y501" s="2" t="str">
        <f>IFERROR(SMALL(Comodines[L&amp;LC1],COUNTA($U$2:U501)),"")</f>
        <v/>
      </c>
      <c r="Z501" s="2" t="str">
        <f>IF(AND(Comodines[[#This Row],[Nuevo_Fuego]],Comodines[[#This Row],[L&amp;L]]),Comodines[[#This Row],[Contador]],"")</f>
        <v/>
      </c>
      <c r="AA501" s="2" t="str">
        <f>IFERROR(SMALL(Comodines[FuegoC1],COUNTA($W$2:W501)),"")</f>
        <v/>
      </c>
      <c r="AB501" s="3"/>
      <c r="AD501" s="3"/>
      <c r="AE501" s="3"/>
    </row>
    <row r="502" spans="1:31" ht="15" x14ac:dyDescent="0.25">
      <c r="A502" s="25">
        <v>8.3996999999999993</v>
      </c>
      <c r="B502" s="18">
        <v>-72.044079999999994</v>
      </c>
      <c r="C502" s="2">
        <v>331.3</v>
      </c>
      <c r="D502" s="2">
        <v>0.4</v>
      </c>
      <c r="E502" s="2">
        <v>0.4</v>
      </c>
      <c r="F502" s="4">
        <v>42643</v>
      </c>
      <c r="G502" s="2">
        <v>1815</v>
      </c>
      <c r="H502" s="2" t="s">
        <v>0</v>
      </c>
      <c r="I502" s="2" t="s">
        <v>1</v>
      </c>
      <c r="J502" s="2" t="s">
        <v>2</v>
      </c>
      <c r="K502" s="2">
        <v>292.7</v>
      </c>
      <c r="L502" s="2">
        <v>0</v>
      </c>
      <c r="M502" s="6" t="s">
        <v>3</v>
      </c>
      <c r="N502" s="23"/>
      <c r="O502" s="21" t="str">
        <f>Comodines[[#This Row],[Lat_trunc]]&amp;Comodines[[#This Row],[Lon_trunc]]</f>
        <v>8.3995-72.044</v>
      </c>
      <c r="P502" s="21">
        <f>MROUND(Datos[[#This Row],[Latitude]],IF(Datos[[#This Row],[Latitude]]&lt;0,-Precisión,Precisión))</f>
        <v>8.3994999999999997</v>
      </c>
      <c r="Q502" s="21">
        <f>MROUND(Datos[[#This Row],[Longitude]],IF(Datos[[#This Row],[Longitude]]&lt;0,-Precisión,Precisión))</f>
        <v>-72.043999999999997</v>
      </c>
      <c r="R502" s="1">
        <v>501</v>
      </c>
      <c r="S502" s="5" t="b">
        <f>AND(Datos[[#This Row],[Latitude]]&gt;=Latitud_,Datos[[#This Row],[Latitude]]&lt;=_Latitud)</f>
        <v>0</v>
      </c>
      <c r="T502" s="2" t="b">
        <f>AND(Datos[[#This Row],[Longitude]]&gt;=Longitud_,Datos[[#This Row],[Longitude]]&lt;=_Longitud)</f>
        <v>1</v>
      </c>
      <c r="U502" s="2" t="b">
        <f>AND(Comodines[[#This Row],[Latitud]],Comodines[[#This Row],[Longitud]])</f>
        <v>0</v>
      </c>
      <c r="V502" s="2" t="b">
        <f>IF(COUNTIFS($O$2:O502,Comodines[[#This Row],[LatT&amp;LonT]],$F$2:F502,Datos[[#This Row],[Acq_date]]-1)=0,TRUE,FALSE)</f>
        <v>1</v>
      </c>
      <c r="W502" s="2" t="b">
        <f>AND(Comodines[[#This Row],[L&amp;L]],Comodines[[#This Row],[Nuevo_Fuego]])</f>
        <v>0</v>
      </c>
      <c r="X502" s="2" t="str">
        <f>IF(Comodines[[#This Row],[L&amp;L]],Comodines[[#This Row],[Contador]],"")</f>
        <v/>
      </c>
      <c r="Y502" s="2" t="str">
        <f>IFERROR(SMALL(Comodines[L&amp;LC1],COUNTA($U$2:U502)),"")</f>
        <v/>
      </c>
      <c r="Z502" s="2" t="str">
        <f>IF(AND(Comodines[[#This Row],[Nuevo_Fuego]],Comodines[[#This Row],[L&amp;L]]),Comodines[[#This Row],[Contador]],"")</f>
        <v/>
      </c>
      <c r="AA502" s="2" t="str">
        <f>IFERROR(SMALL(Comodines[FuegoC1],COUNTA($W$2:W502)),"")</f>
        <v/>
      </c>
      <c r="AB502" s="3"/>
      <c r="AD502" s="3"/>
      <c r="AE502" s="3"/>
    </row>
    <row r="503" spans="1:31" ht="15" x14ac:dyDescent="0.25">
      <c r="A503" s="25">
        <v>8.3991299999999995</v>
      </c>
      <c r="B503" s="18">
        <v>-72.047970000000007</v>
      </c>
      <c r="C503" s="2">
        <v>336.4</v>
      </c>
      <c r="D503" s="2">
        <v>0.4</v>
      </c>
      <c r="E503" s="2">
        <v>0.4</v>
      </c>
      <c r="F503" s="4">
        <v>42643</v>
      </c>
      <c r="G503" s="2">
        <v>1815</v>
      </c>
      <c r="H503" s="2" t="s">
        <v>0</v>
      </c>
      <c r="I503" s="2" t="s">
        <v>1</v>
      </c>
      <c r="J503" s="2" t="s">
        <v>2</v>
      </c>
      <c r="K503" s="2">
        <v>294.5</v>
      </c>
      <c r="L503" s="2">
        <v>0</v>
      </c>
      <c r="M503" s="6" t="s">
        <v>3</v>
      </c>
      <c r="N503" s="23"/>
      <c r="O503" s="21" t="str">
        <f>Comodines[[#This Row],[Lat_trunc]]&amp;Comodines[[#This Row],[Lon_trunc]]</f>
        <v>8.399-72.048</v>
      </c>
      <c r="P503" s="21">
        <f>MROUND(Datos[[#This Row],[Latitude]],IF(Datos[[#This Row],[Latitude]]&lt;0,-Precisión,Precisión))</f>
        <v>8.3990000000000009</v>
      </c>
      <c r="Q503" s="21">
        <f>MROUND(Datos[[#This Row],[Longitude]],IF(Datos[[#This Row],[Longitude]]&lt;0,-Precisión,Precisión))</f>
        <v>-72.048000000000002</v>
      </c>
      <c r="R503" s="1">
        <v>502</v>
      </c>
      <c r="S503" s="5" t="b">
        <f>AND(Datos[[#This Row],[Latitude]]&gt;=Latitud_,Datos[[#This Row],[Latitude]]&lt;=_Latitud)</f>
        <v>0</v>
      </c>
      <c r="T503" s="2" t="b">
        <f>AND(Datos[[#This Row],[Longitude]]&gt;=Longitud_,Datos[[#This Row],[Longitude]]&lt;=_Longitud)</f>
        <v>1</v>
      </c>
      <c r="U503" s="2" t="b">
        <f>AND(Comodines[[#This Row],[Latitud]],Comodines[[#This Row],[Longitud]])</f>
        <v>0</v>
      </c>
      <c r="V503" s="2" t="b">
        <f>IF(COUNTIFS($O$2:O503,Comodines[[#This Row],[LatT&amp;LonT]],$F$2:F503,Datos[[#This Row],[Acq_date]]-1)=0,TRUE,FALSE)</f>
        <v>1</v>
      </c>
      <c r="W503" s="2" t="b">
        <f>AND(Comodines[[#This Row],[L&amp;L]],Comodines[[#This Row],[Nuevo_Fuego]])</f>
        <v>0</v>
      </c>
      <c r="X503" s="2" t="str">
        <f>IF(Comodines[[#This Row],[L&amp;L]],Comodines[[#This Row],[Contador]],"")</f>
        <v/>
      </c>
      <c r="Y503" s="2" t="str">
        <f>IFERROR(SMALL(Comodines[L&amp;LC1],COUNTA($U$2:U503)),"")</f>
        <v/>
      </c>
      <c r="Z503" s="2" t="str">
        <f>IF(AND(Comodines[[#This Row],[Nuevo_Fuego]],Comodines[[#This Row],[L&amp;L]]),Comodines[[#This Row],[Contador]],"")</f>
        <v/>
      </c>
      <c r="AA503" s="2" t="str">
        <f>IFERROR(SMALL(Comodines[FuegoC1],COUNTA($W$2:W503)),"")</f>
        <v/>
      </c>
      <c r="AB503" s="3"/>
      <c r="AD503" s="3"/>
      <c r="AE503" s="3"/>
    </row>
    <row r="504" spans="1:31" ht="15" x14ac:dyDescent="0.25">
      <c r="A504" s="25">
        <v>8.32944</v>
      </c>
      <c r="B504" s="18">
        <v>-72.543099999999995</v>
      </c>
      <c r="C504" s="2">
        <v>338.4</v>
      </c>
      <c r="D504" s="2">
        <v>0.4</v>
      </c>
      <c r="E504" s="2">
        <v>0.4</v>
      </c>
      <c r="F504" s="4">
        <v>42643</v>
      </c>
      <c r="G504" s="2">
        <v>1815</v>
      </c>
      <c r="H504" s="2" t="s">
        <v>0</v>
      </c>
      <c r="I504" s="2" t="s">
        <v>1</v>
      </c>
      <c r="J504" s="2" t="s">
        <v>2</v>
      </c>
      <c r="K504" s="2">
        <v>293.10000000000002</v>
      </c>
      <c r="L504" s="2">
        <v>0</v>
      </c>
      <c r="M504" s="6" t="s">
        <v>3</v>
      </c>
      <c r="N504" s="23"/>
      <c r="O504" s="21" t="str">
        <f>Comodines[[#This Row],[Lat_trunc]]&amp;Comodines[[#This Row],[Lon_trunc]]</f>
        <v>8.3295-72.543</v>
      </c>
      <c r="P504" s="21">
        <f>MROUND(Datos[[#This Row],[Latitude]],IF(Datos[[#This Row],[Latitude]]&lt;0,-Precisión,Precisión))</f>
        <v>8.3294999999999995</v>
      </c>
      <c r="Q504" s="21">
        <f>MROUND(Datos[[#This Row],[Longitude]],IF(Datos[[#This Row],[Longitude]]&lt;0,-Precisión,Precisión))</f>
        <v>-72.543000000000006</v>
      </c>
      <c r="R504" s="1">
        <v>503</v>
      </c>
      <c r="S504" s="5" t="b">
        <f>AND(Datos[[#This Row],[Latitude]]&gt;=Latitud_,Datos[[#This Row],[Latitude]]&lt;=_Latitud)</f>
        <v>0</v>
      </c>
      <c r="T504" s="2" t="b">
        <f>AND(Datos[[#This Row],[Longitude]]&gt;=Longitud_,Datos[[#This Row],[Longitude]]&lt;=_Longitud)</f>
        <v>1</v>
      </c>
      <c r="U504" s="2" t="b">
        <f>AND(Comodines[[#This Row],[Latitud]],Comodines[[#This Row],[Longitud]])</f>
        <v>0</v>
      </c>
      <c r="V504" s="2" t="b">
        <f>IF(COUNTIFS($O$2:O504,Comodines[[#This Row],[LatT&amp;LonT]],$F$2:F504,Datos[[#This Row],[Acq_date]]-1)=0,TRUE,FALSE)</f>
        <v>1</v>
      </c>
      <c r="W504" s="2" t="b">
        <f>AND(Comodines[[#This Row],[L&amp;L]],Comodines[[#This Row],[Nuevo_Fuego]])</f>
        <v>0</v>
      </c>
      <c r="X504" s="2" t="str">
        <f>IF(Comodines[[#This Row],[L&amp;L]],Comodines[[#This Row],[Contador]],"")</f>
        <v/>
      </c>
      <c r="Y504" s="2" t="str">
        <f>IFERROR(SMALL(Comodines[L&amp;LC1],COUNTA($U$2:U504)),"")</f>
        <v/>
      </c>
      <c r="Z504" s="2" t="str">
        <f>IF(AND(Comodines[[#This Row],[Nuevo_Fuego]],Comodines[[#This Row],[L&amp;L]]),Comodines[[#This Row],[Contador]],"")</f>
        <v/>
      </c>
      <c r="AA504" s="2" t="str">
        <f>IFERROR(SMALL(Comodines[FuegoC1],COUNTA($W$2:W504)),"")</f>
        <v/>
      </c>
      <c r="AB504" s="3"/>
      <c r="AD504" s="3"/>
      <c r="AE504" s="3"/>
    </row>
    <row r="505" spans="1:31" ht="15" x14ac:dyDescent="0.25">
      <c r="A505" s="25">
        <v>8.4565000000000001</v>
      </c>
      <c r="B505" s="18">
        <v>-71.706969999999998</v>
      </c>
      <c r="C505" s="2">
        <v>346.9</v>
      </c>
      <c r="D505" s="2">
        <v>0.4</v>
      </c>
      <c r="E505" s="2">
        <v>0.4</v>
      </c>
      <c r="F505" s="4">
        <v>42643</v>
      </c>
      <c r="G505" s="2">
        <v>1815</v>
      </c>
      <c r="H505" s="2" t="s">
        <v>0</v>
      </c>
      <c r="I505" s="2" t="s">
        <v>1</v>
      </c>
      <c r="J505" s="2" t="s">
        <v>2</v>
      </c>
      <c r="K505" s="2">
        <v>293.8</v>
      </c>
      <c r="L505" s="2">
        <v>0</v>
      </c>
      <c r="M505" s="6" t="s">
        <v>3</v>
      </c>
      <c r="N505" s="23"/>
      <c r="O505" s="21" t="str">
        <f>Comodines[[#This Row],[Lat_trunc]]&amp;Comodines[[#This Row],[Lon_trunc]]</f>
        <v>8.4565-71.707</v>
      </c>
      <c r="P505" s="21">
        <f>MROUND(Datos[[#This Row],[Latitude]],IF(Datos[[#This Row],[Latitude]]&lt;0,-Precisión,Precisión))</f>
        <v>8.4565000000000001</v>
      </c>
      <c r="Q505" s="21">
        <f>MROUND(Datos[[#This Row],[Longitude]],IF(Datos[[#This Row],[Longitude]]&lt;0,-Precisión,Precisión))</f>
        <v>-71.707000000000008</v>
      </c>
      <c r="R505" s="1">
        <v>504</v>
      </c>
      <c r="S505" s="5" t="b">
        <f>AND(Datos[[#This Row],[Latitude]]&gt;=Latitud_,Datos[[#This Row],[Latitude]]&lt;=_Latitud)</f>
        <v>0</v>
      </c>
      <c r="T505" s="2" t="b">
        <f>AND(Datos[[#This Row],[Longitude]]&gt;=Longitud_,Datos[[#This Row],[Longitude]]&lt;=_Longitud)</f>
        <v>1</v>
      </c>
      <c r="U505" s="2" t="b">
        <f>AND(Comodines[[#This Row],[Latitud]],Comodines[[#This Row],[Longitud]])</f>
        <v>0</v>
      </c>
      <c r="V505" s="2" t="b">
        <f>IF(COUNTIFS($O$2:O505,Comodines[[#This Row],[LatT&amp;LonT]],$F$2:F505,Datos[[#This Row],[Acq_date]]-1)=0,TRUE,FALSE)</f>
        <v>1</v>
      </c>
      <c r="W505" s="2" t="b">
        <f>AND(Comodines[[#This Row],[L&amp;L]],Comodines[[#This Row],[Nuevo_Fuego]])</f>
        <v>0</v>
      </c>
      <c r="X505" s="2" t="str">
        <f>IF(Comodines[[#This Row],[L&amp;L]],Comodines[[#This Row],[Contador]],"")</f>
        <v/>
      </c>
      <c r="Y505" s="2" t="str">
        <f>IFERROR(SMALL(Comodines[L&amp;LC1],COUNTA($U$2:U505)),"")</f>
        <v/>
      </c>
      <c r="Z505" s="2" t="str">
        <f>IF(AND(Comodines[[#This Row],[Nuevo_Fuego]],Comodines[[#This Row],[L&amp;L]]),Comodines[[#This Row],[Contador]],"")</f>
        <v/>
      </c>
      <c r="AA505" s="2" t="str">
        <f>IFERROR(SMALL(Comodines[FuegoC1],COUNTA($W$2:W505)),"")</f>
        <v/>
      </c>
      <c r="AB505" s="3"/>
      <c r="AD505" s="3"/>
      <c r="AE505" s="3"/>
    </row>
    <row r="506" spans="1:31" ht="15" x14ac:dyDescent="0.25">
      <c r="A506" s="25">
        <v>8.4592500000000008</v>
      </c>
      <c r="B506" s="18">
        <v>-71.707350000000005</v>
      </c>
      <c r="C506" s="2">
        <v>346.4</v>
      </c>
      <c r="D506" s="2">
        <v>0.4</v>
      </c>
      <c r="E506" s="2">
        <v>0.4</v>
      </c>
      <c r="F506" s="4">
        <v>42643</v>
      </c>
      <c r="G506" s="2">
        <v>1815</v>
      </c>
      <c r="H506" s="2" t="s">
        <v>0</v>
      </c>
      <c r="I506" s="2" t="s">
        <v>1</v>
      </c>
      <c r="J506" s="2" t="s">
        <v>2</v>
      </c>
      <c r="K506" s="2">
        <v>292.3</v>
      </c>
      <c r="L506" s="2">
        <v>0</v>
      </c>
      <c r="M506" s="6" t="s">
        <v>3</v>
      </c>
      <c r="N506" s="23"/>
      <c r="O506" s="21" t="str">
        <f>Comodines[[#This Row],[Lat_trunc]]&amp;Comodines[[#This Row],[Lon_trunc]]</f>
        <v>8.4595-71.7075</v>
      </c>
      <c r="P506" s="21">
        <f>MROUND(Datos[[#This Row],[Latitude]],IF(Datos[[#This Row],[Latitude]]&lt;0,-Precisión,Precisión))</f>
        <v>8.4595000000000002</v>
      </c>
      <c r="Q506" s="21">
        <f>MROUND(Datos[[#This Row],[Longitude]],IF(Datos[[#This Row],[Longitude]]&lt;0,-Precisión,Precisión))</f>
        <v>-71.707499999999996</v>
      </c>
      <c r="R506" s="1">
        <v>505</v>
      </c>
      <c r="S506" s="5" t="b">
        <f>AND(Datos[[#This Row],[Latitude]]&gt;=Latitud_,Datos[[#This Row],[Latitude]]&lt;=_Latitud)</f>
        <v>0</v>
      </c>
      <c r="T506" s="2" t="b">
        <f>AND(Datos[[#This Row],[Longitude]]&gt;=Longitud_,Datos[[#This Row],[Longitude]]&lt;=_Longitud)</f>
        <v>1</v>
      </c>
      <c r="U506" s="2" t="b">
        <f>AND(Comodines[[#This Row],[Latitud]],Comodines[[#This Row],[Longitud]])</f>
        <v>0</v>
      </c>
      <c r="V506" s="2" t="b">
        <f>IF(COUNTIFS($O$2:O506,Comodines[[#This Row],[LatT&amp;LonT]],$F$2:F506,Datos[[#This Row],[Acq_date]]-1)=0,TRUE,FALSE)</f>
        <v>1</v>
      </c>
      <c r="W506" s="2" t="b">
        <f>AND(Comodines[[#This Row],[L&amp;L]],Comodines[[#This Row],[Nuevo_Fuego]])</f>
        <v>0</v>
      </c>
      <c r="X506" s="2" t="str">
        <f>IF(Comodines[[#This Row],[L&amp;L]],Comodines[[#This Row],[Contador]],"")</f>
        <v/>
      </c>
      <c r="Y506" s="2" t="str">
        <f>IFERROR(SMALL(Comodines[L&amp;LC1],COUNTA($U$2:U506)),"")</f>
        <v/>
      </c>
      <c r="Z506" s="2" t="str">
        <f>IF(AND(Comodines[[#This Row],[Nuevo_Fuego]],Comodines[[#This Row],[L&amp;L]]),Comodines[[#This Row],[Contador]],"")</f>
        <v/>
      </c>
      <c r="AA506" s="2" t="str">
        <f>IFERROR(SMALL(Comodines[FuegoC1],COUNTA($W$2:W506)),"")</f>
        <v/>
      </c>
      <c r="AB506" s="3"/>
      <c r="AD506" s="3"/>
      <c r="AE506" s="3"/>
    </row>
    <row r="507" spans="1:31" ht="15" x14ac:dyDescent="0.25">
      <c r="A507" s="25">
        <v>8.4462200000000003</v>
      </c>
      <c r="B507" s="18">
        <v>-71.899529999999999</v>
      </c>
      <c r="C507" s="2">
        <v>334.4</v>
      </c>
      <c r="D507" s="2">
        <v>0.4</v>
      </c>
      <c r="E507" s="2">
        <v>0.4</v>
      </c>
      <c r="F507" s="4">
        <v>42643</v>
      </c>
      <c r="G507" s="2">
        <v>1815</v>
      </c>
      <c r="H507" s="2" t="s">
        <v>0</v>
      </c>
      <c r="I507" s="2" t="s">
        <v>1</v>
      </c>
      <c r="J507" s="2" t="s">
        <v>2</v>
      </c>
      <c r="K507" s="2">
        <v>290.8</v>
      </c>
      <c r="L507" s="2">
        <v>0</v>
      </c>
      <c r="M507" s="6" t="s">
        <v>3</v>
      </c>
      <c r="N507" s="23"/>
      <c r="O507" s="21" t="str">
        <f>Comodines[[#This Row],[Lat_trunc]]&amp;Comodines[[#This Row],[Lon_trunc]]</f>
        <v>8.446-71.8995</v>
      </c>
      <c r="P507" s="21">
        <f>MROUND(Datos[[#This Row],[Latitude]],IF(Datos[[#This Row],[Latitude]]&lt;0,-Precisión,Precisión))</f>
        <v>8.4459999999999997</v>
      </c>
      <c r="Q507" s="21">
        <f>MROUND(Datos[[#This Row],[Longitude]],IF(Datos[[#This Row],[Longitude]]&lt;0,-Precisión,Precisión))</f>
        <v>-71.899500000000003</v>
      </c>
      <c r="R507" s="1">
        <v>506</v>
      </c>
      <c r="S507" s="5" t="b">
        <f>AND(Datos[[#This Row],[Latitude]]&gt;=Latitud_,Datos[[#This Row],[Latitude]]&lt;=_Latitud)</f>
        <v>0</v>
      </c>
      <c r="T507" s="2" t="b">
        <f>AND(Datos[[#This Row],[Longitude]]&gt;=Longitud_,Datos[[#This Row],[Longitude]]&lt;=_Longitud)</f>
        <v>1</v>
      </c>
      <c r="U507" s="2" t="b">
        <f>AND(Comodines[[#This Row],[Latitud]],Comodines[[#This Row],[Longitud]])</f>
        <v>0</v>
      </c>
      <c r="V507" s="2" t="b">
        <f>IF(COUNTIFS($O$2:O507,Comodines[[#This Row],[LatT&amp;LonT]],$F$2:F507,Datos[[#This Row],[Acq_date]]-1)=0,TRUE,FALSE)</f>
        <v>1</v>
      </c>
      <c r="W507" s="2" t="b">
        <f>AND(Comodines[[#This Row],[L&amp;L]],Comodines[[#This Row],[Nuevo_Fuego]])</f>
        <v>0</v>
      </c>
      <c r="X507" s="2" t="str">
        <f>IF(Comodines[[#This Row],[L&amp;L]],Comodines[[#This Row],[Contador]],"")</f>
        <v/>
      </c>
      <c r="Y507" s="2" t="str">
        <f>IFERROR(SMALL(Comodines[L&amp;LC1],COUNTA($U$2:U507)),"")</f>
        <v/>
      </c>
      <c r="Z507" s="2" t="str">
        <f>IF(AND(Comodines[[#This Row],[Nuevo_Fuego]],Comodines[[#This Row],[L&amp;L]]),Comodines[[#This Row],[Contador]],"")</f>
        <v/>
      </c>
      <c r="AA507" s="2" t="str">
        <f>IFERROR(SMALL(Comodines[FuegoC1],COUNTA($W$2:W507)),"")</f>
        <v/>
      </c>
      <c r="AB507" s="3"/>
      <c r="AD507" s="3"/>
      <c r="AE507" s="3"/>
    </row>
    <row r="508" spans="1:31" ht="15" x14ac:dyDescent="0.25">
      <c r="A508" s="25">
        <v>8.4383199999999992</v>
      </c>
      <c r="B508" s="18">
        <v>-72.053839999999994</v>
      </c>
      <c r="C508" s="2">
        <v>336</v>
      </c>
      <c r="D508" s="2">
        <v>0.4</v>
      </c>
      <c r="E508" s="2">
        <v>0.4</v>
      </c>
      <c r="F508" s="4">
        <v>42643</v>
      </c>
      <c r="G508" s="2">
        <v>1815</v>
      </c>
      <c r="H508" s="2" t="s">
        <v>0</v>
      </c>
      <c r="I508" s="2" t="s">
        <v>1</v>
      </c>
      <c r="J508" s="2" t="s">
        <v>2</v>
      </c>
      <c r="K508" s="2">
        <v>297.60000000000002</v>
      </c>
      <c r="L508" s="2">
        <v>0</v>
      </c>
      <c r="M508" s="6" t="s">
        <v>3</v>
      </c>
      <c r="N508" s="23"/>
      <c r="O508" s="21" t="str">
        <f>Comodines[[#This Row],[Lat_trunc]]&amp;Comodines[[#This Row],[Lon_trunc]]</f>
        <v>8.4385-72.054</v>
      </c>
      <c r="P508" s="21">
        <f>MROUND(Datos[[#This Row],[Latitude]],IF(Datos[[#This Row],[Latitude]]&lt;0,-Precisión,Precisión))</f>
        <v>8.4384999999999994</v>
      </c>
      <c r="Q508" s="21">
        <f>MROUND(Datos[[#This Row],[Longitude]],IF(Datos[[#This Row],[Longitude]]&lt;0,-Precisión,Precisión))</f>
        <v>-72.054000000000002</v>
      </c>
      <c r="R508" s="1">
        <v>507</v>
      </c>
      <c r="S508" s="5" t="b">
        <f>AND(Datos[[#This Row],[Latitude]]&gt;=Latitud_,Datos[[#This Row],[Latitude]]&lt;=_Latitud)</f>
        <v>0</v>
      </c>
      <c r="T508" s="2" t="b">
        <f>AND(Datos[[#This Row],[Longitude]]&gt;=Longitud_,Datos[[#This Row],[Longitude]]&lt;=_Longitud)</f>
        <v>1</v>
      </c>
      <c r="U508" s="2" t="b">
        <f>AND(Comodines[[#This Row],[Latitud]],Comodines[[#This Row],[Longitud]])</f>
        <v>0</v>
      </c>
      <c r="V508" s="2" t="b">
        <f>IF(COUNTIFS($O$2:O508,Comodines[[#This Row],[LatT&amp;LonT]],$F$2:F508,Datos[[#This Row],[Acq_date]]-1)=0,TRUE,FALSE)</f>
        <v>1</v>
      </c>
      <c r="W508" s="2" t="b">
        <f>AND(Comodines[[#This Row],[L&amp;L]],Comodines[[#This Row],[Nuevo_Fuego]])</f>
        <v>0</v>
      </c>
      <c r="X508" s="2" t="str">
        <f>IF(Comodines[[#This Row],[L&amp;L]],Comodines[[#This Row],[Contador]],"")</f>
        <v/>
      </c>
      <c r="Y508" s="2" t="str">
        <f>IFERROR(SMALL(Comodines[L&amp;LC1],COUNTA($U$2:U508)),"")</f>
        <v/>
      </c>
      <c r="Z508" s="2" t="str">
        <f>IF(AND(Comodines[[#This Row],[Nuevo_Fuego]],Comodines[[#This Row],[L&amp;L]]),Comodines[[#This Row],[Contador]],"")</f>
        <v/>
      </c>
      <c r="AA508" s="2" t="str">
        <f>IFERROR(SMALL(Comodines[FuegoC1],COUNTA($W$2:W508)),"")</f>
        <v/>
      </c>
      <c r="AB508" s="3"/>
      <c r="AD508" s="3"/>
      <c r="AE508" s="3"/>
    </row>
    <row r="509" spans="1:31" ht="15" x14ac:dyDescent="0.25">
      <c r="A509" s="25">
        <v>8.36557</v>
      </c>
      <c r="B509" s="18">
        <v>-72.578980000000001</v>
      </c>
      <c r="C509" s="2">
        <v>334.5</v>
      </c>
      <c r="D509" s="2">
        <v>0.4</v>
      </c>
      <c r="E509" s="2">
        <v>0.4</v>
      </c>
      <c r="F509" s="4">
        <v>42643</v>
      </c>
      <c r="G509" s="2">
        <v>1815</v>
      </c>
      <c r="H509" s="2" t="s">
        <v>0</v>
      </c>
      <c r="I509" s="2" t="s">
        <v>1</v>
      </c>
      <c r="J509" s="2" t="s">
        <v>2</v>
      </c>
      <c r="K509" s="2">
        <v>294.10000000000002</v>
      </c>
      <c r="L509" s="2">
        <v>0</v>
      </c>
      <c r="M509" s="6" t="s">
        <v>3</v>
      </c>
      <c r="N509" s="23"/>
      <c r="O509" s="21" t="str">
        <f>Comodines[[#This Row],[Lat_trunc]]&amp;Comodines[[#This Row],[Lon_trunc]]</f>
        <v>8.3655-72.579</v>
      </c>
      <c r="P509" s="21">
        <f>MROUND(Datos[[#This Row],[Latitude]],IF(Datos[[#This Row],[Latitude]]&lt;0,-Precisión,Precisión))</f>
        <v>8.3655000000000008</v>
      </c>
      <c r="Q509" s="21">
        <f>MROUND(Datos[[#This Row],[Longitude]],IF(Datos[[#This Row],[Longitude]]&lt;0,-Precisión,Precisión))</f>
        <v>-72.579000000000008</v>
      </c>
      <c r="R509" s="1">
        <v>508</v>
      </c>
      <c r="S509" s="5" t="b">
        <f>AND(Datos[[#This Row],[Latitude]]&gt;=Latitud_,Datos[[#This Row],[Latitude]]&lt;=_Latitud)</f>
        <v>0</v>
      </c>
      <c r="T509" s="2" t="b">
        <f>AND(Datos[[#This Row],[Longitude]]&gt;=Longitud_,Datos[[#This Row],[Longitude]]&lt;=_Longitud)</f>
        <v>1</v>
      </c>
      <c r="U509" s="2" t="b">
        <f>AND(Comodines[[#This Row],[Latitud]],Comodines[[#This Row],[Longitud]])</f>
        <v>0</v>
      </c>
      <c r="V509" s="2" t="b">
        <f>IF(COUNTIFS($O$2:O509,Comodines[[#This Row],[LatT&amp;LonT]],$F$2:F509,Datos[[#This Row],[Acq_date]]-1)=0,TRUE,FALSE)</f>
        <v>1</v>
      </c>
      <c r="W509" s="2" t="b">
        <f>AND(Comodines[[#This Row],[L&amp;L]],Comodines[[#This Row],[Nuevo_Fuego]])</f>
        <v>0</v>
      </c>
      <c r="X509" s="2" t="str">
        <f>IF(Comodines[[#This Row],[L&amp;L]],Comodines[[#This Row],[Contador]],"")</f>
        <v/>
      </c>
      <c r="Y509" s="2" t="str">
        <f>IFERROR(SMALL(Comodines[L&amp;LC1],COUNTA($U$2:U509)),"")</f>
        <v/>
      </c>
      <c r="Z509" s="2" t="str">
        <f>IF(AND(Comodines[[#This Row],[Nuevo_Fuego]],Comodines[[#This Row],[L&amp;L]]),Comodines[[#This Row],[Contador]],"")</f>
        <v/>
      </c>
      <c r="AA509" s="2" t="str">
        <f>IFERROR(SMALL(Comodines[FuegoC1],COUNTA($W$2:W509)),"")</f>
        <v/>
      </c>
      <c r="AB509" s="3"/>
      <c r="AD509" s="3"/>
      <c r="AE509" s="3"/>
    </row>
    <row r="510" spans="1:31" ht="15" x14ac:dyDescent="0.25">
      <c r="A510" s="25">
        <v>9.6554400000000005</v>
      </c>
      <c r="B510" s="18">
        <v>-63.617109999999997</v>
      </c>
      <c r="C510" s="2">
        <v>348.1</v>
      </c>
      <c r="D510" s="2">
        <v>0.5</v>
      </c>
      <c r="E510" s="2">
        <v>0.7</v>
      </c>
      <c r="F510" s="4">
        <v>42643</v>
      </c>
      <c r="G510" s="2">
        <v>1815</v>
      </c>
      <c r="H510" s="2" t="s">
        <v>0</v>
      </c>
      <c r="I510" s="2" t="s">
        <v>1</v>
      </c>
      <c r="J510" s="2" t="s">
        <v>2</v>
      </c>
      <c r="K510" s="2">
        <v>269.2</v>
      </c>
      <c r="L510" s="2">
        <v>0</v>
      </c>
      <c r="M510" s="6" t="s">
        <v>3</v>
      </c>
      <c r="N510" s="23"/>
      <c r="O510" s="21" t="str">
        <f>Comodines[[#This Row],[Lat_trunc]]&amp;Comodines[[#This Row],[Lon_trunc]]</f>
        <v>9.6555-63.617</v>
      </c>
      <c r="P510" s="21">
        <f>MROUND(Datos[[#This Row],[Latitude]],IF(Datos[[#This Row],[Latitude]]&lt;0,-Precisión,Precisión))</f>
        <v>9.6555</v>
      </c>
      <c r="Q510" s="21">
        <f>MROUND(Datos[[#This Row],[Longitude]],IF(Datos[[#This Row],[Longitude]]&lt;0,-Precisión,Precisión))</f>
        <v>-63.617000000000004</v>
      </c>
      <c r="R510" s="1">
        <v>509</v>
      </c>
      <c r="S510" s="5" t="b">
        <f>AND(Datos[[#This Row],[Latitude]]&gt;=Latitud_,Datos[[#This Row],[Latitude]]&lt;=_Latitud)</f>
        <v>0</v>
      </c>
      <c r="T510" s="2" t="b">
        <f>AND(Datos[[#This Row],[Longitude]]&gt;=Longitud_,Datos[[#This Row],[Longitude]]&lt;=_Longitud)</f>
        <v>0</v>
      </c>
      <c r="U510" s="2" t="b">
        <f>AND(Comodines[[#This Row],[Latitud]],Comodines[[#This Row],[Longitud]])</f>
        <v>0</v>
      </c>
      <c r="V510" s="2" t="b">
        <f>IF(COUNTIFS($O$2:O510,Comodines[[#This Row],[LatT&amp;LonT]],$F$2:F510,Datos[[#This Row],[Acq_date]]-1)=0,TRUE,FALSE)</f>
        <v>1</v>
      </c>
      <c r="W510" s="2" t="b">
        <f>AND(Comodines[[#This Row],[L&amp;L]],Comodines[[#This Row],[Nuevo_Fuego]])</f>
        <v>0</v>
      </c>
      <c r="X510" s="2" t="str">
        <f>IF(Comodines[[#This Row],[L&amp;L]],Comodines[[#This Row],[Contador]],"")</f>
        <v/>
      </c>
      <c r="Y510" s="2" t="str">
        <f>IFERROR(SMALL(Comodines[L&amp;LC1],COUNTA($U$2:U510)),"")</f>
        <v/>
      </c>
      <c r="Z510" s="2" t="str">
        <f>IF(AND(Comodines[[#This Row],[Nuevo_Fuego]],Comodines[[#This Row],[L&amp;L]]),Comodines[[#This Row],[Contador]],"")</f>
        <v/>
      </c>
      <c r="AA510" s="2" t="str">
        <f>IFERROR(SMALL(Comodines[FuegoC1],COUNTA($W$2:W510)),"")</f>
        <v/>
      </c>
      <c r="AB510" s="3"/>
      <c r="AD510" s="3"/>
      <c r="AE510" s="3"/>
    </row>
    <row r="511" spans="1:31" ht="15" x14ac:dyDescent="0.25">
      <c r="A511" s="25">
        <v>9.65489</v>
      </c>
      <c r="B511" s="18">
        <v>-63.621699999999997</v>
      </c>
      <c r="C511" s="2">
        <v>367</v>
      </c>
      <c r="D511" s="2">
        <v>0.5</v>
      </c>
      <c r="E511" s="2">
        <v>0.7</v>
      </c>
      <c r="F511" s="4">
        <v>42643</v>
      </c>
      <c r="G511" s="2">
        <v>1815</v>
      </c>
      <c r="H511" s="2" t="s">
        <v>0</v>
      </c>
      <c r="I511" s="2" t="s">
        <v>4</v>
      </c>
      <c r="J511" s="2" t="s">
        <v>2</v>
      </c>
      <c r="K511" s="2">
        <v>271.2</v>
      </c>
      <c r="L511" s="2">
        <v>0</v>
      </c>
      <c r="M511" s="6" t="s">
        <v>3</v>
      </c>
      <c r="N511" s="23"/>
      <c r="O511" s="21" t="str">
        <f>Comodines[[#This Row],[Lat_trunc]]&amp;Comodines[[#This Row],[Lon_trunc]]</f>
        <v>9.655-63.6215</v>
      </c>
      <c r="P511" s="21">
        <f>MROUND(Datos[[#This Row],[Latitude]],IF(Datos[[#This Row],[Latitude]]&lt;0,-Precisión,Precisión))</f>
        <v>9.6549999999999994</v>
      </c>
      <c r="Q511" s="21">
        <f>MROUND(Datos[[#This Row],[Longitude]],IF(Datos[[#This Row],[Longitude]]&lt;0,-Precisión,Precisión))</f>
        <v>-63.621500000000005</v>
      </c>
      <c r="R511" s="1">
        <v>510</v>
      </c>
      <c r="S511" s="5" t="b">
        <f>AND(Datos[[#This Row],[Latitude]]&gt;=Latitud_,Datos[[#This Row],[Latitude]]&lt;=_Latitud)</f>
        <v>0</v>
      </c>
      <c r="T511" s="2" t="b">
        <f>AND(Datos[[#This Row],[Longitude]]&gt;=Longitud_,Datos[[#This Row],[Longitude]]&lt;=_Longitud)</f>
        <v>0</v>
      </c>
      <c r="U511" s="2" t="b">
        <f>AND(Comodines[[#This Row],[Latitud]],Comodines[[#This Row],[Longitud]])</f>
        <v>0</v>
      </c>
      <c r="V511" s="2" t="b">
        <f>IF(COUNTIFS($O$2:O511,Comodines[[#This Row],[LatT&amp;LonT]],$F$2:F511,Datos[[#This Row],[Acq_date]]-1)=0,TRUE,FALSE)</f>
        <v>1</v>
      </c>
      <c r="W511" s="2" t="b">
        <f>AND(Comodines[[#This Row],[L&amp;L]],Comodines[[#This Row],[Nuevo_Fuego]])</f>
        <v>0</v>
      </c>
      <c r="X511" s="2" t="str">
        <f>IF(Comodines[[#This Row],[L&amp;L]],Comodines[[#This Row],[Contador]],"")</f>
        <v/>
      </c>
      <c r="Y511" s="2" t="str">
        <f>IFERROR(SMALL(Comodines[L&amp;LC1],COUNTA($U$2:U511)),"")</f>
        <v/>
      </c>
      <c r="Z511" s="2" t="str">
        <f>IF(AND(Comodines[[#This Row],[Nuevo_Fuego]],Comodines[[#This Row],[L&amp;L]]),Comodines[[#This Row],[Contador]],"")</f>
        <v/>
      </c>
      <c r="AA511" s="2" t="str">
        <f>IFERROR(SMALL(Comodines[FuegoC1],COUNTA($W$2:W511)),"")</f>
        <v/>
      </c>
      <c r="AB511" s="3"/>
      <c r="AD511" s="3"/>
      <c r="AE511" s="3"/>
    </row>
    <row r="512" spans="1:31" ht="15" x14ac:dyDescent="0.25">
      <c r="A512" s="25">
        <v>8.4875100000000003</v>
      </c>
      <c r="B512" s="18">
        <v>-72.817040000000006</v>
      </c>
      <c r="C512" s="2">
        <v>331.9</v>
      </c>
      <c r="D512" s="2">
        <v>0.4</v>
      </c>
      <c r="E512" s="2">
        <v>0.4</v>
      </c>
      <c r="F512" s="4">
        <v>42643</v>
      </c>
      <c r="G512" s="2">
        <v>1815</v>
      </c>
      <c r="H512" s="2" t="s">
        <v>0</v>
      </c>
      <c r="I512" s="2" t="s">
        <v>1</v>
      </c>
      <c r="J512" s="2" t="s">
        <v>2</v>
      </c>
      <c r="K512" s="2">
        <v>287.39999999999998</v>
      </c>
      <c r="L512" s="2">
        <v>0</v>
      </c>
      <c r="M512" s="6" t="s">
        <v>3</v>
      </c>
      <c r="N512" s="23"/>
      <c r="O512" s="21" t="str">
        <f>Comodines[[#This Row],[Lat_trunc]]&amp;Comodines[[#This Row],[Lon_trunc]]</f>
        <v>8.4875-72.817</v>
      </c>
      <c r="P512" s="21">
        <f>MROUND(Datos[[#This Row],[Latitude]],IF(Datos[[#This Row],[Latitude]]&lt;0,-Precisión,Precisión))</f>
        <v>8.4875000000000007</v>
      </c>
      <c r="Q512" s="21">
        <f>MROUND(Datos[[#This Row],[Longitude]],IF(Datos[[#This Row],[Longitude]]&lt;0,-Precisión,Precisión))</f>
        <v>-72.817000000000007</v>
      </c>
      <c r="R512" s="1">
        <v>511</v>
      </c>
      <c r="S512" s="5" t="b">
        <f>AND(Datos[[#This Row],[Latitude]]&gt;=Latitud_,Datos[[#This Row],[Latitude]]&lt;=_Latitud)</f>
        <v>0</v>
      </c>
      <c r="T512" s="2" t="b">
        <f>AND(Datos[[#This Row],[Longitude]]&gt;=Longitud_,Datos[[#This Row],[Longitude]]&lt;=_Longitud)</f>
        <v>1</v>
      </c>
      <c r="U512" s="2" t="b">
        <f>AND(Comodines[[#This Row],[Latitud]],Comodines[[#This Row],[Longitud]])</f>
        <v>0</v>
      </c>
      <c r="V512" s="2" t="b">
        <f>IF(COUNTIFS($O$2:O512,Comodines[[#This Row],[LatT&amp;LonT]],$F$2:F512,Datos[[#This Row],[Acq_date]]-1)=0,TRUE,FALSE)</f>
        <v>1</v>
      </c>
      <c r="W512" s="2" t="b">
        <f>AND(Comodines[[#This Row],[L&amp;L]],Comodines[[#This Row],[Nuevo_Fuego]])</f>
        <v>0</v>
      </c>
      <c r="X512" s="2" t="str">
        <f>IF(Comodines[[#This Row],[L&amp;L]],Comodines[[#This Row],[Contador]],"")</f>
        <v/>
      </c>
      <c r="Y512" s="2" t="str">
        <f>IFERROR(SMALL(Comodines[L&amp;LC1],COUNTA($U$2:U512)),"")</f>
        <v/>
      </c>
      <c r="Z512" s="2" t="str">
        <f>IF(AND(Comodines[[#This Row],[Nuevo_Fuego]],Comodines[[#This Row],[L&amp;L]]),Comodines[[#This Row],[Contador]],"")</f>
        <v/>
      </c>
      <c r="AA512" s="2" t="str">
        <f>IFERROR(SMALL(Comodines[FuegoC1],COUNTA($W$2:W512)),"")</f>
        <v/>
      </c>
      <c r="AB512" s="3"/>
      <c r="AD512" s="3"/>
      <c r="AE512" s="3"/>
    </row>
    <row r="513" spans="1:31" ht="15" x14ac:dyDescent="0.25">
      <c r="A513" s="25">
        <v>8.6160200000000007</v>
      </c>
      <c r="B513" s="18">
        <v>-73.152519999999996</v>
      </c>
      <c r="C513" s="2">
        <v>333.3</v>
      </c>
      <c r="D513" s="2">
        <v>0.4</v>
      </c>
      <c r="E513" s="2">
        <v>0.4</v>
      </c>
      <c r="F513" s="4">
        <v>42643</v>
      </c>
      <c r="G513" s="2">
        <v>1815</v>
      </c>
      <c r="H513" s="2" t="s">
        <v>0</v>
      </c>
      <c r="I513" s="2" t="s">
        <v>1</v>
      </c>
      <c r="J513" s="2" t="s">
        <v>2</v>
      </c>
      <c r="K513" s="2">
        <v>293.8</v>
      </c>
      <c r="L513" s="2">
        <v>0</v>
      </c>
      <c r="M513" s="6" t="s">
        <v>3</v>
      </c>
      <c r="N513" s="23"/>
      <c r="O513" s="21" t="str">
        <f>Comodines[[#This Row],[Lat_trunc]]&amp;Comodines[[#This Row],[Lon_trunc]]</f>
        <v>8.616-73.1525</v>
      </c>
      <c r="P513" s="21">
        <f>MROUND(Datos[[#This Row],[Latitude]],IF(Datos[[#This Row],[Latitude]]&lt;0,-Precisión,Precisión))</f>
        <v>8.6159999999999997</v>
      </c>
      <c r="Q513" s="21">
        <f>MROUND(Datos[[#This Row],[Longitude]],IF(Datos[[#This Row],[Longitude]]&lt;0,-Precisión,Precisión))</f>
        <v>-73.152500000000003</v>
      </c>
      <c r="R513" s="1">
        <v>512</v>
      </c>
      <c r="S513" s="5" t="b">
        <f>AND(Datos[[#This Row],[Latitude]]&gt;=Latitud_,Datos[[#This Row],[Latitude]]&lt;=_Latitud)</f>
        <v>0</v>
      </c>
      <c r="T513" s="2" t="b">
        <f>AND(Datos[[#This Row],[Longitude]]&gt;=Longitud_,Datos[[#This Row],[Longitude]]&lt;=_Longitud)</f>
        <v>0</v>
      </c>
      <c r="U513" s="2" t="b">
        <f>AND(Comodines[[#This Row],[Latitud]],Comodines[[#This Row],[Longitud]])</f>
        <v>0</v>
      </c>
      <c r="V513" s="2" t="b">
        <f>IF(COUNTIFS($O$2:O513,Comodines[[#This Row],[LatT&amp;LonT]],$F$2:F513,Datos[[#This Row],[Acq_date]]-1)=0,TRUE,FALSE)</f>
        <v>1</v>
      </c>
      <c r="W513" s="2" t="b">
        <f>AND(Comodines[[#This Row],[L&amp;L]],Comodines[[#This Row],[Nuevo_Fuego]])</f>
        <v>0</v>
      </c>
      <c r="X513" s="2" t="str">
        <f>IF(Comodines[[#This Row],[L&amp;L]],Comodines[[#This Row],[Contador]],"")</f>
        <v/>
      </c>
      <c r="Y513" s="2" t="str">
        <f>IFERROR(SMALL(Comodines[L&amp;LC1],COUNTA($U$2:U513)),"")</f>
        <v/>
      </c>
      <c r="Z513" s="2" t="str">
        <f>IF(AND(Comodines[[#This Row],[Nuevo_Fuego]],Comodines[[#This Row],[L&amp;L]]),Comodines[[#This Row],[Contador]],"")</f>
        <v/>
      </c>
      <c r="AA513" s="2" t="str">
        <f>IFERROR(SMALL(Comodines[FuegoC1],COUNTA($W$2:W513)),"")</f>
        <v/>
      </c>
      <c r="AB513" s="3"/>
      <c r="AD513" s="3"/>
      <c r="AE513" s="3"/>
    </row>
    <row r="514" spans="1:31" ht="15" x14ac:dyDescent="0.25">
      <c r="A514" s="25">
        <v>8.8142999999999994</v>
      </c>
      <c r="B514" s="18">
        <v>-72.317130000000006</v>
      </c>
      <c r="C514" s="2">
        <v>331.8</v>
      </c>
      <c r="D514" s="2">
        <v>0.4</v>
      </c>
      <c r="E514" s="2">
        <v>0.4</v>
      </c>
      <c r="F514" s="4">
        <v>42643</v>
      </c>
      <c r="G514" s="2">
        <v>1815</v>
      </c>
      <c r="H514" s="2" t="s">
        <v>0</v>
      </c>
      <c r="I514" s="2" t="s">
        <v>1</v>
      </c>
      <c r="J514" s="2" t="s">
        <v>2</v>
      </c>
      <c r="K514" s="2">
        <v>291.39999999999998</v>
      </c>
      <c r="L514" s="2">
        <v>0</v>
      </c>
      <c r="M514" s="6" t="s">
        <v>3</v>
      </c>
      <c r="N514" s="23"/>
      <c r="O514" s="21" t="str">
        <f>Comodines[[#This Row],[Lat_trunc]]&amp;Comodines[[#This Row],[Lon_trunc]]</f>
        <v>8.8145-72.317</v>
      </c>
      <c r="P514" s="21">
        <f>MROUND(Datos[[#This Row],[Latitude]],IF(Datos[[#This Row],[Latitude]]&lt;0,-Precisión,Precisión))</f>
        <v>8.8145000000000007</v>
      </c>
      <c r="Q514" s="21">
        <f>MROUND(Datos[[#This Row],[Longitude]],IF(Datos[[#This Row],[Longitude]]&lt;0,-Precisión,Precisión))</f>
        <v>-72.317000000000007</v>
      </c>
      <c r="R514" s="1">
        <v>513</v>
      </c>
      <c r="S514" s="5" t="b">
        <f>AND(Datos[[#This Row],[Latitude]]&gt;=Latitud_,Datos[[#This Row],[Latitude]]&lt;=_Latitud)</f>
        <v>0</v>
      </c>
      <c r="T514" s="2" t="b">
        <f>AND(Datos[[#This Row],[Longitude]]&gt;=Longitud_,Datos[[#This Row],[Longitude]]&lt;=_Longitud)</f>
        <v>1</v>
      </c>
      <c r="U514" s="2" t="b">
        <f>AND(Comodines[[#This Row],[Latitud]],Comodines[[#This Row],[Longitud]])</f>
        <v>0</v>
      </c>
      <c r="V514" s="2" t="b">
        <f>IF(COUNTIFS($O$2:O514,Comodines[[#This Row],[LatT&amp;LonT]],$F$2:F514,Datos[[#This Row],[Acq_date]]-1)=0,TRUE,FALSE)</f>
        <v>1</v>
      </c>
      <c r="W514" s="2" t="b">
        <f>AND(Comodines[[#This Row],[L&amp;L]],Comodines[[#This Row],[Nuevo_Fuego]])</f>
        <v>0</v>
      </c>
      <c r="X514" s="2" t="str">
        <f>IF(Comodines[[#This Row],[L&amp;L]],Comodines[[#This Row],[Contador]],"")</f>
        <v/>
      </c>
      <c r="Y514" s="2" t="str">
        <f>IFERROR(SMALL(Comodines[L&amp;LC1],COUNTA($U$2:U514)),"")</f>
        <v/>
      </c>
      <c r="Z514" s="2" t="str">
        <f>IF(AND(Comodines[[#This Row],[Nuevo_Fuego]],Comodines[[#This Row],[L&amp;L]]),Comodines[[#This Row],[Contador]],"")</f>
        <v/>
      </c>
      <c r="AA514" s="2" t="str">
        <f>IFERROR(SMALL(Comodines[FuegoC1],COUNTA($W$2:W514)),"")</f>
        <v/>
      </c>
      <c r="AB514" s="3"/>
      <c r="AD514" s="3"/>
      <c r="AE514" s="3"/>
    </row>
    <row r="515" spans="1:31" ht="15" x14ac:dyDescent="0.25">
      <c r="A515" s="25">
        <v>8.6946999999999992</v>
      </c>
      <c r="B515" s="18">
        <v>-73.257090000000005</v>
      </c>
      <c r="C515" s="2">
        <v>332.2</v>
      </c>
      <c r="D515" s="2">
        <v>0.4</v>
      </c>
      <c r="E515" s="2">
        <v>0.4</v>
      </c>
      <c r="F515" s="4">
        <v>42643</v>
      </c>
      <c r="G515" s="2">
        <v>1815</v>
      </c>
      <c r="H515" s="2" t="s">
        <v>0</v>
      </c>
      <c r="I515" s="2" t="s">
        <v>1</v>
      </c>
      <c r="J515" s="2" t="s">
        <v>2</v>
      </c>
      <c r="K515" s="2">
        <v>290.60000000000002</v>
      </c>
      <c r="L515" s="2">
        <v>0</v>
      </c>
      <c r="M515" s="6" t="s">
        <v>3</v>
      </c>
      <c r="N515" s="23"/>
      <c r="O515" s="21" t="str">
        <f>Comodines[[#This Row],[Lat_trunc]]&amp;Comodines[[#This Row],[Lon_trunc]]</f>
        <v>8.6945-73.257</v>
      </c>
      <c r="P515" s="21">
        <f>MROUND(Datos[[#This Row],[Latitude]],IF(Datos[[#This Row],[Latitude]]&lt;0,-Precisión,Precisión))</f>
        <v>8.6944999999999997</v>
      </c>
      <c r="Q515" s="21">
        <f>MROUND(Datos[[#This Row],[Longitude]],IF(Datos[[#This Row],[Longitude]]&lt;0,-Precisión,Precisión))</f>
        <v>-73.257000000000005</v>
      </c>
      <c r="R515" s="1">
        <v>514</v>
      </c>
      <c r="S515" s="5" t="b">
        <f>AND(Datos[[#This Row],[Latitude]]&gt;=Latitud_,Datos[[#This Row],[Latitude]]&lt;=_Latitud)</f>
        <v>0</v>
      </c>
      <c r="T515" s="2" t="b">
        <f>AND(Datos[[#This Row],[Longitude]]&gt;=Longitud_,Datos[[#This Row],[Longitude]]&lt;=_Longitud)</f>
        <v>0</v>
      </c>
      <c r="U515" s="2" t="b">
        <f>AND(Comodines[[#This Row],[Latitud]],Comodines[[#This Row],[Longitud]])</f>
        <v>0</v>
      </c>
      <c r="V515" s="2" t="b">
        <f>IF(COUNTIFS($O$2:O515,Comodines[[#This Row],[LatT&amp;LonT]],$F$2:F515,Datos[[#This Row],[Acq_date]]-1)=0,TRUE,FALSE)</f>
        <v>1</v>
      </c>
      <c r="W515" s="2" t="b">
        <f>AND(Comodines[[#This Row],[L&amp;L]],Comodines[[#This Row],[Nuevo_Fuego]])</f>
        <v>0</v>
      </c>
      <c r="X515" s="2" t="str">
        <f>IF(Comodines[[#This Row],[L&amp;L]],Comodines[[#This Row],[Contador]],"")</f>
        <v/>
      </c>
      <c r="Y515" s="2" t="str">
        <f>IFERROR(SMALL(Comodines[L&amp;LC1],COUNTA($U$2:U515)),"")</f>
        <v/>
      </c>
      <c r="Z515" s="2" t="str">
        <f>IF(AND(Comodines[[#This Row],[Nuevo_Fuego]],Comodines[[#This Row],[L&amp;L]]),Comodines[[#This Row],[Contador]],"")</f>
        <v/>
      </c>
      <c r="AA515" s="2" t="str">
        <f>IFERROR(SMALL(Comodines[FuegoC1],COUNTA($W$2:W515)),"")</f>
        <v/>
      </c>
      <c r="AB515" s="3"/>
      <c r="AD515" s="3"/>
      <c r="AE515" s="3"/>
    </row>
    <row r="516" spans="1:31" ht="15" x14ac:dyDescent="0.25">
      <c r="A516" s="25">
        <v>8.5471000000000004</v>
      </c>
      <c r="B516" s="18">
        <v>-74.471609999999998</v>
      </c>
      <c r="C516" s="2">
        <v>332</v>
      </c>
      <c r="D516" s="2">
        <v>0.4</v>
      </c>
      <c r="E516" s="2">
        <v>0.4</v>
      </c>
      <c r="F516" s="4">
        <v>42643</v>
      </c>
      <c r="G516" s="2">
        <v>1815</v>
      </c>
      <c r="H516" s="2" t="s">
        <v>0</v>
      </c>
      <c r="I516" s="2" t="s">
        <v>1</v>
      </c>
      <c r="J516" s="2" t="s">
        <v>2</v>
      </c>
      <c r="K516" s="2">
        <v>295.3</v>
      </c>
      <c r="L516" s="2">
        <v>0</v>
      </c>
      <c r="M516" s="6" t="s">
        <v>3</v>
      </c>
      <c r="N516" s="23"/>
      <c r="O516" s="21" t="str">
        <f>Comodines[[#This Row],[Lat_trunc]]&amp;Comodines[[#This Row],[Lon_trunc]]</f>
        <v>8.547-74.4715</v>
      </c>
      <c r="P516" s="21">
        <f>MROUND(Datos[[#This Row],[Latitude]],IF(Datos[[#This Row],[Latitude]]&lt;0,-Precisión,Precisión))</f>
        <v>8.5470000000000006</v>
      </c>
      <c r="Q516" s="21">
        <f>MROUND(Datos[[#This Row],[Longitude]],IF(Datos[[#This Row],[Longitude]]&lt;0,-Precisión,Precisión))</f>
        <v>-74.471500000000006</v>
      </c>
      <c r="R516" s="1">
        <v>515</v>
      </c>
      <c r="S516" s="5" t="b">
        <f>AND(Datos[[#This Row],[Latitude]]&gt;=Latitud_,Datos[[#This Row],[Latitude]]&lt;=_Latitud)</f>
        <v>0</v>
      </c>
      <c r="T516" s="2" t="b">
        <f>AND(Datos[[#This Row],[Longitude]]&gt;=Longitud_,Datos[[#This Row],[Longitude]]&lt;=_Longitud)</f>
        <v>0</v>
      </c>
      <c r="U516" s="2" t="b">
        <f>AND(Comodines[[#This Row],[Latitud]],Comodines[[#This Row],[Longitud]])</f>
        <v>0</v>
      </c>
      <c r="V516" s="2" t="b">
        <f>IF(COUNTIFS($O$2:O516,Comodines[[#This Row],[LatT&amp;LonT]],$F$2:F516,Datos[[#This Row],[Acq_date]]-1)=0,TRUE,FALSE)</f>
        <v>1</v>
      </c>
      <c r="W516" s="2" t="b">
        <f>AND(Comodines[[#This Row],[L&amp;L]],Comodines[[#This Row],[Nuevo_Fuego]])</f>
        <v>0</v>
      </c>
      <c r="X516" s="2" t="str">
        <f>IF(Comodines[[#This Row],[L&amp;L]],Comodines[[#This Row],[Contador]],"")</f>
        <v/>
      </c>
      <c r="Y516" s="2" t="str">
        <f>IFERROR(SMALL(Comodines[L&amp;LC1],COUNTA($U$2:U516)),"")</f>
        <v/>
      </c>
      <c r="Z516" s="2" t="str">
        <f>IF(AND(Comodines[[#This Row],[Nuevo_Fuego]],Comodines[[#This Row],[L&amp;L]]),Comodines[[#This Row],[Contador]],"")</f>
        <v/>
      </c>
      <c r="AA516" s="2" t="str">
        <f>IFERROR(SMALL(Comodines[FuegoC1],COUNTA($W$2:W516)),"")</f>
        <v/>
      </c>
      <c r="AB516" s="3"/>
      <c r="AD516" s="3"/>
      <c r="AE516" s="3"/>
    </row>
    <row r="517" spans="1:31" ht="15" x14ac:dyDescent="0.25">
      <c r="A517" s="25">
        <v>8.8613199999999992</v>
      </c>
      <c r="B517" s="18">
        <v>-72.621859999999998</v>
      </c>
      <c r="C517" s="2">
        <v>335.4</v>
      </c>
      <c r="D517" s="2">
        <v>0.4</v>
      </c>
      <c r="E517" s="2">
        <v>0.4</v>
      </c>
      <c r="F517" s="4">
        <v>42643</v>
      </c>
      <c r="G517" s="2">
        <v>1815</v>
      </c>
      <c r="H517" s="2" t="s">
        <v>0</v>
      </c>
      <c r="I517" s="2" t="s">
        <v>1</v>
      </c>
      <c r="J517" s="2" t="s">
        <v>2</v>
      </c>
      <c r="K517" s="2">
        <v>291.89999999999998</v>
      </c>
      <c r="L517" s="2">
        <v>0</v>
      </c>
      <c r="M517" s="6" t="s">
        <v>3</v>
      </c>
      <c r="N517" s="23"/>
      <c r="O517" s="21" t="str">
        <f>Comodines[[#This Row],[Lat_trunc]]&amp;Comodines[[#This Row],[Lon_trunc]]</f>
        <v>8.8615-72.622</v>
      </c>
      <c r="P517" s="21">
        <f>MROUND(Datos[[#This Row],[Latitude]],IF(Datos[[#This Row],[Latitude]]&lt;0,-Precisión,Precisión))</f>
        <v>8.8614999999999995</v>
      </c>
      <c r="Q517" s="21">
        <f>MROUND(Datos[[#This Row],[Longitude]],IF(Datos[[#This Row],[Longitude]]&lt;0,-Precisión,Precisión))</f>
        <v>-72.622</v>
      </c>
      <c r="R517" s="1">
        <v>516</v>
      </c>
      <c r="S517" s="5" t="b">
        <f>AND(Datos[[#This Row],[Latitude]]&gt;=Latitud_,Datos[[#This Row],[Latitude]]&lt;=_Latitud)</f>
        <v>0</v>
      </c>
      <c r="T517" s="2" t="b">
        <f>AND(Datos[[#This Row],[Longitude]]&gt;=Longitud_,Datos[[#This Row],[Longitude]]&lt;=_Longitud)</f>
        <v>1</v>
      </c>
      <c r="U517" s="2" t="b">
        <f>AND(Comodines[[#This Row],[Latitud]],Comodines[[#This Row],[Longitud]])</f>
        <v>0</v>
      </c>
      <c r="V517" s="2" t="b">
        <f>IF(COUNTIFS($O$2:O517,Comodines[[#This Row],[LatT&amp;LonT]],$F$2:F517,Datos[[#This Row],[Acq_date]]-1)=0,TRUE,FALSE)</f>
        <v>1</v>
      </c>
      <c r="W517" s="2" t="b">
        <f>AND(Comodines[[#This Row],[L&amp;L]],Comodines[[#This Row],[Nuevo_Fuego]])</f>
        <v>0</v>
      </c>
      <c r="X517" s="2" t="str">
        <f>IF(Comodines[[#This Row],[L&amp;L]],Comodines[[#This Row],[Contador]],"")</f>
        <v/>
      </c>
      <c r="Y517" s="2" t="str">
        <f>IFERROR(SMALL(Comodines[L&amp;LC1],COUNTA($U$2:U517)),"")</f>
        <v/>
      </c>
      <c r="Z517" s="2" t="str">
        <f>IF(AND(Comodines[[#This Row],[Nuevo_Fuego]],Comodines[[#This Row],[L&amp;L]]),Comodines[[#This Row],[Contador]],"")</f>
        <v/>
      </c>
      <c r="AA517" s="2" t="str">
        <f>IFERROR(SMALL(Comodines[FuegoC1],COUNTA($W$2:W517)),"")</f>
        <v/>
      </c>
      <c r="AB517" s="3"/>
      <c r="AD517" s="3"/>
      <c r="AE517" s="3"/>
    </row>
    <row r="518" spans="1:31" ht="15" x14ac:dyDescent="0.25">
      <c r="A518" s="25">
        <v>10.05742</v>
      </c>
      <c r="B518" s="18">
        <v>-64.860209999999995</v>
      </c>
      <c r="C518" s="2">
        <v>335.8</v>
      </c>
      <c r="D518" s="2">
        <v>0.4</v>
      </c>
      <c r="E518" s="2">
        <v>0.6</v>
      </c>
      <c r="F518" s="4">
        <v>42643</v>
      </c>
      <c r="G518" s="2">
        <v>1815</v>
      </c>
      <c r="H518" s="2" t="s">
        <v>0</v>
      </c>
      <c r="I518" s="2" t="s">
        <v>1</v>
      </c>
      <c r="J518" s="2" t="s">
        <v>2</v>
      </c>
      <c r="K518" s="2">
        <v>288.89999999999998</v>
      </c>
      <c r="L518" s="2">
        <v>0</v>
      </c>
      <c r="M518" s="6" t="s">
        <v>3</v>
      </c>
      <c r="N518" s="23"/>
      <c r="O518" s="21" t="str">
        <f>Comodines[[#This Row],[Lat_trunc]]&amp;Comodines[[#This Row],[Lon_trunc]]</f>
        <v>10.0575-64.86</v>
      </c>
      <c r="P518" s="21">
        <f>MROUND(Datos[[#This Row],[Latitude]],IF(Datos[[#This Row],[Latitude]]&lt;0,-Precisión,Precisión))</f>
        <v>10.057500000000001</v>
      </c>
      <c r="Q518" s="21">
        <f>MROUND(Datos[[#This Row],[Longitude]],IF(Datos[[#This Row],[Longitude]]&lt;0,-Precisión,Precisión))</f>
        <v>-64.86</v>
      </c>
      <c r="R518" s="1">
        <v>517</v>
      </c>
      <c r="S518" s="5" t="b">
        <f>AND(Datos[[#This Row],[Latitude]]&gt;=Latitud_,Datos[[#This Row],[Latitude]]&lt;=_Latitud)</f>
        <v>0</v>
      </c>
      <c r="T518" s="2" t="b">
        <f>AND(Datos[[#This Row],[Longitude]]&gt;=Longitud_,Datos[[#This Row],[Longitude]]&lt;=_Longitud)</f>
        <v>0</v>
      </c>
      <c r="U518" s="2" t="b">
        <f>AND(Comodines[[#This Row],[Latitud]],Comodines[[#This Row],[Longitud]])</f>
        <v>0</v>
      </c>
      <c r="V518" s="2" t="b">
        <f>IF(COUNTIFS($O$2:O518,Comodines[[#This Row],[LatT&amp;LonT]],$F$2:F518,Datos[[#This Row],[Acq_date]]-1)=0,TRUE,FALSE)</f>
        <v>1</v>
      </c>
      <c r="W518" s="2" t="b">
        <f>AND(Comodines[[#This Row],[L&amp;L]],Comodines[[#This Row],[Nuevo_Fuego]])</f>
        <v>0</v>
      </c>
      <c r="X518" s="2" t="str">
        <f>IF(Comodines[[#This Row],[L&amp;L]],Comodines[[#This Row],[Contador]],"")</f>
        <v/>
      </c>
      <c r="Y518" s="2" t="str">
        <f>IFERROR(SMALL(Comodines[L&amp;LC1],COUNTA($U$2:U518)),"")</f>
        <v/>
      </c>
      <c r="Z518" s="2" t="str">
        <f>IF(AND(Comodines[[#This Row],[Nuevo_Fuego]],Comodines[[#This Row],[L&amp;L]]),Comodines[[#This Row],[Contador]],"")</f>
        <v/>
      </c>
      <c r="AA518" s="2" t="str">
        <f>IFERROR(SMALL(Comodines[FuegoC1],COUNTA($W$2:W518)),"")</f>
        <v/>
      </c>
      <c r="AB518" s="3"/>
      <c r="AD518" s="3"/>
      <c r="AE518" s="3"/>
    </row>
    <row r="519" spans="1:31" ht="15" x14ac:dyDescent="0.25">
      <c r="A519" s="25">
        <v>10.08052</v>
      </c>
      <c r="B519" s="18">
        <v>-64.858500000000006</v>
      </c>
      <c r="C519" s="2">
        <v>342.2</v>
      </c>
      <c r="D519" s="2">
        <v>0.4</v>
      </c>
      <c r="E519" s="2">
        <v>0.6</v>
      </c>
      <c r="F519" s="4">
        <v>42643</v>
      </c>
      <c r="G519" s="2">
        <v>1815</v>
      </c>
      <c r="H519" s="2" t="s">
        <v>0</v>
      </c>
      <c r="I519" s="2" t="s">
        <v>1</v>
      </c>
      <c r="J519" s="2" t="s">
        <v>2</v>
      </c>
      <c r="K519" s="2">
        <v>289.2</v>
      </c>
      <c r="L519" s="2">
        <v>0</v>
      </c>
      <c r="M519" s="6" t="s">
        <v>3</v>
      </c>
      <c r="N519" s="23"/>
      <c r="O519" s="21" t="str">
        <f>Comodines[[#This Row],[Lat_trunc]]&amp;Comodines[[#This Row],[Lon_trunc]]</f>
        <v>10.0805-64.8585</v>
      </c>
      <c r="P519" s="21">
        <f>MROUND(Datos[[#This Row],[Latitude]],IF(Datos[[#This Row],[Latitude]]&lt;0,-Precisión,Precisión))</f>
        <v>10.080500000000001</v>
      </c>
      <c r="Q519" s="21">
        <f>MROUND(Datos[[#This Row],[Longitude]],IF(Datos[[#This Row],[Longitude]]&lt;0,-Precisión,Precisión))</f>
        <v>-64.858500000000006</v>
      </c>
      <c r="R519" s="1">
        <v>518</v>
      </c>
      <c r="S519" s="5" t="b">
        <f>AND(Datos[[#This Row],[Latitude]]&gt;=Latitud_,Datos[[#This Row],[Latitude]]&lt;=_Latitud)</f>
        <v>0</v>
      </c>
      <c r="T519" s="2" t="b">
        <f>AND(Datos[[#This Row],[Longitude]]&gt;=Longitud_,Datos[[#This Row],[Longitude]]&lt;=_Longitud)</f>
        <v>0</v>
      </c>
      <c r="U519" s="2" t="b">
        <f>AND(Comodines[[#This Row],[Latitud]],Comodines[[#This Row],[Longitud]])</f>
        <v>0</v>
      </c>
      <c r="V519" s="2" t="b">
        <f>IF(COUNTIFS($O$2:O519,Comodines[[#This Row],[LatT&amp;LonT]],$F$2:F519,Datos[[#This Row],[Acq_date]]-1)=0,TRUE,FALSE)</f>
        <v>1</v>
      </c>
      <c r="W519" s="2" t="b">
        <f>AND(Comodines[[#This Row],[L&amp;L]],Comodines[[#This Row],[Nuevo_Fuego]])</f>
        <v>0</v>
      </c>
      <c r="X519" s="2" t="str">
        <f>IF(Comodines[[#This Row],[L&amp;L]],Comodines[[#This Row],[Contador]],"")</f>
        <v/>
      </c>
      <c r="Y519" s="2" t="str">
        <f>IFERROR(SMALL(Comodines[L&amp;LC1],COUNTA($U$2:U519)),"")</f>
        <v/>
      </c>
      <c r="Z519" s="2" t="str">
        <f>IF(AND(Comodines[[#This Row],[Nuevo_Fuego]],Comodines[[#This Row],[L&amp;L]]),Comodines[[#This Row],[Contador]],"")</f>
        <v/>
      </c>
      <c r="AA519" s="2" t="str">
        <f>IFERROR(SMALL(Comodines[FuegoC1],COUNTA($W$2:W519)),"")</f>
        <v/>
      </c>
      <c r="AB519" s="3"/>
      <c r="AD519" s="3"/>
      <c r="AE519" s="3"/>
    </row>
    <row r="520" spans="1:31" ht="15" x14ac:dyDescent="0.25">
      <c r="A520" s="25">
        <v>10.08004</v>
      </c>
      <c r="B520" s="18">
        <v>-64.862340000000003</v>
      </c>
      <c r="C520" s="2">
        <v>327.9</v>
      </c>
      <c r="D520" s="2">
        <v>0.4</v>
      </c>
      <c r="E520" s="2">
        <v>0.6</v>
      </c>
      <c r="F520" s="4">
        <v>42643</v>
      </c>
      <c r="G520" s="2">
        <v>1815</v>
      </c>
      <c r="H520" s="2" t="s">
        <v>0</v>
      </c>
      <c r="I520" s="2" t="s">
        <v>1</v>
      </c>
      <c r="J520" s="2" t="s">
        <v>2</v>
      </c>
      <c r="K520" s="2">
        <v>288.60000000000002</v>
      </c>
      <c r="L520" s="2">
        <v>0</v>
      </c>
      <c r="M520" s="6" t="s">
        <v>3</v>
      </c>
      <c r="N520" s="23"/>
      <c r="O520" s="21" t="str">
        <f>Comodines[[#This Row],[Lat_trunc]]&amp;Comodines[[#This Row],[Lon_trunc]]</f>
        <v>10.08-64.8625</v>
      </c>
      <c r="P520" s="21">
        <f>MROUND(Datos[[#This Row],[Latitude]],IF(Datos[[#This Row],[Latitude]]&lt;0,-Precisión,Precisión))</f>
        <v>10.08</v>
      </c>
      <c r="Q520" s="21">
        <f>MROUND(Datos[[#This Row],[Longitude]],IF(Datos[[#This Row],[Longitude]]&lt;0,-Precisión,Precisión))</f>
        <v>-64.862499999999997</v>
      </c>
      <c r="R520" s="1">
        <v>519</v>
      </c>
      <c r="S520" s="5" t="b">
        <f>AND(Datos[[#This Row],[Latitude]]&gt;=Latitud_,Datos[[#This Row],[Latitude]]&lt;=_Latitud)</f>
        <v>0</v>
      </c>
      <c r="T520" s="2" t="b">
        <f>AND(Datos[[#This Row],[Longitude]]&gt;=Longitud_,Datos[[#This Row],[Longitude]]&lt;=_Longitud)</f>
        <v>0</v>
      </c>
      <c r="U520" s="2" t="b">
        <f>AND(Comodines[[#This Row],[Latitud]],Comodines[[#This Row],[Longitud]])</f>
        <v>0</v>
      </c>
      <c r="V520" s="2" t="b">
        <f>IF(COUNTIFS($O$2:O520,Comodines[[#This Row],[LatT&amp;LonT]],$F$2:F520,Datos[[#This Row],[Acq_date]]-1)=0,TRUE,FALSE)</f>
        <v>1</v>
      </c>
      <c r="W520" s="2" t="b">
        <f>AND(Comodines[[#This Row],[L&amp;L]],Comodines[[#This Row],[Nuevo_Fuego]])</f>
        <v>0</v>
      </c>
      <c r="X520" s="2" t="str">
        <f>IF(Comodines[[#This Row],[L&amp;L]],Comodines[[#This Row],[Contador]],"")</f>
        <v/>
      </c>
      <c r="Y520" s="2" t="str">
        <f>IFERROR(SMALL(Comodines[L&amp;LC1],COUNTA($U$2:U520)),"")</f>
        <v/>
      </c>
      <c r="Z520" s="2" t="str">
        <f>IF(AND(Comodines[[#This Row],[Nuevo_Fuego]],Comodines[[#This Row],[L&amp;L]]),Comodines[[#This Row],[Contador]],"")</f>
        <v/>
      </c>
      <c r="AA520" s="2" t="str">
        <f>IFERROR(SMALL(Comodines[FuegoC1],COUNTA($W$2:W520)),"")</f>
        <v/>
      </c>
      <c r="AB520" s="3"/>
      <c r="AD520" s="3"/>
      <c r="AE520" s="3"/>
    </row>
    <row r="521" spans="1:31" ht="15" x14ac:dyDescent="0.25">
      <c r="A521" s="25">
        <v>9.1755999999999993</v>
      </c>
      <c r="B521" s="18">
        <v>-71.955029999999994</v>
      </c>
      <c r="C521" s="2">
        <v>341.3</v>
      </c>
      <c r="D521" s="2">
        <v>0.4</v>
      </c>
      <c r="E521" s="2">
        <v>0.4</v>
      </c>
      <c r="F521" s="4">
        <v>42643</v>
      </c>
      <c r="G521" s="2">
        <v>1815</v>
      </c>
      <c r="H521" s="2" t="s">
        <v>0</v>
      </c>
      <c r="I521" s="2" t="s">
        <v>1</v>
      </c>
      <c r="J521" s="2" t="s">
        <v>2</v>
      </c>
      <c r="K521" s="2">
        <v>277.8</v>
      </c>
      <c r="L521" s="2">
        <v>0</v>
      </c>
      <c r="M521" s="6" t="s">
        <v>3</v>
      </c>
      <c r="N521" s="23"/>
      <c r="O521" s="21" t="str">
        <f>Comodines[[#This Row],[Lat_trunc]]&amp;Comodines[[#This Row],[Lon_trunc]]</f>
        <v>9.1755-71.955</v>
      </c>
      <c r="P521" s="21">
        <f>MROUND(Datos[[#This Row],[Latitude]],IF(Datos[[#This Row],[Latitude]]&lt;0,-Precisión,Precisión))</f>
        <v>9.1754999999999995</v>
      </c>
      <c r="Q521" s="21">
        <f>MROUND(Datos[[#This Row],[Longitude]],IF(Datos[[#This Row],[Longitude]]&lt;0,-Precisión,Precisión))</f>
        <v>-71.954999999999998</v>
      </c>
      <c r="R521" s="1">
        <v>520</v>
      </c>
      <c r="S521" s="5" t="b">
        <f>AND(Datos[[#This Row],[Latitude]]&gt;=Latitud_,Datos[[#This Row],[Latitude]]&lt;=_Latitud)</f>
        <v>0</v>
      </c>
      <c r="T521" s="2" t="b">
        <f>AND(Datos[[#This Row],[Longitude]]&gt;=Longitud_,Datos[[#This Row],[Longitude]]&lt;=_Longitud)</f>
        <v>1</v>
      </c>
      <c r="U521" s="2" t="b">
        <f>AND(Comodines[[#This Row],[Latitud]],Comodines[[#This Row],[Longitud]])</f>
        <v>0</v>
      </c>
      <c r="V521" s="2" t="b">
        <f>IF(COUNTIFS($O$2:O521,Comodines[[#This Row],[LatT&amp;LonT]],$F$2:F521,Datos[[#This Row],[Acq_date]]-1)=0,TRUE,FALSE)</f>
        <v>1</v>
      </c>
      <c r="W521" s="2" t="b">
        <f>AND(Comodines[[#This Row],[L&amp;L]],Comodines[[#This Row],[Nuevo_Fuego]])</f>
        <v>0</v>
      </c>
      <c r="X521" s="2" t="str">
        <f>IF(Comodines[[#This Row],[L&amp;L]],Comodines[[#This Row],[Contador]],"")</f>
        <v/>
      </c>
      <c r="Y521" s="2" t="str">
        <f>IFERROR(SMALL(Comodines[L&amp;LC1],COUNTA($U$2:U521)),"")</f>
        <v/>
      </c>
      <c r="Z521" s="2" t="str">
        <f>IF(AND(Comodines[[#This Row],[Nuevo_Fuego]],Comodines[[#This Row],[L&amp;L]]),Comodines[[#This Row],[Contador]],"")</f>
        <v/>
      </c>
      <c r="AA521" s="2" t="str">
        <f>IFERROR(SMALL(Comodines[FuegoC1],COUNTA($W$2:W521)),"")</f>
        <v/>
      </c>
      <c r="AB521" s="3"/>
      <c r="AD521" s="3"/>
      <c r="AE521" s="3"/>
    </row>
    <row r="522" spans="1:31" ht="15" x14ac:dyDescent="0.25">
      <c r="A522" s="25">
        <v>9.1791300000000007</v>
      </c>
      <c r="B522" s="18">
        <v>-71.955539999999999</v>
      </c>
      <c r="C522" s="2">
        <v>344.8</v>
      </c>
      <c r="D522" s="2">
        <v>0.4</v>
      </c>
      <c r="E522" s="2">
        <v>0.4</v>
      </c>
      <c r="F522" s="4">
        <v>42643</v>
      </c>
      <c r="G522" s="2">
        <v>1815</v>
      </c>
      <c r="H522" s="2" t="s">
        <v>0</v>
      </c>
      <c r="I522" s="2" t="s">
        <v>1</v>
      </c>
      <c r="J522" s="2" t="s">
        <v>2</v>
      </c>
      <c r="K522" s="2">
        <v>276.2</v>
      </c>
      <c r="L522" s="2">
        <v>0</v>
      </c>
      <c r="M522" s="6" t="s">
        <v>3</v>
      </c>
      <c r="N522" s="23"/>
      <c r="O522" s="21" t="str">
        <f>Comodines[[#This Row],[Lat_trunc]]&amp;Comodines[[#This Row],[Lon_trunc]]</f>
        <v>9.179-71.9555</v>
      </c>
      <c r="P522" s="21">
        <f>MROUND(Datos[[#This Row],[Latitude]],IF(Datos[[#This Row],[Latitude]]&lt;0,-Precisión,Precisión))</f>
        <v>9.1790000000000003</v>
      </c>
      <c r="Q522" s="21">
        <f>MROUND(Datos[[#This Row],[Longitude]],IF(Datos[[#This Row],[Longitude]]&lt;0,-Precisión,Precisión))</f>
        <v>-71.955500000000001</v>
      </c>
      <c r="R522" s="1">
        <v>521</v>
      </c>
      <c r="S522" s="5" t="b">
        <f>AND(Datos[[#This Row],[Latitude]]&gt;=Latitud_,Datos[[#This Row],[Latitude]]&lt;=_Latitud)</f>
        <v>0</v>
      </c>
      <c r="T522" s="2" t="b">
        <f>AND(Datos[[#This Row],[Longitude]]&gt;=Longitud_,Datos[[#This Row],[Longitude]]&lt;=_Longitud)</f>
        <v>1</v>
      </c>
      <c r="U522" s="2" t="b">
        <f>AND(Comodines[[#This Row],[Latitud]],Comodines[[#This Row],[Longitud]])</f>
        <v>0</v>
      </c>
      <c r="V522" s="2" t="b">
        <f>IF(COUNTIFS($O$2:O522,Comodines[[#This Row],[LatT&amp;LonT]],$F$2:F522,Datos[[#This Row],[Acq_date]]-1)=0,TRUE,FALSE)</f>
        <v>1</v>
      </c>
      <c r="W522" s="2" t="b">
        <f>AND(Comodines[[#This Row],[L&amp;L]],Comodines[[#This Row],[Nuevo_Fuego]])</f>
        <v>0</v>
      </c>
      <c r="X522" s="2" t="str">
        <f>IF(Comodines[[#This Row],[L&amp;L]],Comodines[[#This Row],[Contador]],"")</f>
        <v/>
      </c>
      <c r="Y522" s="2" t="str">
        <f>IFERROR(SMALL(Comodines[L&amp;LC1],COUNTA($U$2:U522)),"")</f>
        <v/>
      </c>
      <c r="Z522" s="2" t="str">
        <f>IF(AND(Comodines[[#This Row],[Nuevo_Fuego]],Comodines[[#This Row],[L&amp;L]]),Comodines[[#This Row],[Contador]],"")</f>
        <v/>
      </c>
      <c r="AA522" s="2" t="str">
        <f>IFERROR(SMALL(Comodines[FuegoC1],COUNTA($W$2:W522)),"")</f>
        <v/>
      </c>
      <c r="AB522" s="3"/>
      <c r="AD522" s="3"/>
      <c r="AE522" s="3"/>
    </row>
    <row r="523" spans="1:31" ht="15" x14ac:dyDescent="0.25">
      <c r="A523" s="25">
        <v>9.1790599999999998</v>
      </c>
      <c r="B523" s="18">
        <v>-71.955309999999997</v>
      </c>
      <c r="C523" s="2">
        <v>344.7</v>
      </c>
      <c r="D523" s="2">
        <v>0.4</v>
      </c>
      <c r="E523" s="2">
        <v>0.4</v>
      </c>
      <c r="F523" s="4">
        <v>42643</v>
      </c>
      <c r="G523" s="2">
        <v>1815</v>
      </c>
      <c r="H523" s="2" t="s">
        <v>0</v>
      </c>
      <c r="I523" s="2" t="s">
        <v>1</v>
      </c>
      <c r="J523" s="2" t="s">
        <v>2</v>
      </c>
      <c r="K523" s="2">
        <v>275.89999999999998</v>
      </c>
      <c r="L523" s="2">
        <v>0</v>
      </c>
      <c r="M523" s="6" t="s">
        <v>3</v>
      </c>
      <c r="N523" s="23"/>
      <c r="O523" s="21" t="str">
        <f>Comodines[[#This Row],[Lat_trunc]]&amp;Comodines[[#This Row],[Lon_trunc]]</f>
        <v>9.179-71.9555</v>
      </c>
      <c r="P523" s="21">
        <f>MROUND(Datos[[#This Row],[Latitude]],IF(Datos[[#This Row],[Latitude]]&lt;0,-Precisión,Precisión))</f>
        <v>9.1790000000000003</v>
      </c>
      <c r="Q523" s="21">
        <f>MROUND(Datos[[#This Row],[Longitude]],IF(Datos[[#This Row],[Longitude]]&lt;0,-Precisión,Precisión))</f>
        <v>-71.955500000000001</v>
      </c>
      <c r="R523" s="1">
        <v>522</v>
      </c>
      <c r="S523" s="5" t="b">
        <f>AND(Datos[[#This Row],[Latitude]]&gt;=Latitud_,Datos[[#This Row],[Latitude]]&lt;=_Latitud)</f>
        <v>0</v>
      </c>
      <c r="T523" s="2" t="b">
        <f>AND(Datos[[#This Row],[Longitude]]&gt;=Longitud_,Datos[[#This Row],[Longitude]]&lt;=_Longitud)</f>
        <v>1</v>
      </c>
      <c r="U523" s="2" t="b">
        <f>AND(Comodines[[#This Row],[Latitud]],Comodines[[#This Row],[Longitud]])</f>
        <v>0</v>
      </c>
      <c r="V523" s="2" t="b">
        <f>IF(COUNTIFS($O$2:O523,Comodines[[#This Row],[LatT&amp;LonT]],$F$2:F523,Datos[[#This Row],[Acq_date]]-1)=0,TRUE,FALSE)</f>
        <v>1</v>
      </c>
      <c r="W523" s="2" t="b">
        <f>AND(Comodines[[#This Row],[L&amp;L]],Comodines[[#This Row],[Nuevo_Fuego]])</f>
        <v>0</v>
      </c>
      <c r="X523" s="2" t="str">
        <f>IF(Comodines[[#This Row],[L&amp;L]],Comodines[[#This Row],[Contador]],"")</f>
        <v/>
      </c>
      <c r="Y523" s="2" t="str">
        <f>IFERROR(SMALL(Comodines[L&amp;LC1],COUNTA($U$2:U523)),"")</f>
        <v/>
      </c>
      <c r="Z523" s="2" t="str">
        <f>IF(AND(Comodines[[#This Row],[Nuevo_Fuego]],Comodines[[#This Row],[L&amp;L]]),Comodines[[#This Row],[Contador]],"")</f>
        <v/>
      </c>
      <c r="AA523" s="2" t="str">
        <f>IFERROR(SMALL(Comodines[FuegoC1],COUNTA($W$2:W523)),"")</f>
        <v/>
      </c>
      <c r="AB523" s="3"/>
      <c r="AD523" s="3"/>
      <c r="AE523" s="3"/>
    </row>
    <row r="524" spans="1:31" ht="15" x14ac:dyDescent="0.25">
      <c r="A524" s="25">
        <v>9.4822699999999998</v>
      </c>
      <c r="B524" s="18">
        <v>-70.423259999999999</v>
      </c>
      <c r="C524" s="2">
        <v>328</v>
      </c>
      <c r="D524" s="2">
        <v>0.5</v>
      </c>
      <c r="E524" s="2">
        <v>0.4</v>
      </c>
      <c r="F524" s="4">
        <v>42643</v>
      </c>
      <c r="G524" s="2">
        <v>1815</v>
      </c>
      <c r="H524" s="2" t="s">
        <v>0</v>
      </c>
      <c r="I524" s="2" t="s">
        <v>1</v>
      </c>
      <c r="J524" s="2" t="s">
        <v>2</v>
      </c>
      <c r="K524" s="2">
        <v>275.89999999999998</v>
      </c>
      <c r="L524" s="2">
        <v>0</v>
      </c>
      <c r="M524" s="6" t="s">
        <v>3</v>
      </c>
      <c r="N524" s="23"/>
      <c r="O524" s="21" t="str">
        <f>Comodines[[#This Row],[Lat_trunc]]&amp;Comodines[[#This Row],[Lon_trunc]]</f>
        <v>9.4825-70.4235</v>
      </c>
      <c r="P524" s="21">
        <f>MROUND(Datos[[#This Row],[Latitude]],IF(Datos[[#This Row],[Latitude]]&lt;0,-Precisión,Precisión))</f>
        <v>9.4824999999999999</v>
      </c>
      <c r="Q524" s="21">
        <f>MROUND(Datos[[#This Row],[Longitude]],IF(Datos[[#This Row],[Longitude]]&lt;0,-Precisión,Precisión))</f>
        <v>-70.423500000000004</v>
      </c>
      <c r="R524" s="1">
        <v>523</v>
      </c>
      <c r="S524" s="5" t="b">
        <f>AND(Datos[[#This Row],[Latitude]]&gt;=Latitud_,Datos[[#This Row],[Latitude]]&lt;=_Latitud)</f>
        <v>0</v>
      </c>
      <c r="T524" s="2" t="b">
        <f>AND(Datos[[#This Row],[Longitude]]&gt;=Longitud_,Datos[[#This Row],[Longitude]]&lt;=_Longitud)</f>
        <v>1</v>
      </c>
      <c r="U524" s="2" t="b">
        <f>AND(Comodines[[#This Row],[Latitud]],Comodines[[#This Row],[Longitud]])</f>
        <v>0</v>
      </c>
      <c r="V524" s="2" t="b">
        <f>IF(COUNTIFS($O$2:O524,Comodines[[#This Row],[LatT&amp;LonT]],$F$2:F524,Datos[[#This Row],[Acq_date]]-1)=0,TRUE,FALSE)</f>
        <v>1</v>
      </c>
      <c r="W524" s="2" t="b">
        <f>AND(Comodines[[#This Row],[L&amp;L]],Comodines[[#This Row],[Nuevo_Fuego]])</f>
        <v>0</v>
      </c>
      <c r="X524" s="2" t="str">
        <f>IF(Comodines[[#This Row],[L&amp;L]],Comodines[[#This Row],[Contador]],"")</f>
        <v/>
      </c>
      <c r="Y524" s="2" t="str">
        <f>IFERROR(SMALL(Comodines[L&amp;LC1],COUNTA($U$2:U524)),"")</f>
        <v/>
      </c>
      <c r="Z524" s="2" t="str">
        <f>IF(AND(Comodines[[#This Row],[Nuevo_Fuego]],Comodines[[#This Row],[L&amp;L]]),Comodines[[#This Row],[Contador]],"")</f>
        <v/>
      </c>
      <c r="AA524" s="2" t="str">
        <f>IFERROR(SMALL(Comodines[FuegoC1],COUNTA($W$2:W524)),"")</f>
        <v/>
      </c>
      <c r="AB524" s="3"/>
      <c r="AD524" s="3"/>
      <c r="AE524" s="3"/>
    </row>
    <row r="525" spans="1:31" ht="15" x14ac:dyDescent="0.25">
      <c r="A525" s="25">
        <v>9.3732000000000006</v>
      </c>
      <c r="B525" s="18">
        <v>-74.194569999999999</v>
      </c>
      <c r="C525" s="2">
        <v>330.5</v>
      </c>
      <c r="D525" s="2">
        <v>0.4</v>
      </c>
      <c r="E525" s="2">
        <v>0.4</v>
      </c>
      <c r="F525" s="4">
        <v>42643</v>
      </c>
      <c r="G525" s="2">
        <v>1815</v>
      </c>
      <c r="H525" s="2" t="s">
        <v>0</v>
      </c>
      <c r="I525" s="2" t="s">
        <v>1</v>
      </c>
      <c r="J525" s="2" t="s">
        <v>2</v>
      </c>
      <c r="K525" s="2">
        <v>287.39999999999998</v>
      </c>
      <c r="L525" s="2">
        <v>0</v>
      </c>
      <c r="M525" s="6" t="s">
        <v>3</v>
      </c>
      <c r="N525" s="23"/>
      <c r="O525" s="21" t="str">
        <f>Comodines[[#This Row],[Lat_trunc]]&amp;Comodines[[#This Row],[Lon_trunc]]</f>
        <v>9.373-74.1945</v>
      </c>
      <c r="P525" s="21">
        <f>MROUND(Datos[[#This Row],[Latitude]],IF(Datos[[#This Row],[Latitude]]&lt;0,-Precisión,Precisión))</f>
        <v>9.3729999999999993</v>
      </c>
      <c r="Q525" s="21">
        <f>MROUND(Datos[[#This Row],[Longitude]],IF(Datos[[#This Row],[Longitude]]&lt;0,-Precisión,Precisión))</f>
        <v>-74.194500000000005</v>
      </c>
      <c r="R525" s="1">
        <v>524</v>
      </c>
      <c r="S525" s="5" t="b">
        <f>AND(Datos[[#This Row],[Latitude]]&gt;=Latitud_,Datos[[#This Row],[Latitude]]&lt;=_Latitud)</f>
        <v>0</v>
      </c>
      <c r="T525" s="2" t="b">
        <f>AND(Datos[[#This Row],[Longitude]]&gt;=Longitud_,Datos[[#This Row],[Longitude]]&lt;=_Longitud)</f>
        <v>0</v>
      </c>
      <c r="U525" s="2" t="b">
        <f>AND(Comodines[[#This Row],[Latitud]],Comodines[[#This Row],[Longitud]])</f>
        <v>0</v>
      </c>
      <c r="V525" s="2" t="b">
        <f>IF(COUNTIFS($O$2:O525,Comodines[[#This Row],[LatT&amp;LonT]],$F$2:F525,Datos[[#This Row],[Acq_date]]-1)=0,TRUE,FALSE)</f>
        <v>1</v>
      </c>
      <c r="W525" s="2" t="b">
        <f>AND(Comodines[[#This Row],[L&amp;L]],Comodines[[#This Row],[Nuevo_Fuego]])</f>
        <v>0</v>
      </c>
      <c r="X525" s="2" t="str">
        <f>IF(Comodines[[#This Row],[L&amp;L]],Comodines[[#This Row],[Contador]],"")</f>
        <v/>
      </c>
      <c r="Y525" s="2" t="str">
        <f>IFERROR(SMALL(Comodines[L&amp;LC1],COUNTA($U$2:U525)),"")</f>
        <v/>
      </c>
      <c r="Z525" s="2" t="str">
        <f>IF(AND(Comodines[[#This Row],[Nuevo_Fuego]],Comodines[[#This Row],[L&amp;L]]),Comodines[[#This Row],[Contador]],"")</f>
        <v/>
      </c>
      <c r="AA525" s="2" t="str">
        <f>IFERROR(SMALL(Comodines[FuegoC1],COUNTA($W$2:W525)),"")</f>
        <v/>
      </c>
      <c r="AB525" s="3"/>
      <c r="AD525" s="3"/>
      <c r="AE525" s="3"/>
    </row>
    <row r="526" spans="1:31" ht="15" x14ac:dyDescent="0.25">
      <c r="A526" s="25">
        <v>9.4246999999999996</v>
      </c>
      <c r="B526" s="18">
        <v>-74.321460000000002</v>
      </c>
      <c r="C526" s="2">
        <v>332.7</v>
      </c>
      <c r="D526" s="2">
        <v>0.4</v>
      </c>
      <c r="E526" s="2">
        <v>0.4</v>
      </c>
      <c r="F526" s="4">
        <v>42643</v>
      </c>
      <c r="G526" s="2">
        <v>1815</v>
      </c>
      <c r="H526" s="2" t="s">
        <v>0</v>
      </c>
      <c r="I526" s="2" t="s">
        <v>1</v>
      </c>
      <c r="J526" s="2" t="s">
        <v>2</v>
      </c>
      <c r="K526" s="2">
        <v>290.10000000000002</v>
      </c>
      <c r="L526" s="2">
        <v>0</v>
      </c>
      <c r="M526" s="6" t="s">
        <v>3</v>
      </c>
      <c r="N526" s="23"/>
      <c r="O526" s="21" t="str">
        <f>Comodines[[#This Row],[Lat_trunc]]&amp;Comodines[[#This Row],[Lon_trunc]]</f>
        <v>9.4245-74.3215</v>
      </c>
      <c r="P526" s="21">
        <f>MROUND(Datos[[#This Row],[Latitude]],IF(Datos[[#This Row],[Latitude]]&lt;0,-Precisión,Precisión))</f>
        <v>9.4245000000000001</v>
      </c>
      <c r="Q526" s="21">
        <f>MROUND(Datos[[#This Row],[Longitude]],IF(Datos[[#This Row],[Longitude]]&lt;0,-Precisión,Precisión))</f>
        <v>-74.3215</v>
      </c>
      <c r="R526" s="1">
        <v>525</v>
      </c>
      <c r="S526" s="5" t="b">
        <f>AND(Datos[[#This Row],[Latitude]]&gt;=Latitud_,Datos[[#This Row],[Latitude]]&lt;=_Latitud)</f>
        <v>0</v>
      </c>
      <c r="T526" s="2" t="b">
        <f>AND(Datos[[#This Row],[Longitude]]&gt;=Longitud_,Datos[[#This Row],[Longitude]]&lt;=_Longitud)</f>
        <v>0</v>
      </c>
      <c r="U526" s="2" t="b">
        <f>AND(Comodines[[#This Row],[Latitud]],Comodines[[#This Row],[Longitud]])</f>
        <v>0</v>
      </c>
      <c r="V526" s="2" t="b">
        <f>IF(COUNTIFS($O$2:O526,Comodines[[#This Row],[LatT&amp;LonT]],$F$2:F526,Datos[[#This Row],[Acq_date]]-1)=0,TRUE,FALSE)</f>
        <v>1</v>
      </c>
      <c r="W526" s="2" t="b">
        <f>AND(Comodines[[#This Row],[L&amp;L]],Comodines[[#This Row],[Nuevo_Fuego]])</f>
        <v>0</v>
      </c>
      <c r="X526" s="2" t="str">
        <f>IF(Comodines[[#This Row],[L&amp;L]],Comodines[[#This Row],[Contador]],"")</f>
        <v/>
      </c>
      <c r="Y526" s="2" t="str">
        <f>IFERROR(SMALL(Comodines[L&amp;LC1],COUNTA($U$2:U526)),"")</f>
        <v/>
      </c>
      <c r="Z526" s="2" t="str">
        <f>IF(AND(Comodines[[#This Row],[Nuevo_Fuego]],Comodines[[#This Row],[L&amp;L]]),Comodines[[#This Row],[Contador]],"")</f>
        <v/>
      </c>
      <c r="AA526" s="2" t="str">
        <f>IFERROR(SMALL(Comodines[FuegoC1],COUNTA($W$2:W526)),"")</f>
        <v/>
      </c>
      <c r="AB526" s="3"/>
      <c r="AD526" s="3"/>
      <c r="AE526" s="3"/>
    </row>
    <row r="527" spans="1:31" ht="15" x14ac:dyDescent="0.25">
      <c r="A527" s="25">
        <v>9.8843800000000002</v>
      </c>
      <c r="B527" s="18">
        <v>-74.343829999999997</v>
      </c>
      <c r="C527" s="2">
        <v>336.8</v>
      </c>
      <c r="D527" s="2">
        <v>0.4</v>
      </c>
      <c r="E527" s="2">
        <v>0.4</v>
      </c>
      <c r="F527" s="4">
        <v>42643</v>
      </c>
      <c r="G527" s="2">
        <v>1815</v>
      </c>
      <c r="H527" s="2" t="s">
        <v>0</v>
      </c>
      <c r="I527" s="2" t="s">
        <v>1</v>
      </c>
      <c r="J527" s="2" t="s">
        <v>2</v>
      </c>
      <c r="K527" s="2">
        <v>283.3</v>
      </c>
      <c r="L527" s="2">
        <v>0</v>
      </c>
      <c r="M527" s="6" t="s">
        <v>3</v>
      </c>
      <c r="N527" s="23"/>
      <c r="O527" s="21" t="str">
        <f>Comodines[[#This Row],[Lat_trunc]]&amp;Comodines[[#This Row],[Lon_trunc]]</f>
        <v>9.8845-74.344</v>
      </c>
      <c r="P527" s="21">
        <f>MROUND(Datos[[#This Row],[Latitude]],IF(Datos[[#This Row],[Latitude]]&lt;0,-Precisión,Precisión))</f>
        <v>9.884500000000001</v>
      </c>
      <c r="Q527" s="21">
        <f>MROUND(Datos[[#This Row],[Longitude]],IF(Datos[[#This Row],[Longitude]]&lt;0,-Precisión,Precisión))</f>
        <v>-74.344000000000008</v>
      </c>
      <c r="R527" s="1">
        <v>526</v>
      </c>
      <c r="S527" s="5" t="b">
        <f>AND(Datos[[#This Row],[Latitude]]&gt;=Latitud_,Datos[[#This Row],[Latitude]]&lt;=_Latitud)</f>
        <v>0</v>
      </c>
      <c r="T527" s="2" t="b">
        <f>AND(Datos[[#This Row],[Longitude]]&gt;=Longitud_,Datos[[#This Row],[Longitude]]&lt;=_Longitud)</f>
        <v>0</v>
      </c>
      <c r="U527" s="2" t="b">
        <f>AND(Comodines[[#This Row],[Latitud]],Comodines[[#This Row],[Longitud]])</f>
        <v>0</v>
      </c>
      <c r="V527" s="2" t="b">
        <f>IF(COUNTIFS($O$2:O527,Comodines[[#This Row],[LatT&amp;LonT]],$F$2:F527,Datos[[#This Row],[Acq_date]]-1)=0,TRUE,FALSE)</f>
        <v>1</v>
      </c>
      <c r="W527" s="2" t="b">
        <f>AND(Comodines[[#This Row],[L&amp;L]],Comodines[[#This Row],[Nuevo_Fuego]])</f>
        <v>0</v>
      </c>
      <c r="X527" s="2" t="str">
        <f>IF(Comodines[[#This Row],[L&amp;L]],Comodines[[#This Row],[Contador]],"")</f>
        <v/>
      </c>
      <c r="Y527" s="2" t="str">
        <f>IFERROR(SMALL(Comodines[L&amp;LC1],COUNTA($U$2:U527)),"")</f>
        <v/>
      </c>
      <c r="Z527" s="2" t="str">
        <f>IF(AND(Comodines[[#This Row],[Nuevo_Fuego]],Comodines[[#This Row],[L&amp;L]]),Comodines[[#This Row],[Contador]],"")</f>
        <v/>
      </c>
      <c r="AA527" s="2" t="str">
        <f>IFERROR(SMALL(Comodines[FuegoC1],COUNTA($W$2:W527)),"")</f>
        <v/>
      </c>
      <c r="AB527" s="3"/>
      <c r="AD527" s="3"/>
      <c r="AE527" s="3"/>
    </row>
    <row r="528" spans="1:31" ht="15" x14ac:dyDescent="0.25">
      <c r="A528" s="25">
        <v>9.9694099999999999</v>
      </c>
      <c r="B528" s="18">
        <v>-74.611260000000001</v>
      </c>
      <c r="C528" s="2">
        <v>331.3</v>
      </c>
      <c r="D528" s="2">
        <v>0.4</v>
      </c>
      <c r="E528" s="2">
        <v>0.4</v>
      </c>
      <c r="F528" s="4">
        <v>42643</v>
      </c>
      <c r="G528" s="2">
        <v>1815</v>
      </c>
      <c r="H528" s="2" t="s">
        <v>0</v>
      </c>
      <c r="I528" s="2" t="s">
        <v>1</v>
      </c>
      <c r="J528" s="2" t="s">
        <v>2</v>
      </c>
      <c r="K528" s="2">
        <v>291.8</v>
      </c>
      <c r="L528" s="2">
        <v>0</v>
      </c>
      <c r="M528" s="6" t="s">
        <v>3</v>
      </c>
      <c r="N528" s="23"/>
      <c r="O528" s="21" t="str">
        <f>Comodines[[#This Row],[Lat_trunc]]&amp;Comodines[[#This Row],[Lon_trunc]]</f>
        <v>9.9695-74.6115</v>
      </c>
      <c r="P528" s="21">
        <f>MROUND(Datos[[#This Row],[Latitude]],IF(Datos[[#This Row],[Latitude]]&lt;0,-Precisión,Precisión))</f>
        <v>9.9695</v>
      </c>
      <c r="Q528" s="21">
        <f>MROUND(Datos[[#This Row],[Longitude]],IF(Datos[[#This Row],[Longitude]]&lt;0,-Precisión,Precisión))</f>
        <v>-74.611500000000007</v>
      </c>
      <c r="R528" s="1">
        <v>527</v>
      </c>
      <c r="S528" s="5" t="b">
        <f>AND(Datos[[#This Row],[Latitude]]&gt;=Latitud_,Datos[[#This Row],[Latitude]]&lt;=_Latitud)</f>
        <v>0</v>
      </c>
      <c r="T528" s="2" t="b">
        <f>AND(Datos[[#This Row],[Longitude]]&gt;=Longitud_,Datos[[#This Row],[Longitude]]&lt;=_Longitud)</f>
        <v>0</v>
      </c>
      <c r="U528" s="2" t="b">
        <f>AND(Comodines[[#This Row],[Latitud]],Comodines[[#This Row],[Longitud]])</f>
        <v>0</v>
      </c>
      <c r="V528" s="2" t="b">
        <f>IF(COUNTIFS($O$2:O528,Comodines[[#This Row],[LatT&amp;LonT]],$F$2:F528,Datos[[#This Row],[Acq_date]]-1)=0,TRUE,FALSE)</f>
        <v>1</v>
      </c>
      <c r="W528" s="2" t="b">
        <f>AND(Comodines[[#This Row],[L&amp;L]],Comodines[[#This Row],[Nuevo_Fuego]])</f>
        <v>0</v>
      </c>
      <c r="X528" s="2" t="str">
        <f>IF(Comodines[[#This Row],[L&amp;L]],Comodines[[#This Row],[Contador]],"")</f>
        <v/>
      </c>
      <c r="Y528" s="2" t="str">
        <f>IFERROR(SMALL(Comodines[L&amp;LC1],COUNTA($U$2:U528)),"")</f>
        <v/>
      </c>
      <c r="Z528" s="2" t="str">
        <f>IF(AND(Comodines[[#This Row],[Nuevo_Fuego]],Comodines[[#This Row],[L&amp;L]]),Comodines[[#This Row],[Contador]],"")</f>
        <v/>
      </c>
      <c r="AA528" s="2" t="str">
        <f>IFERROR(SMALL(Comodines[FuegoC1],COUNTA($W$2:W528)),"")</f>
        <v/>
      </c>
      <c r="AB528" s="3"/>
      <c r="AD528" s="3"/>
      <c r="AE528" s="3"/>
    </row>
    <row r="529" spans="1:31" ht="15" x14ac:dyDescent="0.25">
      <c r="A529" s="25">
        <v>10.078620000000001</v>
      </c>
      <c r="B529" s="18">
        <v>-74.241209999999995</v>
      </c>
      <c r="C529" s="2">
        <v>333.6</v>
      </c>
      <c r="D529" s="2">
        <v>0.4</v>
      </c>
      <c r="E529" s="2">
        <v>0.4</v>
      </c>
      <c r="F529" s="4">
        <v>42643</v>
      </c>
      <c r="G529" s="2">
        <v>1815</v>
      </c>
      <c r="H529" s="2" t="s">
        <v>0</v>
      </c>
      <c r="I529" s="2" t="s">
        <v>1</v>
      </c>
      <c r="J529" s="2" t="s">
        <v>2</v>
      </c>
      <c r="K529" s="2">
        <v>283.39999999999998</v>
      </c>
      <c r="L529" s="2">
        <v>0</v>
      </c>
      <c r="M529" s="6" t="s">
        <v>3</v>
      </c>
      <c r="N529" s="23"/>
      <c r="O529" s="21" t="str">
        <f>Comodines[[#This Row],[Lat_trunc]]&amp;Comodines[[#This Row],[Lon_trunc]]</f>
        <v>10.0785-74.241</v>
      </c>
      <c r="P529" s="21">
        <f>MROUND(Datos[[#This Row],[Latitude]],IF(Datos[[#This Row],[Latitude]]&lt;0,-Precisión,Precisión))</f>
        <v>10.0785</v>
      </c>
      <c r="Q529" s="21">
        <f>MROUND(Datos[[#This Row],[Longitude]],IF(Datos[[#This Row],[Longitude]]&lt;0,-Precisión,Precisión))</f>
        <v>-74.241</v>
      </c>
      <c r="R529" s="1">
        <v>528</v>
      </c>
      <c r="S529" s="5" t="b">
        <f>AND(Datos[[#This Row],[Latitude]]&gt;=Latitud_,Datos[[#This Row],[Latitude]]&lt;=_Latitud)</f>
        <v>0</v>
      </c>
      <c r="T529" s="2" t="b">
        <f>AND(Datos[[#This Row],[Longitude]]&gt;=Longitud_,Datos[[#This Row],[Longitude]]&lt;=_Longitud)</f>
        <v>0</v>
      </c>
      <c r="U529" s="2" t="b">
        <f>AND(Comodines[[#This Row],[Latitud]],Comodines[[#This Row],[Longitud]])</f>
        <v>0</v>
      </c>
      <c r="V529" s="2" t="b">
        <f>IF(COUNTIFS($O$2:O529,Comodines[[#This Row],[LatT&amp;LonT]],$F$2:F529,Datos[[#This Row],[Acq_date]]-1)=0,TRUE,FALSE)</f>
        <v>1</v>
      </c>
      <c r="W529" s="2" t="b">
        <f>AND(Comodines[[#This Row],[L&amp;L]],Comodines[[#This Row],[Nuevo_Fuego]])</f>
        <v>0</v>
      </c>
      <c r="X529" s="2" t="str">
        <f>IF(Comodines[[#This Row],[L&amp;L]],Comodines[[#This Row],[Contador]],"")</f>
        <v/>
      </c>
      <c r="Y529" s="2" t="str">
        <f>IFERROR(SMALL(Comodines[L&amp;LC1],COUNTA($U$2:U529)),"")</f>
        <v/>
      </c>
      <c r="Z529" s="2" t="str">
        <f>IF(AND(Comodines[[#This Row],[Nuevo_Fuego]],Comodines[[#This Row],[L&amp;L]]),Comodines[[#This Row],[Contador]],"")</f>
        <v/>
      </c>
      <c r="AA529" s="2" t="str">
        <f>IFERROR(SMALL(Comodines[FuegoC1],COUNTA($W$2:W529)),"")</f>
        <v/>
      </c>
      <c r="AB529" s="3"/>
      <c r="AD529" s="3"/>
      <c r="AE529" s="3"/>
    </row>
    <row r="530" spans="1:31" ht="15" x14ac:dyDescent="0.25">
      <c r="A530" s="25">
        <v>10.081950000000001</v>
      </c>
      <c r="B530" s="18">
        <v>-74.241709999999998</v>
      </c>
      <c r="C530" s="2">
        <v>346.4</v>
      </c>
      <c r="D530" s="2">
        <v>0.4</v>
      </c>
      <c r="E530" s="2">
        <v>0.4</v>
      </c>
      <c r="F530" s="4">
        <v>42643</v>
      </c>
      <c r="G530" s="2">
        <v>1815</v>
      </c>
      <c r="H530" s="2" t="s">
        <v>0</v>
      </c>
      <c r="I530" s="2" t="s">
        <v>1</v>
      </c>
      <c r="J530" s="2" t="s">
        <v>2</v>
      </c>
      <c r="K530" s="2">
        <v>284.89999999999998</v>
      </c>
      <c r="L530" s="2">
        <v>0</v>
      </c>
      <c r="M530" s="6" t="s">
        <v>3</v>
      </c>
      <c r="N530" s="23"/>
      <c r="O530" s="21" t="str">
        <f>Comodines[[#This Row],[Lat_trunc]]&amp;Comodines[[#This Row],[Lon_trunc]]</f>
        <v>10.082-74.2415</v>
      </c>
      <c r="P530" s="21">
        <f>MROUND(Datos[[#This Row],[Latitude]],IF(Datos[[#This Row],[Latitude]]&lt;0,-Precisión,Precisión))</f>
        <v>10.082000000000001</v>
      </c>
      <c r="Q530" s="21">
        <f>MROUND(Datos[[#This Row],[Longitude]],IF(Datos[[#This Row],[Longitude]]&lt;0,-Precisión,Precisión))</f>
        <v>-74.241500000000002</v>
      </c>
      <c r="R530" s="1">
        <v>529</v>
      </c>
      <c r="S530" s="5" t="b">
        <f>AND(Datos[[#This Row],[Latitude]]&gt;=Latitud_,Datos[[#This Row],[Latitude]]&lt;=_Latitud)</f>
        <v>0</v>
      </c>
      <c r="T530" s="2" t="b">
        <f>AND(Datos[[#This Row],[Longitude]]&gt;=Longitud_,Datos[[#This Row],[Longitude]]&lt;=_Longitud)</f>
        <v>0</v>
      </c>
      <c r="U530" s="2" t="b">
        <f>AND(Comodines[[#This Row],[Latitud]],Comodines[[#This Row],[Longitud]])</f>
        <v>0</v>
      </c>
      <c r="V530" s="2" t="b">
        <f>IF(COUNTIFS($O$2:O530,Comodines[[#This Row],[LatT&amp;LonT]],$F$2:F530,Datos[[#This Row],[Acq_date]]-1)=0,TRUE,FALSE)</f>
        <v>1</v>
      </c>
      <c r="W530" s="2" t="b">
        <f>AND(Comodines[[#This Row],[L&amp;L]],Comodines[[#This Row],[Nuevo_Fuego]])</f>
        <v>0</v>
      </c>
      <c r="X530" s="2" t="str">
        <f>IF(Comodines[[#This Row],[L&amp;L]],Comodines[[#This Row],[Contador]],"")</f>
        <v/>
      </c>
      <c r="Y530" s="2" t="str">
        <f>IFERROR(SMALL(Comodines[L&amp;LC1],COUNTA($U$2:U530)),"")</f>
        <v/>
      </c>
      <c r="Z530" s="2" t="str">
        <f>IF(AND(Comodines[[#This Row],[Nuevo_Fuego]],Comodines[[#This Row],[L&amp;L]]),Comodines[[#This Row],[Contador]],"")</f>
        <v/>
      </c>
      <c r="AA530" s="2" t="str">
        <f>IFERROR(SMALL(Comodines[FuegoC1],COUNTA($W$2:W530)),"")</f>
        <v/>
      </c>
      <c r="AB530" s="3"/>
      <c r="AD530" s="3"/>
      <c r="AE530" s="3"/>
    </row>
    <row r="531" spans="1:31" ht="15" x14ac:dyDescent="0.25">
      <c r="A531" s="25">
        <v>10.79454</v>
      </c>
      <c r="B531" s="18">
        <v>-69.275760000000005</v>
      </c>
      <c r="C531" s="2">
        <v>333.7</v>
      </c>
      <c r="D531" s="2">
        <v>0.4</v>
      </c>
      <c r="E531" s="2">
        <v>0.5</v>
      </c>
      <c r="F531" s="4">
        <v>42643</v>
      </c>
      <c r="G531" s="2">
        <v>1815</v>
      </c>
      <c r="H531" s="2" t="s">
        <v>0</v>
      </c>
      <c r="I531" s="2" t="s">
        <v>1</v>
      </c>
      <c r="J531" s="2" t="s">
        <v>2</v>
      </c>
      <c r="K531" s="2">
        <v>285.2</v>
      </c>
      <c r="L531" s="2">
        <v>0</v>
      </c>
      <c r="M531" s="6" t="s">
        <v>3</v>
      </c>
      <c r="N531" s="23"/>
      <c r="O531" s="21" t="str">
        <f>Comodines[[#This Row],[Lat_trunc]]&amp;Comodines[[#This Row],[Lon_trunc]]</f>
        <v>10.7945-69.276</v>
      </c>
      <c r="P531" s="21">
        <f>MROUND(Datos[[#This Row],[Latitude]],IF(Datos[[#This Row],[Latitude]]&lt;0,-Precisión,Precisión))</f>
        <v>10.794500000000001</v>
      </c>
      <c r="Q531" s="21">
        <f>MROUND(Datos[[#This Row],[Longitude]],IF(Datos[[#This Row],[Longitude]]&lt;0,-Precisión,Precisión))</f>
        <v>-69.275999999999996</v>
      </c>
      <c r="R531" s="1">
        <v>530</v>
      </c>
      <c r="S531" s="5" t="b">
        <f>AND(Datos[[#This Row],[Latitude]]&gt;=Latitud_,Datos[[#This Row],[Latitude]]&lt;=_Latitud)</f>
        <v>0</v>
      </c>
      <c r="T531" s="2" t="b">
        <f>AND(Datos[[#This Row],[Longitude]]&gt;=Longitud_,Datos[[#This Row],[Longitude]]&lt;=_Longitud)</f>
        <v>1</v>
      </c>
      <c r="U531" s="2" t="b">
        <f>AND(Comodines[[#This Row],[Latitud]],Comodines[[#This Row],[Longitud]])</f>
        <v>0</v>
      </c>
      <c r="V531" s="2" t="b">
        <f>IF(COUNTIFS($O$2:O531,Comodines[[#This Row],[LatT&amp;LonT]],$F$2:F531,Datos[[#This Row],[Acq_date]]-1)=0,TRUE,FALSE)</f>
        <v>1</v>
      </c>
      <c r="W531" s="2" t="b">
        <f>AND(Comodines[[#This Row],[L&amp;L]],Comodines[[#This Row],[Nuevo_Fuego]])</f>
        <v>0</v>
      </c>
      <c r="X531" s="2" t="str">
        <f>IF(Comodines[[#This Row],[L&amp;L]],Comodines[[#This Row],[Contador]],"")</f>
        <v/>
      </c>
      <c r="Y531" s="2" t="str">
        <f>IFERROR(SMALL(Comodines[L&amp;LC1],COUNTA($U$2:U531)),"")</f>
        <v/>
      </c>
      <c r="Z531" s="2" t="str">
        <f>IF(AND(Comodines[[#This Row],[Nuevo_Fuego]],Comodines[[#This Row],[L&amp;L]]),Comodines[[#This Row],[Contador]],"")</f>
        <v/>
      </c>
      <c r="AA531" s="2" t="str">
        <f>IFERROR(SMALL(Comodines[FuegoC1],COUNTA($W$2:W531)),"")</f>
        <v/>
      </c>
      <c r="AB531" s="3"/>
      <c r="AD531" s="3"/>
      <c r="AE531" s="3"/>
    </row>
    <row r="532" spans="1:31" ht="15" x14ac:dyDescent="0.25">
      <c r="A532" s="25">
        <v>10.48508</v>
      </c>
      <c r="B532" s="18">
        <v>-73.211740000000006</v>
      </c>
      <c r="C532" s="2">
        <v>326.39999999999998</v>
      </c>
      <c r="D532" s="2">
        <v>0.4</v>
      </c>
      <c r="E532" s="2">
        <v>0.4</v>
      </c>
      <c r="F532" s="4">
        <v>42643</v>
      </c>
      <c r="G532" s="2">
        <v>1815</v>
      </c>
      <c r="H532" s="2" t="s">
        <v>0</v>
      </c>
      <c r="I532" s="2" t="s">
        <v>1</v>
      </c>
      <c r="J532" s="2" t="s">
        <v>2</v>
      </c>
      <c r="K532" s="2">
        <v>273.8</v>
      </c>
      <c r="L532" s="2">
        <v>0</v>
      </c>
      <c r="M532" s="6" t="s">
        <v>3</v>
      </c>
      <c r="N532" s="23"/>
      <c r="O532" s="21" t="str">
        <f>Comodines[[#This Row],[Lat_trunc]]&amp;Comodines[[#This Row],[Lon_trunc]]</f>
        <v>10.485-73.2115</v>
      </c>
      <c r="P532" s="21">
        <f>MROUND(Datos[[#This Row],[Latitude]],IF(Datos[[#This Row],[Latitude]]&lt;0,-Precisión,Precisión))</f>
        <v>10.484999999999999</v>
      </c>
      <c r="Q532" s="21">
        <f>MROUND(Datos[[#This Row],[Longitude]],IF(Datos[[#This Row],[Longitude]]&lt;0,-Precisión,Precisión))</f>
        <v>-73.211500000000001</v>
      </c>
      <c r="R532" s="1">
        <v>531</v>
      </c>
      <c r="S532" s="5" t="b">
        <f>AND(Datos[[#This Row],[Latitude]]&gt;=Latitud_,Datos[[#This Row],[Latitude]]&lt;=_Latitud)</f>
        <v>0</v>
      </c>
      <c r="T532" s="2" t="b">
        <f>AND(Datos[[#This Row],[Longitude]]&gt;=Longitud_,Datos[[#This Row],[Longitude]]&lt;=_Longitud)</f>
        <v>0</v>
      </c>
      <c r="U532" s="2" t="b">
        <f>AND(Comodines[[#This Row],[Latitud]],Comodines[[#This Row],[Longitud]])</f>
        <v>0</v>
      </c>
      <c r="V532" s="2" t="b">
        <f>IF(COUNTIFS($O$2:O532,Comodines[[#This Row],[LatT&amp;LonT]],$F$2:F532,Datos[[#This Row],[Acq_date]]-1)=0,TRUE,FALSE)</f>
        <v>1</v>
      </c>
      <c r="W532" s="2" t="b">
        <f>AND(Comodines[[#This Row],[L&amp;L]],Comodines[[#This Row],[Nuevo_Fuego]])</f>
        <v>0</v>
      </c>
      <c r="X532" s="2" t="str">
        <f>IF(Comodines[[#This Row],[L&amp;L]],Comodines[[#This Row],[Contador]],"")</f>
        <v/>
      </c>
      <c r="Y532" s="2" t="str">
        <f>IFERROR(SMALL(Comodines[L&amp;LC1],COUNTA($U$2:U532)),"")</f>
        <v/>
      </c>
      <c r="Z532" s="2" t="str">
        <f>IF(AND(Comodines[[#This Row],[Nuevo_Fuego]],Comodines[[#This Row],[L&amp;L]]),Comodines[[#This Row],[Contador]],"")</f>
        <v/>
      </c>
      <c r="AA532" s="2" t="str">
        <f>IFERROR(SMALL(Comodines[FuegoC1],COUNTA($W$2:W532)),"")</f>
        <v/>
      </c>
      <c r="AB532" s="3"/>
      <c r="AD532" s="3"/>
      <c r="AE532" s="3"/>
    </row>
    <row r="533" spans="1:31" ht="15" x14ac:dyDescent="0.25">
      <c r="A533" s="25">
        <v>11.05922</v>
      </c>
      <c r="B533" s="18">
        <v>-70.192859999999996</v>
      </c>
      <c r="C533" s="2">
        <v>336.2</v>
      </c>
      <c r="D533" s="2">
        <v>0.6</v>
      </c>
      <c r="E533" s="2">
        <v>0.4</v>
      </c>
      <c r="F533" s="4">
        <v>42643</v>
      </c>
      <c r="G533" s="2">
        <v>1815</v>
      </c>
      <c r="H533" s="2" t="s">
        <v>0</v>
      </c>
      <c r="I533" s="2" t="s">
        <v>1</v>
      </c>
      <c r="J533" s="2" t="s">
        <v>2</v>
      </c>
      <c r="K533" s="2">
        <v>275.89999999999998</v>
      </c>
      <c r="L533" s="2">
        <v>0</v>
      </c>
      <c r="M533" s="6" t="s">
        <v>3</v>
      </c>
      <c r="N533" s="23"/>
      <c r="O533" s="21" t="str">
        <f>Comodines[[#This Row],[Lat_trunc]]&amp;Comodines[[#This Row],[Lon_trunc]]</f>
        <v>11.059-70.193</v>
      </c>
      <c r="P533" s="21">
        <f>MROUND(Datos[[#This Row],[Latitude]],IF(Datos[[#This Row],[Latitude]]&lt;0,-Precisión,Precisión))</f>
        <v>11.059000000000001</v>
      </c>
      <c r="Q533" s="21">
        <f>MROUND(Datos[[#This Row],[Longitude]],IF(Datos[[#This Row],[Longitude]]&lt;0,-Precisión,Precisión))</f>
        <v>-70.192999999999998</v>
      </c>
      <c r="R533" s="1">
        <v>532</v>
      </c>
      <c r="S533" s="5" t="b">
        <f>AND(Datos[[#This Row],[Latitude]]&gt;=Latitud_,Datos[[#This Row],[Latitude]]&lt;=_Latitud)</f>
        <v>0</v>
      </c>
      <c r="T533" s="2" t="b">
        <f>AND(Datos[[#This Row],[Longitude]]&gt;=Longitud_,Datos[[#This Row],[Longitude]]&lt;=_Longitud)</f>
        <v>1</v>
      </c>
      <c r="U533" s="2" t="b">
        <f>AND(Comodines[[#This Row],[Latitud]],Comodines[[#This Row],[Longitud]])</f>
        <v>0</v>
      </c>
      <c r="V533" s="2" t="b">
        <f>IF(COUNTIFS($O$2:O533,Comodines[[#This Row],[LatT&amp;LonT]],$F$2:F533,Datos[[#This Row],[Acq_date]]-1)=0,TRUE,FALSE)</f>
        <v>1</v>
      </c>
      <c r="W533" s="2" t="b">
        <f>AND(Comodines[[#This Row],[L&amp;L]],Comodines[[#This Row],[Nuevo_Fuego]])</f>
        <v>0</v>
      </c>
      <c r="X533" s="2" t="str">
        <f>IF(Comodines[[#This Row],[L&amp;L]],Comodines[[#This Row],[Contador]],"")</f>
        <v/>
      </c>
      <c r="Y533" s="2" t="str">
        <f>IFERROR(SMALL(Comodines[L&amp;LC1],COUNTA($U$2:U533)),"")</f>
        <v/>
      </c>
      <c r="Z533" s="2" t="str">
        <f>IF(AND(Comodines[[#This Row],[Nuevo_Fuego]],Comodines[[#This Row],[L&amp;L]]),Comodines[[#This Row],[Contador]],"")</f>
        <v/>
      </c>
      <c r="AA533" s="2" t="str">
        <f>IFERROR(SMALL(Comodines[FuegoC1],COUNTA($W$2:W533)),"")</f>
        <v/>
      </c>
      <c r="AB533" s="3"/>
      <c r="AD533" s="3"/>
      <c r="AE533" s="3"/>
    </row>
    <row r="534" spans="1:31" ht="15" x14ac:dyDescent="0.25">
      <c r="A534" s="25">
        <v>11.049860000000001</v>
      </c>
      <c r="B534" s="18">
        <v>-70.642970000000005</v>
      </c>
      <c r="C534" s="2">
        <v>334.7</v>
      </c>
      <c r="D534" s="2">
        <v>0.5</v>
      </c>
      <c r="E534" s="2">
        <v>0.4</v>
      </c>
      <c r="F534" s="4">
        <v>42643</v>
      </c>
      <c r="G534" s="2">
        <v>1815</v>
      </c>
      <c r="H534" s="2" t="s">
        <v>0</v>
      </c>
      <c r="I534" s="2" t="s">
        <v>1</v>
      </c>
      <c r="J534" s="2" t="s">
        <v>2</v>
      </c>
      <c r="K534" s="2">
        <v>294.2</v>
      </c>
      <c r="L534" s="2">
        <v>0</v>
      </c>
      <c r="M534" s="6" t="s">
        <v>3</v>
      </c>
      <c r="N534" s="23"/>
      <c r="O534" s="21" t="str">
        <f>Comodines[[#This Row],[Lat_trunc]]&amp;Comodines[[#This Row],[Lon_trunc]]</f>
        <v>11.05-70.643</v>
      </c>
      <c r="P534" s="21">
        <f>MROUND(Datos[[#This Row],[Latitude]],IF(Datos[[#This Row],[Latitude]]&lt;0,-Precisión,Precisión))</f>
        <v>11.05</v>
      </c>
      <c r="Q534" s="21">
        <f>MROUND(Datos[[#This Row],[Longitude]],IF(Datos[[#This Row],[Longitude]]&lt;0,-Precisión,Precisión))</f>
        <v>-70.643000000000001</v>
      </c>
      <c r="R534" s="1">
        <v>533</v>
      </c>
      <c r="S534" s="5" t="b">
        <f>AND(Datos[[#This Row],[Latitude]]&gt;=Latitud_,Datos[[#This Row],[Latitude]]&lt;=_Latitud)</f>
        <v>0</v>
      </c>
      <c r="T534" s="2" t="b">
        <f>AND(Datos[[#This Row],[Longitude]]&gt;=Longitud_,Datos[[#This Row],[Longitude]]&lt;=_Longitud)</f>
        <v>1</v>
      </c>
      <c r="U534" s="2" t="b">
        <f>AND(Comodines[[#This Row],[Latitud]],Comodines[[#This Row],[Longitud]])</f>
        <v>0</v>
      </c>
      <c r="V534" s="2" t="b">
        <f>IF(COUNTIFS($O$2:O534,Comodines[[#This Row],[LatT&amp;LonT]],$F$2:F534,Datos[[#This Row],[Acq_date]]-1)=0,TRUE,FALSE)</f>
        <v>1</v>
      </c>
      <c r="W534" s="2" t="b">
        <f>AND(Comodines[[#This Row],[L&amp;L]],Comodines[[#This Row],[Nuevo_Fuego]])</f>
        <v>0</v>
      </c>
      <c r="X534" s="2" t="str">
        <f>IF(Comodines[[#This Row],[L&amp;L]],Comodines[[#This Row],[Contador]],"")</f>
        <v/>
      </c>
      <c r="Y534" s="2" t="str">
        <f>IFERROR(SMALL(Comodines[L&amp;LC1],COUNTA($U$2:U534)),"")</f>
        <v/>
      </c>
      <c r="Z534" s="2" t="str">
        <f>IF(AND(Comodines[[#This Row],[Nuevo_Fuego]],Comodines[[#This Row],[L&amp;L]]),Comodines[[#This Row],[Contador]],"")</f>
        <v/>
      </c>
      <c r="AA534" s="2" t="str">
        <f>IFERROR(SMALL(Comodines[FuegoC1],COUNTA($W$2:W534)),"")</f>
        <v/>
      </c>
      <c r="AB534" s="3"/>
      <c r="AD534" s="3"/>
      <c r="AE534" s="3"/>
    </row>
    <row r="535" spans="1:31" ht="15" x14ac:dyDescent="0.25">
      <c r="A535" s="25">
        <v>30.091950000000001</v>
      </c>
      <c r="B535" s="18">
        <v>-90.95299</v>
      </c>
      <c r="C535" s="2">
        <v>343.6</v>
      </c>
      <c r="D535" s="2">
        <v>0.4</v>
      </c>
      <c r="E535" s="2">
        <v>0.6</v>
      </c>
      <c r="F535" s="4">
        <v>42643</v>
      </c>
      <c r="G535" s="2">
        <v>1825</v>
      </c>
      <c r="H535" s="2" t="s">
        <v>0</v>
      </c>
      <c r="I535" s="2" t="s">
        <v>1</v>
      </c>
      <c r="J535" s="2" t="s">
        <v>2</v>
      </c>
      <c r="K535" s="2">
        <v>303.10000000000002</v>
      </c>
      <c r="L535" s="2">
        <v>0</v>
      </c>
      <c r="M535" s="6" t="s">
        <v>3</v>
      </c>
      <c r="N535" s="23"/>
      <c r="O535" s="21" t="str">
        <f>Comodines[[#This Row],[Lat_trunc]]&amp;Comodines[[#This Row],[Lon_trunc]]</f>
        <v>30.092-90.953</v>
      </c>
      <c r="P535" s="21">
        <f>MROUND(Datos[[#This Row],[Latitude]],IF(Datos[[#This Row],[Latitude]]&lt;0,-Precisión,Precisión))</f>
        <v>30.092000000000002</v>
      </c>
      <c r="Q535" s="21">
        <f>MROUND(Datos[[#This Row],[Longitude]],IF(Datos[[#This Row],[Longitude]]&lt;0,-Precisión,Precisión))</f>
        <v>-90.953000000000003</v>
      </c>
      <c r="R535" s="1">
        <v>534</v>
      </c>
      <c r="S535" s="5" t="b">
        <f>AND(Datos[[#This Row],[Latitude]]&gt;=Latitud_,Datos[[#This Row],[Latitude]]&lt;=_Latitud)</f>
        <v>0</v>
      </c>
      <c r="T535" s="2" t="b">
        <f>AND(Datos[[#This Row],[Longitude]]&gt;=Longitud_,Datos[[#This Row],[Longitude]]&lt;=_Longitud)</f>
        <v>0</v>
      </c>
      <c r="U535" s="2" t="b">
        <f>AND(Comodines[[#This Row],[Latitud]],Comodines[[#This Row],[Longitud]])</f>
        <v>0</v>
      </c>
      <c r="V535" s="2" t="b">
        <f>IF(COUNTIFS($O$2:O535,Comodines[[#This Row],[LatT&amp;LonT]],$F$2:F535,Datos[[#This Row],[Acq_date]]-1)=0,TRUE,FALSE)</f>
        <v>1</v>
      </c>
      <c r="W535" s="2" t="b">
        <f>AND(Comodines[[#This Row],[L&amp;L]],Comodines[[#This Row],[Nuevo_Fuego]])</f>
        <v>0</v>
      </c>
      <c r="X535" s="2" t="str">
        <f>IF(Comodines[[#This Row],[L&amp;L]],Comodines[[#This Row],[Contador]],"")</f>
        <v/>
      </c>
      <c r="Y535" s="2" t="str">
        <f>IFERROR(SMALL(Comodines[L&amp;LC1],COUNTA($U$2:U535)),"")</f>
        <v/>
      </c>
      <c r="Z535" s="2" t="str">
        <f>IF(AND(Comodines[[#This Row],[Nuevo_Fuego]],Comodines[[#This Row],[L&amp;L]]),Comodines[[#This Row],[Contador]],"")</f>
        <v/>
      </c>
      <c r="AA535" s="2" t="str">
        <f>IFERROR(SMALL(Comodines[FuegoC1],COUNTA($W$2:W535)),"")</f>
        <v/>
      </c>
      <c r="AB535" s="3"/>
      <c r="AD535" s="3"/>
      <c r="AE535" s="3"/>
    </row>
    <row r="536" spans="1:31" ht="15" x14ac:dyDescent="0.25">
      <c r="A536" s="25">
        <v>31.877089999999999</v>
      </c>
      <c r="B536" s="18">
        <v>-82.534450000000007</v>
      </c>
      <c r="C536" s="2">
        <v>340.4</v>
      </c>
      <c r="D536" s="2">
        <v>0.4</v>
      </c>
      <c r="E536" s="2">
        <v>0.4</v>
      </c>
      <c r="F536" s="4">
        <v>42643</v>
      </c>
      <c r="G536" s="2">
        <v>1825</v>
      </c>
      <c r="H536" s="2" t="s">
        <v>0</v>
      </c>
      <c r="I536" s="2" t="s">
        <v>1</v>
      </c>
      <c r="J536" s="2" t="s">
        <v>2</v>
      </c>
      <c r="K536" s="2">
        <v>306.60000000000002</v>
      </c>
      <c r="L536" s="2">
        <v>0</v>
      </c>
      <c r="M536" s="6" t="s">
        <v>3</v>
      </c>
      <c r="N536" s="23"/>
      <c r="O536" s="21" t="str">
        <f>Comodines[[#This Row],[Lat_trunc]]&amp;Comodines[[#This Row],[Lon_trunc]]</f>
        <v>31.877-82.5345</v>
      </c>
      <c r="P536" s="21">
        <f>MROUND(Datos[[#This Row],[Latitude]],IF(Datos[[#This Row],[Latitude]]&lt;0,-Precisión,Precisión))</f>
        <v>31.876999999999999</v>
      </c>
      <c r="Q536" s="21">
        <f>MROUND(Datos[[#This Row],[Longitude]],IF(Datos[[#This Row],[Longitude]]&lt;0,-Precisión,Precisión))</f>
        <v>-82.534500000000008</v>
      </c>
      <c r="R536" s="1">
        <v>535</v>
      </c>
      <c r="S536" s="5" t="b">
        <f>AND(Datos[[#This Row],[Latitude]]&gt;=Latitud_,Datos[[#This Row],[Latitude]]&lt;=_Latitud)</f>
        <v>0</v>
      </c>
      <c r="T536" s="2" t="b">
        <f>AND(Datos[[#This Row],[Longitude]]&gt;=Longitud_,Datos[[#This Row],[Longitude]]&lt;=_Longitud)</f>
        <v>0</v>
      </c>
      <c r="U536" s="2" t="b">
        <f>AND(Comodines[[#This Row],[Latitud]],Comodines[[#This Row],[Longitud]])</f>
        <v>0</v>
      </c>
      <c r="V536" s="2" t="b">
        <f>IF(COUNTIFS($O$2:O536,Comodines[[#This Row],[LatT&amp;LonT]],$F$2:F536,Datos[[#This Row],[Acq_date]]-1)=0,TRUE,FALSE)</f>
        <v>1</v>
      </c>
      <c r="W536" s="2" t="b">
        <f>AND(Comodines[[#This Row],[L&amp;L]],Comodines[[#This Row],[Nuevo_Fuego]])</f>
        <v>0</v>
      </c>
      <c r="X536" s="2" t="str">
        <f>IF(Comodines[[#This Row],[L&amp;L]],Comodines[[#This Row],[Contador]],"")</f>
        <v/>
      </c>
      <c r="Y536" s="2" t="str">
        <f>IFERROR(SMALL(Comodines[L&amp;LC1],COUNTA($U$2:U536)),"")</f>
        <v/>
      </c>
      <c r="Z536" s="2" t="str">
        <f>IF(AND(Comodines[[#This Row],[Nuevo_Fuego]],Comodines[[#This Row],[L&amp;L]]),Comodines[[#This Row],[Contador]],"")</f>
        <v/>
      </c>
      <c r="AA536" s="2" t="str">
        <f>IFERROR(SMALL(Comodines[FuegoC1],COUNTA($W$2:W536)),"")</f>
        <v/>
      </c>
      <c r="AB536" s="3"/>
      <c r="AD536" s="3"/>
      <c r="AE536" s="3"/>
    </row>
    <row r="537" spans="1:31" ht="15" x14ac:dyDescent="0.25">
      <c r="A537" s="25">
        <v>32.10219</v>
      </c>
      <c r="B537" s="18">
        <v>-81.18768</v>
      </c>
      <c r="C537" s="2">
        <v>339</v>
      </c>
      <c r="D537" s="2">
        <v>0.4</v>
      </c>
      <c r="E537" s="2">
        <v>0.4</v>
      </c>
      <c r="F537" s="4">
        <v>42643</v>
      </c>
      <c r="G537" s="2">
        <v>1825</v>
      </c>
      <c r="H537" s="2" t="s">
        <v>0</v>
      </c>
      <c r="I537" s="2" t="s">
        <v>1</v>
      </c>
      <c r="J537" s="2" t="s">
        <v>2</v>
      </c>
      <c r="K537" s="2">
        <v>301.8</v>
      </c>
      <c r="L537" s="2">
        <v>0</v>
      </c>
      <c r="M537" s="6" t="s">
        <v>3</v>
      </c>
      <c r="N537" s="23"/>
      <c r="O537" s="21" t="str">
        <f>Comodines[[#This Row],[Lat_trunc]]&amp;Comodines[[#This Row],[Lon_trunc]]</f>
        <v>32.102-81.1875</v>
      </c>
      <c r="P537" s="21">
        <f>MROUND(Datos[[#This Row],[Latitude]],IF(Datos[[#This Row],[Latitude]]&lt;0,-Precisión,Precisión))</f>
        <v>32.102000000000004</v>
      </c>
      <c r="Q537" s="21">
        <f>MROUND(Datos[[#This Row],[Longitude]],IF(Datos[[#This Row],[Longitude]]&lt;0,-Precisión,Precisión))</f>
        <v>-81.1875</v>
      </c>
      <c r="R537" s="1">
        <v>536</v>
      </c>
      <c r="S537" s="5" t="b">
        <f>AND(Datos[[#This Row],[Latitude]]&gt;=Latitud_,Datos[[#This Row],[Latitude]]&lt;=_Latitud)</f>
        <v>0</v>
      </c>
      <c r="T537" s="2" t="b">
        <f>AND(Datos[[#This Row],[Longitude]]&gt;=Longitud_,Datos[[#This Row],[Longitude]]&lt;=_Longitud)</f>
        <v>0</v>
      </c>
      <c r="U537" s="2" t="b">
        <f>AND(Comodines[[#This Row],[Latitud]],Comodines[[#This Row],[Longitud]])</f>
        <v>0</v>
      </c>
      <c r="V537" s="2" t="b">
        <f>IF(COUNTIFS($O$2:O537,Comodines[[#This Row],[LatT&amp;LonT]],$F$2:F537,Datos[[#This Row],[Acq_date]]-1)=0,TRUE,FALSE)</f>
        <v>1</v>
      </c>
      <c r="W537" s="2" t="b">
        <f>AND(Comodines[[#This Row],[L&amp;L]],Comodines[[#This Row],[Nuevo_Fuego]])</f>
        <v>0</v>
      </c>
      <c r="X537" s="2" t="str">
        <f>IF(Comodines[[#This Row],[L&amp;L]],Comodines[[#This Row],[Contador]],"")</f>
        <v/>
      </c>
      <c r="Y537" s="2" t="str">
        <f>IFERROR(SMALL(Comodines[L&amp;LC1],COUNTA($U$2:U537)),"")</f>
        <v/>
      </c>
      <c r="Z537" s="2" t="str">
        <f>IF(AND(Comodines[[#This Row],[Nuevo_Fuego]],Comodines[[#This Row],[L&amp;L]]),Comodines[[#This Row],[Contador]],"")</f>
        <v/>
      </c>
      <c r="AA537" s="2" t="str">
        <f>IFERROR(SMALL(Comodines[FuegoC1],COUNTA($W$2:W537)),"")</f>
        <v/>
      </c>
      <c r="AB537" s="3"/>
      <c r="AD537" s="3"/>
      <c r="AE537" s="3"/>
    </row>
    <row r="538" spans="1:31" ht="15" x14ac:dyDescent="0.25">
      <c r="A538" s="25">
        <v>31.903390000000002</v>
      </c>
      <c r="B538" s="18">
        <v>-82.504519999999999</v>
      </c>
      <c r="C538" s="2">
        <v>335.5</v>
      </c>
      <c r="D538" s="2">
        <v>0.4</v>
      </c>
      <c r="E538" s="2">
        <v>0.4</v>
      </c>
      <c r="F538" s="4">
        <v>42643</v>
      </c>
      <c r="G538" s="2">
        <v>1825</v>
      </c>
      <c r="H538" s="2" t="s">
        <v>0</v>
      </c>
      <c r="I538" s="2" t="s">
        <v>4</v>
      </c>
      <c r="J538" s="2" t="s">
        <v>2</v>
      </c>
      <c r="K538" s="2">
        <v>307.2</v>
      </c>
      <c r="L538" s="2">
        <v>0</v>
      </c>
      <c r="M538" s="6" t="s">
        <v>3</v>
      </c>
      <c r="N538" s="23"/>
      <c r="O538" s="21" t="str">
        <f>Comodines[[#This Row],[Lat_trunc]]&amp;Comodines[[#This Row],[Lon_trunc]]</f>
        <v>31.9035-82.5045</v>
      </c>
      <c r="P538" s="21">
        <f>MROUND(Datos[[#This Row],[Latitude]],IF(Datos[[#This Row],[Latitude]]&lt;0,-Precisión,Precisión))</f>
        <v>31.903500000000001</v>
      </c>
      <c r="Q538" s="21">
        <f>MROUND(Datos[[#This Row],[Longitude]],IF(Datos[[#This Row],[Longitude]]&lt;0,-Precisión,Precisión))</f>
        <v>-82.504500000000007</v>
      </c>
      <c r="R538" s="1">
        <v>537</v>
      </c>
      <c r="S538" s="5" t="b">
        <f>AND(Datos[[#This Row],[Latitude]]&gt;=Latitud_,Datos[[#This Row],[Latitude]]&lt;=_Latitud)</f>
        <v>0</v>
      </c>
      <c r="T538" s="2" t="b">
        <f>AND(Datos[[#This Row],[Longitude]]&gt;=Longitud_,Datos[[#This Row],[Longitude]]&lt;=_Longitud)</f>
        <v>0</v>
      </c>
      <c r="U538" s="2" t="b">
        <f>AND(Comodines[[#This Row],[Latitud]],Comodines[[#This Row],[Longitud]])</f>
        <v>0</v>
      </c>
      <c r="V538" s="2" t="b">
        <f>IF(COUNTIFS($O$2:O538,Comodines[[#This Row],[LatT&amp;LonT]],$F$2:F538,Datos[[#This Row],[Acq_date]]-1)=0,TRUE,FALSE)</f>
        <v>1</v>
      </c>
      <c r="W538" s="2" t="b">
        <f>AND(Comodines[[#This Row],[L&amp;L]],Comodines[[#This Row],[Nuevo_Fuego]])</f>
        <v>0</v>
      </c>
      <c r="X538" s="2" t="str">
        <f>IF(Comodines[[#This Row],[L&amp;L]],Comodines[[#This Row],[Contador]],"")</f>
        <v/>
      </c>
      <c r="Y538" s="2" t="str">
        <f>IFERROR(SMALL(Comodines[L&amp;LC1],COUNTA($U$2:U538)),"")</f>
        <v/>
      </c>
      <c r="Z538" s="2" t="str">
        <f>IF(AND(Comodines[[#This Row],[Nuevo_Fuego]],Comodines[[#This Row],[L&amp;L]]),Comodines[[#This Row],[Contador]],"")</f>
        <v/>
      </c>
      <c r="AA538" s="2" t="str">
        <f>IFERROR(SMALL(Comodines[FuegoC1],COUNTA($W$2:W538)),"")</f>
        <v/>
      </c>
      <c r="AB538" s="3"/>
      <c r="AD538" s="3"/>
      <c r="AE538" s="3"/>
    </row>
    <row r="539" spans="1:31" ht="15" x14ac:dyDescent="0.25">
      <c r="A539" s="25">
        <v>31.4023</v>
      </c>
      <c r="B539" s="18">
        <v>-85.27704</v>
      </c>
      <c r="C539" s="2">
        <v>333.4</v>
      </c>
      <c r="D539" s="2">
        <v>0.5</v>
      </c>
      <c r="E539" s="2">
        <v>0.4</v>
      </c>
      <c r="F539" s="4">
        <v>42643</v>
      </c>
      <c r="G539" s="2">
        <v>1825</v>
      </c>
      <c r="H539" s="2" t="s">
        <v>0</v>
      </c>
      <c r="I539" s="2" t="s">
        <v>1</v>
      </c>
      <c r="J539" s="2" t="s">
        <v>2</v>
      </c>
      <c r="K539" s="2">
        <v>303.3</v>
      </c>
      <c r="L539" s="2">
        <v>0</v>
      </c>
      <c r="M539" s="6" t="s">
        <v>3</v>
      </c>
      <c r="N539" s="23"/>
      <c r="O539" s="21" t="str">
        <f>Comodines[[#This Row],[Lat_trunc]]&amp;Comodines[[#This Row],[Lon_trunc]]</f>
        <v>31.4025-85.277</v>
      </c>
      <c r="P539" s="21">
        <f>MROUND(Datos[[#This Row],[Latitude]],IF(Datos[[#This Row],[Latitude]]&lt;0,-Precisión,Precisión))</f>
        <v>31.4025</v>
      </c>
      <c r="Q539" s="21">
        <f>MROUND(Datos[[#This Row],[Longitude]],IF(Datos[[#This Row],[Longitude]]&lt;0,-Precisión,Precisión))</f>
        <v>-85.277000000000001</v>
      </c>
      <c r="R539" s="1">
        <v>538</v>
      </c>
      <c r="S539" s="5" t="b">
        <f>AND(Datos[[#This Row],[Latitude]]&gt;=Latitud_,Datos[[#This Row],[Latitude]]&lt;=_Latitud)</f>
        <v>0</v>
      </c>
      <c r="T539" s="2" t="b">
        <f>AND(Datos[[#This Row],[Longitude]]&gt;=Longitud_,Datos[[#This Row],[Longitude]]&lt;=_Longitud)</f>
        <v>0</v>
      </c>
      <c r="U539" s="2" t="b">
        <f>AND(Comodines[[#This Row],[Latitud]],Comodines[[#This Row],[Longitud]])</f>
        <v>0</v>
      </c>
      <c r="V539" s="2" t="b">
        <f>IF(COUNTIFS($O$2:O539,Comodines[[#This Row],[LatT&amp;LonT]],$F$2:F539,Datos[[#This Row],[Acq_date]]-1)=0,TRUE,FALSE)</f>
        <v>1</v>
      </c>
      <c r="W539" s="2" t="b">
        <f>AND(Comodines[[#This Row],[L&amp;L]],Comodines[[#This Row],[Nuevo_Fuego]])</f>
        <v>0</v>
      </c>
      <c r="X539" s="2" t="str">
        <f>IF(Comodines[[#This Row],[L&amp;L]],Comodines[[#This Row],[Contador]],"")</f>
        <v/>
      </c>
      <c r="Y539" s="2" t="str">
        <f>IFERROR(SMALL(Comodines[L&amp;LC1],COUNTA($U$2:U539)),"")</f>
        <v/>
      </c>
      <c r="Z539" s="2" t="str">
        <f>IF(AND(Comodines[[#This Row],[Nuevo_Fuego]],Comodines[[#This Row],[L&amp;L]]),Comodines[[#This Row],[Contador]],"")</f>
        <v/>
      </c>
      <c r="AA539" s="2" t="str">
        <f>IFERROR(SMALL(Comodines[FuegoC1],COUNTA($W$2:W539)),"")</f>
        <v/>
      </c>
      <c r="AB539" s="3"/>
      <c r="AD539" s="3"/>
      <c r="AE539" s="3"/>
    </row>
    <row r="540" spans="1:31" ht="15" x14ac:dyDescent="0.25">
      <c r="A540" s="25">
        <v>31.397539999999999</v>
      </c>
      <c r="B540" s="18">
        <v>-85.364680000000007</v>
      </c>
      <c r="C540" s="2">
        <v>331.8</v>
      </c>
      <c r="D540" s="2">
        <v>0.5</v>
      </c>
      <c r="E540" s="2">
        <v>0.4</v>
      </c>
      <c r="F540" s="4">
        <v>42643</v>
      </c>
      <c r="G540" s="2">
        <v>1825</v>
      </c>
      <c r="H540" s="2" t="s">
        <v>0</v>
      </c>
      <c r="I540" s="2" t="s">
        <v>1</v>
      </c>
      <c r="J540" s="2" t="s">
        <v>2</v>
      </c>
      <c r="K540" s="2">
        <v>299.8</v>
      </c>
      <c r="L540" s="2">
        <v>0</v>
      </c>
      <c r="M540" s="6" t="s">
        <v>3</v>
      </c>
      <c r="N540" s="23"/>
      <c r="O540" s="21" t="str">
        <f>Comodines[[#This Row],[Lat_trunc]]&amp;Comodines[[#This Row],[Lon_trunc]]</f>
        <v>31.3975-85.3645</v>
      </c>
      <c r="P540" s="21">
        <f>MROUND(Datos[[#This Row],[Latitude]],IF(Datos[[#This Row],[Latitude]]&lt;0,-Precisión,Precisión))</f>
        <v>31.397500000000001</v>
      </c>
      <c r="Q540" s="21">
        <f>MROUND(Datos[[#This Row],[Longitude]],IF(Datos[[#This Row],[Longitude]]&lt;0,-Precisión,Precisión))</f>
        <v>-85.364500000000007</v>
      </c>
      <c r="R540" s="1">
        <v>539</v>
      </c>
      <c r="S540" s="5" t="b">
        <f>AND(Datos[[#This Row],[Latitude]]&gt;=Latitud_,Datos[[#This Row],[Latitude]]&lt;=_Latitud)</f>
        <v>0</v>
      </c>
      <c r="T540" s="2" t="b">
        <f>AND(Datos[[#This Row],[Longitude]]&gt;=Longitud_,Datos[[#This Row],[Longitude]]&lt;=_Longitud)</f>
        <v>0</v>
      </c>
      <c r="U540" s="2" t="b">
        <f>AND(Comodines[[#This Row],[Latitud]],Comodines[[#This Row],[Longitud]])</f>
        <v>0</v>
      </c>
      <c r="V540" s="2" t="b">
        <f>IF(COUNTIFS($O$2:O540,Comodines[[#This Row],[LatT&amp;LonT]],$F$2:F540,Datos[[#This Row],[Acq_date]]-1)=0,TRUE,FALSE)</f>
        <v>1</v>
      </c>
      <c r="W540" s="2" t="b">
        <f>AND(Comodines[[#This Row],[L&amp;L]],Comodines[[#This Row],[Nuevo_Fuego]])</f>
        <v>0</v>
      </c>
      <c r="X540" s="2" t="str">
        <f>IF(Comodines[[#This Row],[L&amp;L]],Comodines[[#This Row],[Contador]],"")</f>
        <v/>
      </c>
      <c r="Y540" s="2" t="str">
        <f>IFERROR(SMALL(Comodines[L&amp;LC1],COUNTA($U$2:U540)),"")</f>
        <v/>
      </c>
      <c r="Z540" s="2" t="str">
        <f>IF(AND(Comodines[[#This Row],[Nuevo_Fuego]],Comodines[[#This Row],[L&amp;L]]),Comodines[[#This Row],[Contador]],"")</f>
        <v/>
      </c>
      <c r="AA540" s="2" t="str">
        <f>IFERROR(SMALL(Comodines[FuegoC1],COUNTA($W$2:W540)),"")</f>
        <v/>
      </c>
      <c r="AB540" s="3"/>
      <c r="AD540" s="3"/>
      <c r="AE540" s="3"/>
    </row>
    <row r="541" spans="1:31" ht="15" x14ac:dyDescent="0.25">
      <c r="A541" s="25">
        <v>31.402480000000001</v>
      </c>
      <c r="B541" s="18">
        <v>-85.360010000000003</v>
      </c>
      <c r="C541" s="2">
        <v>340.6</v>
      </c>
      <c r="D541" s="2">
        <v>0.5</v>
      </c>
      <c r="E541" s="2">
        <v>0.4</v>
      </c>
      <c r="F541" s="4">
        <v>42643</v>
      </c>
      <c r="G541" s="2">
        <v>1825</v>
      </c>
      <c r="H541" s="2" t="s">
        <v>0</v>
      </c>
      <c r="I541" s="2" t="s">
        <v>1</v>
      </c>
      <c r="J541" s="2" t="s">
        <v>2</v>
      </c>
      <c r="K541" s="2">
        <v>309.10000000000002</v>
      </c>
      <c r="L541" s="2">
        <v>0</v>
      </c>
      <c r="M541" s="6" t="s">
        <v>3</v>
      </c>
      <c r="N541" s="23"/>
      <c r="O541" s="21" t="str">
        <f>Comodines[[#This Row],[Lat_trunc]]&amp;Comodines[[#This Row],[Lon_trunc]]</f>
        <v>31.4025-85.36</v>
      </c>
      <c r="P541" s="21">
        <f>MROUND(Datos[[#This Row],[Latitude]],IF(Datos[[#This Row],[Latitude]]&lt;0,-Precisión,Precisión))</f>
        <v>31.4025</v>
      </c>
      <c r="Q541" s="21">
        <f>MROUND(Datos[[#This Row],[Longitude]],IF(Datos[[#This Row],[Longitude]]&lt;0,-Precisión,Precisión))</f>
        <v>-85.36</v>
      </c>
      <c r="R541" s="1">
        <v>540</v>
      </c>
      <c r="S541" s="5" t="b">
        <f>AND(Datos[[#This Row],[Latitude]]&gt;=Latitud_,Datos[[#This Row],[Latitude]]&lt;=_Latitud)</f>
        <v>0</v>
      </c>
      <c r="T541" s="2" t="b">
        <f>AND(Datos[[#This Row],[Longitude]]&gt;=Longitud_,Datos[[#This Row],[Longitude]]&lt;=_Longitud)</f>
        <v>0</v>
      </c>
      <c r="U541" s="2" t="b">
        <f>AND(Comodines[[#This Row],[Latitud]],Comodines[[#This Row],[Longitud]])</f>
        <v>0</v>
      </c>
      <c r="V541" s="2" t="b">
        <f>IF(COUNTIFS($O$2:O541,Comodines[[#This Row],[LatT&amp;LonT]],$F$2:F541,Datos[[#This Row],[Acq_date]]-1)=0,TRUE,FALSE)</f>
        <v>1</v>
      </c>
      <c r="W541" s="2" t="b">
        <f>AND(Comodines[[#This Row],[L&amp;L]],Comodines[[#This Row],[Nuevo_Fuego]])</f>
        <v>0</v>
      </c>
      <c r="X541" s="2" t="str">
        <f>IF(Comodines[[#This Row],[L&amp;L]],Comodines[[#This Row],[Contador]],"")</f>
        <v/>
      </c>
      <c r="Y541" s="2" t="str">
        <f>IFERROR(SMALL(Comodines[L&amp;LC1],COUNTA($U$2:U541)),"")</f>
        <v/>
      </c>
      <c r="Z541" s="2" t="str">
        <f>IF(AND(Comodines[[#This Row],[Nuevo_Fuego]],Comodines[[#This Row],[L&amp;L]]),Comodines[[#This Row],[Contador]],"")</f>
        <v/>
      </c>
      <c r="AA541" s="2" t="str">
        <f>IFERROR(SMALL(Comodines[FuegoC1],COUNTA($W$2:W541)),"")</f>
        <v/>
      </c>
      <c r="AB541" s="3"/>
      <c r="AD541" s="3"/>
      <c r="AE541" s="3"/>
    </row>
    <row r="542" spans="1:31" ht="15" x14ac:dyDescent="0.25">
      <c r="A542" s="25">
        <v>31.401389999999999</v>
      </c>
      <c r="B542" s="18">
        <v>-85.365669999999994</v>
      </c>
      <c r="C542" s="2">
        <v>335.3</v>
      </c>
      <c r="D542" s="2">
        <v>0.5</v>
      </c>
      <c r="E542" s="2">
        <v>0.4</v>
      </c>
      <c r="F542" s="4">
        <v>42643</v>
      </c>
      <c r="G542" s="2">
        <v>1825</v>
      </c>
      <c r="H542" s="2" t="s">
        <v>0</v>
      </c>
      <c r="I542" s="2" t="s">
        <v>1</v>
      </c>
      <c r="J542" s="2" t="s">
        <v>2</v>
      </c>
      <c r="K542" s="2">
        <v>306.5</v>
      </c>
      <c r="L542" s="2">
        <v>0</v>
      </c>
      <c r="M542" s="6" t="s">
        <v>3</v>
      </c>
      <c r="N542" s="23"/>
      <c r="O542" s="21" t="str">
        <f>Comodines[[#This Row],[Lat_trunc]]&amp;Comodines[[#This Row],[Lon_trunc]]</f>
        <v>31.4015-85.3655</v>
      </c>
      <c r="P542" s="21">
        <f>MROUND(Datos[[#This Row],[Latitude]],IF(Datos[[#This Row],[Latitude]]&lt;0,-Precisión,Precisión))</f>
        <v>31.401500000000002</v>
      </c>
      <c r="Q542" s="21">
        <f>MROUND(Datos[[#This Row],[Longitude]],IF(Datos[[#This Row],[Longitude]]&lt;0,-Precisión,Precisión))</f>
        <v>-85.365499999999997</v>
      </c>
      <c r="R542" s="1">
        <v>541</v>
      </c>
      <c r="S542" s="5" t="b">
        <f>AND(Datos[[#This Row],[Latitude]]&gt;=Latitud_,Datos[[#This Row],[Latitude]]&lt;=_Latitud)</f>
        <v>0</v>
      </c>
      <c r="T542" s="2" t="b">
        <f>AND(Datos[[#This Row],[Longitude]]&gt;=Longitud_,Datos[[#This Row],[Longitude]]&lt;=_Longitud)</f>
        <v>0</v>
      </c>
      <c r="U542" s="2" t="b">
        <f>AND(Comodines[[#This Row],[Latitud]],Comodines[[#This Row],[Longitud]])</f>
        <v>0</v>
      </c>
      <c r="V542" s="2" t="b">
        <f>IF(COUNTIFS($O$2:O542,Comodines[[#This Row],[LatT&amp;LonT]],$F$2:F542,Datos[[#This Row],[Acq_date]]-1)=0,TRUE,FALSE)</f>
        <v>1</v>
      </c>
      <c r="W542" s="2" t="b">
        <f>AND(Comodines[[#This Row],[L&amp;L]],Comodines[[#This Row],[Nuevo_Fuego]])</f>
        <v>0</v>
      </c>
      <c r="X542" s="2" t="str">
        <f>IF(Comodines[[#This Row],[L&amp;L]],Comodines[[#This Row],[Contador]],"")</f>
        <v/>
      </c>
      <c r="Y542" s="2" t="str">
        <f>IFERROR(SMALL(Comodines[L&amp;LC1],COUNTA($U$2:U542)),"")</f>
        <v/>
      </c>
      <c r="Z542" s="2" t="str">
        <f>IF(AND(Comodines[[#This Row],[Nuevo_Fuego]],Comodines[[#This Row],[L&amp;L]]),Comodines[[#This Row],[Contador]],"")</f>
        <v/>
      </c>
      <c r="AA542" s="2" t="str">
        <f>IFERROR(SMALL(Comodines[FuegoC1],COUNTA($W$2:W542)),"")</f>
        <v/>
      </c>
      <c r="AB542" s="3"/>
      <c r="AD542" s="3"/>
      <c r="AE542" s="3"/>
    </row>
    <row r="543" spans="1:31" ht="15" x14ac:dyDescent="0.25">
      <c r="A543" s="25">
        <v>31.406330000000001</v>
      </c>
      <c r="B543" s="18">
        <v>-85.361019999999996</v>
      </c>
      <c r="C543" s="2">
        <v>335.9</v>
      </c>
      <c r="D543" s="2">
        <v>0.5</v>
      </c>
      <c r="E543" s="2">
        <v>0.4</v>
      </c>
      <c r="F543" s="4">
        <v>42643</v>
      </c>
      <c r="G543" s="2">
        <v>1825</v>
      </c>
      <c r="H543" s="2" t="s">
        <v>0</v>
      </c>
      <c r="I543" s="2" t="s">
        <v>1</v>
      </c>
      <c r="J543" s="2" t="s">
        <v>2</v>
      </c>
      <c r="K543" s="2">
        <v>299.3</v>
      </c>
      <c r="L543" s="2">
        <v>0</v>
      </c>
      <c r="M543" s="6" t="s">
        <v>3</v>
      </c>
      <c r="N543" s="23"/>
      <c r="O543" s="21" t="str">
        <f>Comodines[[#This Row],[Lat_trunc]]&amp;Comodines[[#This Row],[Lon_trunc]]</f>
        <v>31.4065-85.361</v>
      </c>
      <c r="P543" s="21">
        <f>MROUND(Datos[[#This Row],[Latitude]],IF(Datos[[#This Row],[Latitude]]&lt;0,-Precisión,Precisión))</f>
        <v>31.406500000000001</v>
      </c>
      <c r="Q543" s="21">
        <f>MROUND(Datos[[#This Row],[Longitude]],IF(Datos[[#This Row],[Longitude]]&lt;0,-Precisión,Precisión))</f>
        <v>-85.361000000000004</v>
      </c>
      <c r="R543" s="1">
        <v>542</v>
      </c>
      <c r="S543" s="5" t="b">
        <f>AND(Datos[[#This Row],[Latitude]]&gt;=Latitud_,Datos[[#This Row],[Latitude]]&lt;=_Latitud)</f>
        <v>0</v>
      </c>
      <c r="T543" s="2" t="b">
        <f>AND(Datos[[#This Row],[Longitude]]&gt;=Longitud_,Datos[[#This Row],[Longitude]]&lt;=_Longitud)</f>
        <v>0</v>
      </c>
      <c r="U543" s="2" t="b">
        <f>AND(Comodines[[#This Row],[Latitud]],Comodines[[#This Row],[Longitud]])</f>
        <v>0</v>
      </c>
      <c r="V543" s="2" t="b">
        <f>IF(COUNTIFS($O$2:O543,Comodines[[#This Row],[LatT&amp;LonT]],$F$2:F543,Datos[[#This Row],[Acq_date]]-1)=0,TRUE,FALSE)</f>
        <v>1</v>
      </c>
      <c r="W543" s="2" t="b">
        <f>AND(Comodines[[#This Row],[L&amp;L]],Comodines[[#This Row],[Nuevo_Fuego]])</f>
        <v>0</v>
      </c>
      <c r="X543" s="2" t="str">
        <f>IF(Comodines[[#This Row],[L&amp;L]],Comodines[[#This Row],[Contador]],"")</f>
        <v/>
      </c>
      <c r="Y543" s="2" t="str">
        <f>IFERROR(SMALL(Comodines[L&amp;LC1],COUNTA($U$2:U543)),"")</f>
        <v/>
      </c>
      <c r="Z543" s="2" t="str">
        <f>IF(AND(Comodines[[#This Row],[Nuevo_Fuego]],Comodines[[#This Row],[L&amp;L]]),Comodines[[#This Row],[Contador]],"")</f>
        <v/>
      </c>
      <c r="AA543" s="2" t="str">
        <f>IFERROR(SMALL(Comodines[FuegoC1],COUNTA($W$2:W543)),"")</f>
        <v/>
      </c>
      <c r="AB543" s="3"/>
      <c r="AD543" s="3"/>
      <c r="AE543" s="3"/>
    </row>
    <row r="544" spans="1:31" ht="15" x14ac:dyDescent="0.25">
      <c r="A544" s="25">
        <v>31.398219999999998</v>
      </c>
      <c r="B544" s="18">
        <v>-85.361279999999994</v>
      </c>
      <c r="C544" s="2">
        <v>326.8</v>
      </c>
      <c r="D544" s="2">
        <v>0.5</v>
      </c>
      <c r="E544" s="2">
        <v>0.4</v>
      </c>
      <c r="F544" s="4">
        <v>42643</v>
      </c>
      <c r="G544" s="2">
        <v>1825</v>
      </c>
      <c r="H544" s="2" t="s">
        <v>0</v>
      </c>
      <c r="I544" s="2" t="s">
        <v>4</v>
      </c>
      <c r="J544" s="2" t="s">
        <v>2</v>
      </c>
      <c r="K544" s="2">
        <v>298.39999999999998</v>
      </c>
      <c r="L544" s="2">
        <v>0</v>
      </c>
      <c r="M544" s="6" t="s">
        <v>3</v>
      </c>
      <c r="N544" s="23"/>
      <c r="O544" s="21" t="str">
        <f>Comodines[[#This Row],[Lat_trunc]]&amp;Comodines[[#This Row],[Lon_trunc]]</f>
        <v>31.398-85.3615</v>
      </c>
      <c r="P544" s="21">
        <f>MROUND(Datos[[#This Row],[Latitude]],IF(Datos[[#This Row],[Latitude]]&lt;0,-Precisión,Precisión))</f>
        <v>31.398</v>
      </c>
      <c r="Q544" s="21">
        <f>MROUND(Datos[[#This Row],[Longitude]],IF(Datos[[#This Row],[Longitude]]&lt;0,-Precisión,Precisión))</f>
        <v>-85.361500000000007</v>
      </c>
      <c r="R544" s="1">
        <v>543</v>
      </c>
      <c r="S544" s="5" t="b">
        <f>AND(Datos[[#This Row],[Latitude]]&gt;=Latitud_,Datos[[#This Row],[Latitude]]&lt;=_Latitud)</f>
        <v>0</v>
      </c>
      <c r="T544" s="2" t="b">
        <f>AND(Datos[[#This Row],[Longitude]]&gt;=Longitud_,Datos[[#This Row],[Longitude]]&lt;=_Longitud)</f>
        <v>0</v>
      </c>
      <c r="U544" s="2" t="b">
        <f>AND(Comodines[[#This Row],[Latitud]],Comodines[[#This Row],[Longitud]])</f>
        <v>0</v>
      </c>
      <c r="V544" s="2" t="b">
        <f>IF(COUNTIFS($O$2:O544,Comodines[[#This Row],[LatT&amp;LonT]],$F$2:F544,Datos[[#This Row],[Acq_date]]-1)=0,TRUE,FALSE)</f>
        <v>1</v>
      </c>
      <c r="W544" s="2" t="b">
        <f>AND(Comodines[[#This Row],[L&amp;L]],Comodines[[#This Row],[Nuevo_Fuego]])</f>
        <v>0</v>
      </c>
      <c r="X544" s="2" t="str">
        <f>IF(Comodines[[#This Row],[L&amp;L]],Comodines[[#This Row],[Contador]],"")</f>
        <v/>
      </c>
      <c r="Y544" s="2" t="str">
        <f>IFERROR(SMALL(Comodines[L&amp;LC1],COUNTA($U$2:U544)),"")</f>
        <v/>
      </c>
      <c r="Z544" s="2" t="str">
        <f>IF(AND(Comodines[[#This Row],[Nuevo_Fuego]],Comodines[[#This Row],[L&amp;L]]),Comodines[[#This Row],[Contador]],"")</f>
        <v/>
      </c>
      <c r="AA544" s="2" t="str">
        <f>IFERROR(SMALL(Comodines[FuegoC1],COUNTA($W$2:W544)),"")</f>
        <v/>
      </c>
      <c r="AB544" s="3"/>
      <c r="AD544" s="3"/>
      <c r="AE544" s="3"/>
    </row>
    <row r="545" spans="1:31" ht="15" x14ac:dyDescent="0.25">
      <c r="A545" s="25">
        <v>32.136220000000002</v>
      </c>
      <c r="B545" s="18">
        <v>-81.266900000000007</v>
      </c>
      <c r="C545" s="2">
        <v>335</v>
      </c>
      <c r="D545" s="2">
        <v>0.4</v>
      </c>
      <c r="E545" s="2">
        <v>0.4</v>
      </c>
      <c r="F545" s="4">
        <v>42643</v>
      </c>
      <c r="G545" s="2">
        <v>1825</v>
      </c>
      <c r="H545" s="2" t="s">
        <v>0</v>
      </c>
      <c r="I545" s="2" t="s">
        <v>1</v>
      </c>
      <c r="J545" s="2" t="s">
        <v>2</v>
      </c>
      <c r="K545" s="2">
        <v>302.2</v>
      </c>
      <c r="L545" s="2">
        <v>0</v>
      </c>
      <c r="M545" s="6" t="s">
        <v>3</v>
      </c>
      <c r="N545" s="23"/>
      <c r="O545" s="21" t="str">
        <f>Comodines[[#This Row],[Lat_trunc]]&amp;Comodines[[#This Row],[Lon_trunc]]</f>
        <v>32.136-81.267</v>
      </c>
      <c r="P545" s="21">
        <f>MROUND(Datos[[#This Row],[Latitude]],IF(Datos[[#This Row],[Latitude]]&lt;0,-Precisión,Precisión))</f>
        <v>32.136000000000003</v>
      </c>
      <c r="Q545" s="21">
        <f>MROUND(Datos[[#This Row],[Longitude]],IF(Datos[[#This Row],[Longitude]]&lt;0,-Precisión,Precisión))</f>
        <v>-81.266999999999996</v>
      </c>
      <c r="R545" s="1">
        <v>544</v>
      </c>
      <c r="S545" s="5" t="b">
        <f>AND(Datos[[#This Row],[Latitude]]&gt;=Latitud_,Datos[[#This Row],[Latitude]]&lt;=_Latitud)</f>
        <v>0</v>
      </c>
      <c r="T545" s="2" t="b">
        <f>AND(Datos[[#This Row],[Longitude]]&gt;=Longitud_,Datos[[#This Row],[Longitude]]&lt;=_Longitud)</f>
        <v>0</v>
      </c>
      <c r="U545" s="2" t="b">
        <f>AND(Comodines[[#This Row],[Latitud]],Comodines[[#This Row],[Longitud]])</f>
        <v>0</v>
      </c>
      <c r="V545" s="2" t="b">
        <f>IF(COUNTIFS($O$2:O545,Comodines[[#This Row],[LatT&amp;LonT]],$F$2:F545,Datos[[#This Row],[Acq_date]]-1)=0,TRUE,FALSE)</f>
        <v>1</v>
      </c>
      <c r="W545" s="2" t="b">
        <f>AND(Comodines[[#This Row],[L&amp;L]],Comodines[[#This Row],[Nuevo_Fuego]])</f>
        <v>0</v>
      </c>
      <c r="X545" s="2" t="str">
        <f>IF(Comodines[[#This Row],[L&amp;L]],Comodines[[#This Row],[Contador]],"")</f>
        <v/>
      </c>
      <c r="Y545" s="2" t="str">
        <f>IFERROR(SMALL(Comodines[L&amp;LC1],COUNTA($U$2:U545)),"")</f>
        <v/>
      </c>
      <c r="Z545" s="2" t="str">
        <f>IF(AND(Comodines[[#This Row],[Nuevo_Fuego]],Comodines[[#This Row],[L&amp;L]]),Comodines[[#This Row],[Contador]],"")</f>
        <v/>
      </c>
      <c r="AA545" s="2" t="str">
        <f>IFERROR(SMALL(Comodines[FuegoC1],COUNTA($W$2:W545)),"")</f>
        <v/>
      </c>
      <c r="AB545" s="3"/>
      <c r="AD545" s="3"/>
      <c r="AE545" s="3"/>
    </row>
    <row r="546" spans="1:31" ht="15" x14ac:dyDescent="0.25">
      <c r="A546" s="25">
        <v>31.402069999999998</v>
      </c>
      <c r="B546" s="18">
        <v>-85.362269999999995</v>
      </c>
      <c r="C546" s="2">
        <v>349.6</v>
      </c>
      <c r="D546" s="2">
        <v>0.5</v>
      </c>
      <c r="E546" s="2">
        <v>0.4</v>
      </c>
      <c r="F546" s="4">
        <v>42643</v>
      </c>
      <c r="G546" s="2">
        <v>1825</v>
      </c>
      <c r="H546" s="2" t="s">
        <v>0</v>
      </c>
      <c r="I546" s="2" t="s">
        <v>1</v>
      </c>
      <c r="J546" s="2" t="s">
        <v>2</v>
      </c>
      <c r="K546" s="2">
        <v>311.5</v>
      </c>
      <c r="L546" s="2">
        <v>0</v>
      </c>
      <c r="M546" s="6" t="s">
        <v>3</v>
      </c>
      <c r="N546" s="23"/>
      <c r="O546" s="21" t="str">
        <f>Comodines[[#This Row],[Lat_trunc]]&amp;Comodines[[#This Row],[Lon_trunc]]</f>
        <v>31.402-85.3625</v>
      </c>
      <c r="P546" s="21">
        <f>MROUND(Datos[[#This Row],[Latitude]],IF(Datos[[#This Row],[Latitude]]&lt;0,-Precisión,Precisión))</f>
        <v>31.402000000000001</v>
      </c>
      <c r="Q546" s="21">
        <f>MROUND(Datos[[#This Row],[Longitude]],IF(Datos[[#This Row],[Longitude]]&lt;0,-Precisión,Precisión))</f>
        <v>-85.362499999999997</v>
      </c>
      <c r="R546" s="1">
        <v>545</v>
      </c>
      <c r="S546" s="5" t="b">
        <f>AND(Datos[[#This Row],[Latitude]]&gt;=Latitud_,Datos[[#This Row],[Latitude]]&lt;=_Latitud)</f>
        <v>0</v>
      </c>
      <c r="T546" s="2" t="b">
        <f>AND(Datos[[#This Row],[Longitude]]&gt;=Longitud_,Datos[[#This Row],[Longitude]]&lt;=_Longitud)</f>
        <v>0</v>
      </c>
      <c r="U546" s="2" t="b">
        <f>AND(Comodines[[#This Row],[Latitud]],Comodines[[#This Row],[Longitud]])</f>
        <v>0</v>
      </c>
      <c r="V546" s="2" t="b">
        <f>IF(COUNTIFS($O$2:O546,Comodines[[#This Row],[LatT&amp;LonT]],$F$2:F546,Datos[[#This Row],[Acq_date]]-1)=0,TRUE,FALSE)</f>
        <v>1</v>
      </c>
      <c r="W546" s="2" t="b">
        <f>AND(Comodines[[#This Row],[L&amp;L]],Comodines[[#This Row],[Nuevo_Fuego]])</f>
        <v>0</v>
      </c>
      <c r="X546" s="2" t="str">
        <f>IF(Comodines[[#This Row],[L&amp;L]],Comodines[[#This Row],[Contador]],"")</f>
        <v/>
      </c>
      <c r="Y546" s="2" t="str">
        <f>IFERROR(SMALL(Comodines[L&amp;LC1],COUNTA($U$2:U546)),"")</f>
        <v/>
      </c>
      <c r="Z546" s="2" t="str">
        <f>IF(AND(Comodines[[#This Row],[Nuevo_Fuego]],Comodines[[#This Row],[L&amp;L]]),Comodines[[#This Row],[Contador]],"")</f>
        <v/>
      </c>
      <c r="AA546" s="2" t="str">
        <f>IFERROR(SMALL(Comodines[FuegoC1],COUNTA($W$2:W546)),"")</f>
        <v/>
      </c>
      <c r="AB546" s="3"/>
      <c r="AD546" s="3"/>
      <c r="AE546" s="3"/>
    </row>
    <row r="547" spans="1:31" ht="15" x14ac:dyDescent="0.25">
      <c r="A547" s="25">
        <v>31.405909999999999</v>
      </c>
      <c r="B547" s="18">
        <v>-85.36327</v>
      </c>
      <c r="C547" s="2">
        <v>340</v>
      </c>
      <c r="D547" s="2">
        <v>0.5</v>
      </c>
      <c r="E547" s="2">
        <v>0.4</v>
      </c>
      <c r="F547" s="4">
        <v>42643</v>
      </c>
      <c r="G547" s="2">
        <v>1825</v>
      </c>
      <c r="H547" s="2" t="s">
        <v>0</v>
      </c>
      <c r="I547" s="2" t="s">
        <v>1</v>
      </c>
      <c r="J547" s="2" t="s">
        <v>2</v>
      </c>
      <c r="K547" s="2">
        <v>300.7</v>
      </c>
      <c r="L547" s="2">
        <v>0</v>
      </c>
      <c r="M547" s="6" t="s">
        <v>3</v>
      </c>
      <c r="N547" s="23"/>
      <c r="O547" s="21" t="str">
        <f>Comodines[[#This Row],[Lat_trunc]]&amp;Comodines[[#This Row],[Lon_trunc]]</f>
        <v>31.406-85.3635</v>
      </c>
      <c r="P547" s="21">
        <f>MROUND(Datos[[#This Row],[Latitude]],IF(Datos[[#This Row],[Latitude]]&lt;0,-Precisión,Precisión))</f>
        <v>31.406000000000002</v>
      </c>
      <c r="Q547" s="21">
        <f>MROUND(Datos[[#This Row],[Longitude]],IF(Datos[[#This Row],[Longitude]]&lt;0,-Precisión,Precisión))</f>
        <v>-85.363500000000002</v>
      </c>
      <c r="R547" s="1">
        <v>546</v>
      </c>
      <c r="S547" s="5" t="b">
        <f>AND(Datos[[#This Row],[Latitude]]&gt;=Latitud_,Datos[[#This Row],[Latitude]]&lt;=_Latitud)</f>
        <v>0</v>
      </c>
      <c r="T547" s="2" t="b">
        <f>AND(Datos[[#This Row],[Longitude]]&gt;=Longitud_,Datos[[#This Row],[Longitude]]&lt;=_Longitud)</f>
        <v>0</v>
      </c>
      <c r="U547" s="2" t="b">
        <f>AND(Comodines[[#This Row],[Latitud]],Comodines[[#This Row],[Longitud]])</f>
        <v>0</v>
      </c>
      <c r="V547" s="2" t="b">
        <f>IF(COUNTIFS($O$2:O547,Comodines[[#This Row],[LatT&amp;LonT]],$F$2:F547,Datos[[#This Row],[Acq_date]]-1)=0,TRUE,FALSE)</f>
        <v>1</v>
      </c>
      <c r="W547" s="2" t="b">
        <f>AND(Comodines[[#This Row],[L&amp;L]],Comodines[[#This Row],[Nuevo_Fuego]])</f>
        <v>0</v>
      </c>
      <c r="X547" s="2" t="str">
        <f>IF(Comodines[[#This Row],[L&amp;L]],Comodines[[#This Row],[Contador]],"")</f>
        <v/>
      </c>
      <c r="Y547" s="2" t="str">
        <f>IFERROR(SMALL(Comodines[L&amp;LC1],COUNTA($U$2:U547)),"")</f>
        <v/>
      </c>
      <c r="Z547" s="2" t="str">
        <f>IF(AND(Comodines[[#This Row],[Nuevo_Fuego]],Comodines[[#This Row],[L&amp;L]]),Comodines[[#This Row],[Contador]],"")</f>
        <v/>
      </c>
      <c r="AA547" s="2" t="str">
        <f>IFERROR(SMALL(Comodines[FuegoC1],COUNTA($W$2:W547)),"")</f>
        <v/>
      </c>
      <c r="AB547" s="3"/>
      <c r="AD547" s="3"/>
      <c r="AE547" s="3"/>
    </row>
    <row r="548" spans="1:31" ht="15" x14ac:dyDescent="0.25">
      <c r="A548" s="25">
        <v>30.164819999999999</v>
      </c>
      <c r="B548" s="18">
        <v>-91.055400000000006</v>
      </c>
      <c r="C548" s="2">
        <v>332.8</v>
      </c>
      <c r="D548" s="2">
        <v>0.4</v>
      </c>
      <c r="E548" s="2">
        <v>0.6</v>
      </c>
      <c r="F548" s="4">
        <v>42643</v>
      </c>
      <c r="G548" s="2">
        <v>1825</v>
      </c>
      <c r="H548" s="2" t="s">
        <v>0</v>
      </c>
      <c r="I548" s="2" t="s">
        <v>1</v>
      </c>
      <c r="J548" s="2" t="s">
        <v>2</v>
      </c>
      <c r="K548" s="2">
        <v>300.89999999999998</v>
      </c>
      <c r="L548" s="2">
        <v>0</v>
      </c>
      <c r="M548" s="6" t="s">
        <v>3</v>
      </c>
      <c r="N548" s="23"/>
      <c r="O548" s="21" t="str">
        <f>Comodines[[#This Row],[Lat_trunc]]&amp;Comodines[[#This Row],[Lon_trunc]]</f>
        <v>30.165-91.0555</v>
      </c>
      <c r="P548" s="21">
        <f>MROUND(Datos[[#This Row],[Latitude]],IF(Datos[[#This Row],[Latitude]]&lt;0,-Precisión,Precisión))</f>
        <v>30.164999999999999</v>
      </c>
      <c r="Q548" s="21">
        <f>MROUND(Datos[[#This Row],[Longitude]],IF(Datos[[#This Row],[Longitude]]&lt;0,-Precisión,Precisión))</f>
        <v>-91.055499999999995</v>
      </c>
      <c r="R548" s="1">
        <v>547</v>
      </c>
      <c r="S548" s="5" t="b">
        <f>AND(Datos[[#This Row],[Latitude]]&gt;=Latitud_,Datos[[#This Row],[Latitude]]&lt;=_Latitud)</f>
        <v>0</v>
      </c>
      <c r="T548" s="2" t="b">
        <f>AND(Datos[[#This Row],[Longitude]]&gt;=Longitud_,Datos[[#This Row],[Longitude]]&lt;=_Longitud)</f>
        <v>0</v>
      </c>
      <c r="U548" s="2" t="b">
        <f>AND(Comodines[[#This Row],[Latitud]],Comodines[[#This Row],[Longitud]])</f>
        <v>0</v>
      </c>
      <c r="V548" s="2" t="b">
        <f>IF(COUNTIFS($O$2:O548,Comodines[[#This Row],[LatT&amp;LonT]],$F$2:F548,Datos[[#This Row],[Acq_date]]-1)=0,TRUE,FALSE)</f>
        <v>1</v>
      </c>
      <c r="W548" s="2" t="b">
        <f>AND(Comodines[[#This Row],[L&amp;L]],Comodines[[#This Row],[Nuevo_Fuego]])</f>
        <v>0</v>
      </c>
      <c r="X548" s="2" t="str">
        <f>IF(Comodines[[#This Row],[L&amp;L]],Comodines[[#This Row],[Contador]],"")</f>
        <v/>
      </c>
      <c r="Y548" s="2" t="str">
        <f>IFERROR(SMALL(Comodines[L&amp;LC1],COUNTA($U$2:U548)),"")</f>
        <v/>
      </c>
      <c r="Z548" s="2" t="str">
        <f>IF(AND(Comodines[[#This Row],[Nuevo_Fuego]],Comodines[[#This Row],[L&amp;L]]),Comodines[[#This Row],[Contador]],"")</f>
        <v/>
      </c>
      <c r="AA548" s="2" t="str">
        <f>IFERROR(SMALL(Comodines[FuegoC1],COUNTA($W$2:W548)),"")</f>
        <v/>
      </c>
      <c r="AB548" s="3"/>
      <c r="AD548" s="3"/>
      <c r="AE548" s="3"/>
    </row>
    <row r="549" spans="1:31" ht="15" x14ac:dyDescent="0.25">
      <c r="A549" s="25">
        <v>30.163810000000002</v>
      </c>
      <c r="B549" s="18">
        <v>-91.059460000000001</v>
      </c>
      <c r="C549" s="2">
        <v>340.3</v>
      </c>
      <c r="D549" s="2">
        <v>0.4</v>
      </c>
      <c r="E549" s="2">
        <v>0.6</v>
      </c>
      <c r="F549" s="4">
        <v>42643</v>
      </c>
      <c r="G549" s="2">
        <v>1825</v>
      </c>
      <c r="H549" s="2" t="s">
        <v>0</v>
      </c>
      <c r="I549" s="2" t="s">
        <v>1</v>
      </c>
      <c r="J549" s="2" t="s">
        <v>2</v>
      </c>
      <c r="K549" s="2">
        <v>299.3</v>
      </c>
      <c r="L549" s="2">
        <v>0</v>
      </c>
      <c r="M549" s="6" t="s">
        <v>3</v>
      </c>
      <c r="N549" s="23"/>
      <c r="O549" s="21" t="str">
        <f>Comodines[[#This Row],[Lat_trunc]]&amp;Comodines[[#This Row],[Lon_trunc]]</f>
        <v>30.164-91.0595</v>
      </c>
      <c r="P549" s="21">
        <f>MROUND(Datos[[#This Row],[Latitude]],IF(Datos[[#This Row],[Latitude]]&lt;0,-Precisión,Precisión))</f>
        <v>30.164000000000001</v>
      </c>
      <c r="Q549" s="21">
        <f>MROUND(Datos[[#This Row],[Longitude]],IF(Datos[[#This Row],[Longitude]]&lt;0,-Precisión,Precisión))</f>
        <v>-91.0595</v>
      </c>
      <c r="R549" s="1">
        <v>548</v>
      </c>
      <c r="S549" s="5" t="b">
        <f>AND(Datos[[#This Row],[Latitude]]&gt;=Latitud_,Datos[[#This Row],[Latitude]]&lt;=_Latitud)</f>
        <v>0</v>
      </c>
      <c r="T549" s="2" t="b">
        <f>AND(Datos[[#This Row],[Longitude]]&gt;=Longitud_,Datos[[#This Row],[Longitude]]&lt;=_Longitud)</f>
        <v>0</v>
      </c>
      <c r="U549" s="2" t="b">
        <f>AND(Comodines[[#This Row],[Latitud]],Comodines[[#This Row],[Longitud]])</f>
        <v>0</v>
      </c>
      <c r="V549" s="2" t="b">
        <f>IF(COUNTIFS($O$2:O549,Comodines[[#This Row],[LatT&amp;LonT]],$F$2:F549,Datos[[#This Row],[Acq_date]]-1)=0,TRUE,FALSE)</f>
        <v>1</v>
      </c>
      <c r="W549" s="2" t="b">
        <f>AND(Comodines[[#This Row],[L&amp;L]],Comodines[[#This Row],[Nuevo_Fuego]])</f>
        <v>0</v>
      </c>
      <c r="X549" s="2" t="str">
        <f>IF(Comodines[[#This Row],[L&amp;L]],Comodines[[#This Row],[Contador]],"")</f>
        <v/>
      </c>
      <c r="Y549" s="2" t="str">
        <f>IFERROR(SMALL(Comodines[L&amp;LC1],COUNTA($U$2:U549)),"")</f>
        <v/>
      </c>
      <c r="Z549" s="2" t="str">
        <f>IF(AND(Comodines[[#This Row],[Nuevo_Fuego]],Comodines[[#This Row],[L&amp;L]]),Comodines[[#This Row],[Contador]],"")</f>
        <v/>
      </c>
      <c r="AA549" s="2" t="str">
        <f>IFERROR(SMALL(Comodines[FuegoC1],COUNTA($W$2:W549)),"")</f>
        <v/>
      </c>
      <c r="AB549" s="3"/>
      <c r="AD549" s="3"/>
      <c r="AE549" s="3"/>
    </row>
    <row r="550" spans="1:31" ht="15" x14ac:dyDescent="0.25">
      <c r="A550" s="25">
        <v>31.732340000000001</v>
      </c>
      <c r="B550" s="18">
        <v>-83.972949999999997</v>
      </c>
      <c r="C550" s="2">
        <v>329</v>
      </c>
      <c r="D550" s="2">
        <v>0.5</v>
      </c>
      <c r="E550" s="2">
        <v>0.4</v>
      </c>
      <c r="F550" s="4">
        <v>42643</v>
      </c>
      <c r="G550" s="2">
        <v>1825</v>
      </c>
      <c r="H550" s="2" t="s">
        <v>0</v>
      </c>
      <c r="I550" s="2" t="s">
        <v>4</v>
      </c>
      <c r="J550" s="2" t="s">
        <v>2</v>
      </c>
      <c r="K550" s="2">
        <v>300.8</v>
      </c>
      <c r="L550" s="2">
        <v>0</v>
      </c>
      <c r="M550" s="6" t="s">
        <v>3</v>
      </c>
      <c r="N550" s="23"/>
      <c r="O550" s="21" t="str">
        <f>Comodines[[#This Row],[Lat_trunc]]&amp;Comodines[[#This Row],[Lon_trunc]]</f>
        <v>31.7325-83.973</v>
      </c>
      <c r="P550" s="21">
        <f>MROUND(Datos[[#This Row],[Latitude]],IF(Datos[[#This Row],[Latitude]]&lt;0,-Precisión,Precisión))</f>
        <v>31.732500000000002</v>
      </c>
      <c r="Q550" s="21">
        <f>MROUND(Datos[[#This Row],[Longitude]],IF(Datos[[#This Row],[Longitude]]&lt;0,-Precisión,Precisión))</f>
        <v>-83.972999999999999</v>
      </c>
      <c r="R550" s="1">
        <v>549</v>
      </c>
      <c r="S550" s="5" t="b">
        <f>AND(Datos[[#This Row],[Latitude]]&gt;=Latitud_,Datos[[#This Row],[Latitude]]&lt;=_Latitud)</f>
        <v>0</v>
      </c>
      <c r="T550" s="2" t="b">
        <f>AND(Datos[[#This Row],[Longitude]]&gt;=Longitud_,Datos[[#This Row],[Longitude]]&lt;=_Longitud)</f>
        <v>0</v>
      </c>
      <c r="U550" s="2" t="b">
        <f>AND(Comodines[[#This Row],[Latitud]],Comodines[[#This Row],[Longitud]])</f>
        <v>0</v>
      </c>
      <c r="V550" s="2" t="b">
        <f>IF(COUNTIFS($O$2:O550,Comodines[[#This Row],[LatT&amp;LonT]],$F$2:F550,Datos[[#This Row],[Acq_date]]-1)=0,TRUE,FALSE)</f>
        <v>1</v>
      </c>
      <c r="W550" s="2" t="b">
        <f>AND(Comodines[[#This Row],[L&amp;L]],Comodines[[#This Row],[Nuevo_Fuego]])</f>
        <v>0</v>
      </c>
      <c r="X550" s="2" t="str">
        <f>IF(Comodines[[#This Row],[L&amp;L]],Comodines[[#This Row],[Contador]],"")</f>
        <v/>
      </c>
      <c r="Y550" s="2" t="str">
        <f>IFERROR(SMALL(Comodines[L&amp;LC1],COUNTA($U$2:U550)),"")</f>
        <v/>
      </c>
      <c r="Z550" s="2" t="str">
        <f>IF(AND(Comodines[[#This Row],[Nuevo_Fuego]],Comodines[[#This Row],[L&amp;L]]),Comodines[[#This Row],[Contador]],"")</f>
        <v/>
      </c>
      <c r="AA550" s="2" t="str">
        <f>IFERROR(SMALL(Comodines[FuegoC1],COUNTA($W$2:W550)),"")</f>
        <v/>
      </c>
      <c r="AB550" s="3"/>
      <c r="AD550" s="3"/>
      <c r="AE550" s="3"/>
    </row>
    <row r="551" spans="1:31" ht="15" x14ac:dyDescent="0.25">
      <c r="A551" s="25">
        <v>31.71537</v>
      </c>
      <c r="B551" s="18">
        <v>-84.065839999999994</v>
      </c>
      <c r="C551" s="2">
        <v>337.2</v>
      </c>
      <c r="D551" s="2">
        <v>0.5</v>
      </c>
      <c r="E551" s="2">
        <v>0.4</v>
      </c>
      <c r="F551" s="4">
        <v>42643</v>
      </c>
      <c r="G551" s="2">
        <v>1825</v>
      </c>
      <c r="H551" s="2" t="s">
        <v>0</v>
      </c>
      <c r="I551" s="2" t="s">
        <v>1</v>
      </c>
      <c r="J551" s="2" t="s">
        <v>2</v>
      </c>
      <c r="K551" s="2">
        <v>305</v>
      </c>
      <c r="L551" s="2">
        <v>0</v>
      </c>
      <c r="M551" s="6" t="s">
        <v>3</v>
      </c>
      <c r="N551" s="23"/>
      <c r="O551" s="21" t="str">
        <f>Comodines[[#This Row],[Lat_trunc]]&amp;Comodines[[#This Row],[Lon_trunc]]</f>
        <v>31.7155-84.066</v>
      </c>
      <c r="P551" s="21">
        <f>MROUND(Datos[[#This Row],[Latitude]],IF(Datos[[#This Row],[Latitude]]&lt;0,-Precisión,Precisión))</f>
        <v>31.715500000000002</v>
      </c>
      <c r="Q551" s="21">
        <f>MROUND(Datos[[#This Row],[Longitude]],IF(Datos[[#This Row],[Longitude]]&lt;0,-Precisión,Precisión))</f>
        <v>-84.066000000000003</v>
      </c>
      <c r="R551" s="1">
        <v>550</v>
      </c>
      <c r="S551" s="5" t="b">
        <f>AND(Datos[[#This Row],[Latitude]]&gt;=Latitud_,Datos[[#This Row],[Latitude]]&lt;=_Latitud)</f>
        <v>0</v>
      </c>
      <c r="T551" s="2" t="b">
        <f>AND(Datos[[#This Row],[Longitude]]&gt;=Longitud_,Datos[[#This Row],[Longitude]]&lt;=_Longitud)</f>
        <v>0</v>
      </c>
      <c r="U551" s="2" t="b">
        <f>AND(Comodines[[#This Row],[Latitud]],Comodines[[#This Row],[Longitud]])</f>
        <v>0</v>
      </c>
      <c r="V551" s="2" t="b">
        <f>IF(COUNTIFS($O$2:O551,Comodines[[#This Row],[LatT&amp;LonT]],$F$2:F551,Datos[[#This Row],[Acq_date]]-1)=0,TRUE,FALSE)</f>
        <v>1</v>
      </c>
      <c r="W551" s="2" t="b">
        <f>AND(Comodines[[#This Row],[L&amp;L]],Comodines[[#This Row],[Nuevo_Fuego]])</f>
        <v>0</v>
      </c>
      <c r="X551" s="2" t="str">
        <f>IF(Comodines[[#This Row],[L&amp;L]],Comodines[[#This Row],[Contador]],"")</f>
        <v/>
      </c>
      <c r="Y551" s="2" t="str">
        <f>IFERROR(SMALL(Comodines[L&amp;LC1],COUNTA($U$2:U551)),"")</f>
        <v/>
      </c>
      <c r="Z551" s="2" t="str">
        <f>IF(AND(Comodines[[#This Row],[Nuevo_Fuego]],Comodines[[#This Row],[L&amp;L]]),Comodines[[#This Row],[Contador]],"")</f>
        <v/>
      </c>
      <c r="AA551" s="2" t="str">
        <f>IFERROR(SMALL(Comodines[FuegoC1],COUNTA($W$2:W551)),"")</f>
        <v/>
      </c>
      <c r="AB551" s="3"/>
      <c r="AD551" s="3"/>
      <c r="AE551" s="3"/>
    </row>
    <row r="552" spans="1:31" ht="15" x14ac:dyDescent="0.25">
      <c r="A552" s="25">
        <v>32.082599999999999</v>
      </c>
      <c r="B552" s="18">
        <v>-81.977609999999999</v>
      </c>
      <c r="C552" s="2">
        <v>336.2</v>
      </c>
      <c r="D552" s="2">
        <v>0.4</v>
      </c>
      <c r="E552" s="2">
        <v>0.4</v>
      </c>
      <c r="F552" s="4">
        <v>42643</v>
      </c>
      <c r="G552" s="2">
        <v>1825</v>
      </c>
      <c r="H552" s="2" t="s">
        <v>0</v>
      </c>
      <c r="I552" s="2" t="s">
        <v>1</v>
      </c>
      <c r="J552" s="2" t="s">
        <v>2</v>
      </c>
      <c r="K552" s="2">
        <v>308.39999999999998</v>
      </c>
      <c r="L552" s="2">
        <v>0</v>
      </c>
      <c r="M552" s="6" t="s">
        <v>3</v>
      </c>
      <c r="N552" s="23"/>
      <c r="O552" s="21" t="str">
        <f>Comodines[[#This Row],[Lat_trunc]]&amp;Comodines[[#This Row],[Lon_trunc]]</f>
        <v>32.0825-81.9775</v>
      </c>
      <c r="P552" s="21">
        <f>MROUND(Datos[[#This Row],[Latitude]],IF(Datos[[#This Row],[Latitude]]&lt;0,-Precisión,Precisión))</f>
        <v>32.082500000000003</v>
      </c>
      <c r="Q552" s="21">
        <f>MROUND(Datos[[#This Row],[Longitude]],IF(Datos[[#This Row],[Longitude]]&lt;0,-Precisión,Precisión))</f>
        <v>-81.977500000000006</v>
      </c>
      <c r="R552" s="1">
        <v>551</v>
      </c>
      <c r="S552" s="5" t="b">
        <f>AND(Datos[[#This Row],[Latitude]]&gt;=Latitud_,Datos[[#This Row],[Latitude]]&lt;=_Latitud)</f>
        <v>0</v>
      </c>
      <c r="T552" s="2" t="b">
        <f>AND(Datos[[#This Row],[Longitude]]&gt;=Longitud_,Datos[[#This Row],[Longitude]]&lt;=_Longitud)</f>
        <v>0</v>
      </c>
      <c r="U552" s="2" t="b">
        <f>AND(Comodines[[#This Row],[Latitud]],Comodines[[#This Row],[Longitud]])</f>
        <v>0</v>
      </c>
      <c r="V552" s="2" t="b">
        <f>IF(COUNTIFS($O$2:O552,Comodines[[#This Row],[LatT&amp;LonT]],$F$2:F552,Datos[[#This Row],[Acq_date]]-1)=0,TRUE,FALSE)</f>
        <v>1</v>
      </c>
      <c r="W552" s="2" t="b">
        <f>AND(Comodines[[#This Row],[L&amp;L]],Comodines[[#This Row],[Nuevo_Fuego]])</f>
        <v>0</v>
      </c>
      <c r="X552" s="2" t="str">
        <f>IF(Comodines[[#This Row],[L&amp;L]],Comodines[[#This Row],[Contador]],"")</f>
        <v/>
      </c>
      <c r="Y552" s="2" t="str">
        <f>IFERROR(SMALL(Comodines[L&amp;LC1],COUNTA($U$2:U552)),"")</f>
        <v/>
      </c>
      <c r="Z552" s="2" t="str">
        <f>IF(AND(Comodines[[#This Row],[Nuevo_Fuego]],Comodines[[#This Row],[L&amp;L]]),Comodines[[#This Row],[Contador]],"")</f>
        <v/>
      </c>
      <c r="AA552" s="2" t="str">
        <f>IFERROR(SMALL(Comodines[FuegoC1],COUNTA($W$2:W552)),"")</f>
        <v/>
      </c>
      <c r="AB552" s="3"/>
      <c r="AD552" s="3"/>
      <c r="AE552" s="3"/>
    </row>
    <row r="553" spans="1:31" ht="15" x14ac:dyDescent="0.25">
      <c r="A553" s="25">
        <v>31.735040000000001</v>
      </c>
      <c r="B553" s="18">
        <v>-83.978710000000007</v>
      </c>
      <c r="C553" s="2">
        <v>347.8</v>
      </c>
      <c r="D553" s="2">
        <v>0.5</v>
      </c>
      <c r="E553" s="2">
        <v>0.4</v>
      </c>
      <c r="F553" s="4">
        <v>42643</v>
      </c>
      <c r="G553" s="2">
        <v>1825</v>
      </c>
      <c r="H553" s="2" t="s">
        <v>0</v>
      </c>
      <c r="I553" s="2" t="s">
        <v>1</v>
      </c>
      <c r="J553" s="2" t="s">
        <v>2</v>
      </c>
      <c r="K553" s="2">
        <v>306</v>
      </c>
      <c r="L553" s="2">
        <v>0</v>
      </c>
      <c r="M553" s="6" t="s">
        <v>3</v>
      </c>
      <c r="N553" s="23"/>
      <c r="O553" s="21" t="str">
        <f>Comodines[[#This Row],[Lat_trunc]]&amp;Comodines[[#This Row],[Lon_trunc]]</f>
        <v>31.735-83.9785</v>
      </c>
      <c r="P553" s="21">
        <f>MROUND(Datos[[#This Row],[Latitude]],IF(Datos[[#This Row],[Latitude]]&lt;0,-Precisión,Precisión))</f>
        <v>31.734999999999999</v>
      </c>
      <c r="Q553" s="21">
        <f>MROUND(Datos[[#This Row],[Longitude]],IF(Datos[[#This Row],[Longitude]]&lt;0,-Precisión,Precisión))</f>
        <v>-83.978499999999997</v>
      </c>
      <c r="R553" s="1">
        <v>552</v>
      </c>
      <c r="S553" s="5" t="b">
        <f>AND(Datos[[#This Row],[Latitude]]&gt;=Latitud_,Datos[[#This Row],[Latitude]]&lt;=_Latitud)</f>
        <v>0</v>
      </c>
      <c r="T553" s="2" t="b">
        <f>AND(Datos[[#This Row],[Longitude]]&gt;=Longitud_,Datos[[#This Row],[Longitude]]&lt;=_Longitud)</f>
        <v>0</v>
      </c>
      <c r="U553" s="2" t="b">
        <f>AND(Comodines[[#This Row],[Latitud]],Comodines[[#This Row],[Longitud]])</f>
        <v>0</v>
      </c>
      <c r="V553" s="2" t="b">
        <f>IF(COUNTIFS($O$2:O553,Comodines[[#This Row],[LatT&amp;LonT]],$F$2:F553,Datos[[#This Row],[Acq_date]]-1)=0,TRUE,FALSE)</f>
        <v>1</v>
      </c>
      <c r="W553" s="2" t="b">
        <f>AND(Comodines[[#This Row],[L&amp;L]],Comodines[[#This Row],[Nuevo_Fuego]])</f>
        <v>0</v>
      </c>
      <c r="X553" s="2" t="str">
        <f>IF(Comodines[[#This Row],[L&amp;L]],Comodines[[#This Row],[Contador]],"")</f>
        <v/>
      </c>
      <c r="Y553" s="2" t="str">
        <f>IFERROR(SMALL(Comodines[L&amp;LC1],COUNTA($U$2:U553)),"")</f>
        <v/>
      </c>
      <c r="Z553" s="2" t="str">
        <f>IF(AND(Comodines[[#This Row],[Nuevo_Fuego]],Comodines[[#This Row],[L&amp;L]]),Comodines[[#This Row],[Contador]],"")</f>
        <v/>
      </c>
      <c r="AA553" s="2" t="str">
        <f>IFERROR(SMALL(Comodines[FuegoC1],COUNTA($W$2:W553)),"")</f>
        <v/>
      </c>
      <c r="AB553" s="3"/>
      <c r="AD553" s="3"/>
      <c r="AE553" s="3"/>
    </row>
    <row r="554" spans="1:31" ht="15" x14ac:dyDescent="0.25">
      <c r="A554" s="25">
        <v>30.217230000000001</v>
      </c>
      <c r="B554" s="18">
        <v>-91.174260000000004</v>
      </c>
      <c r="C554" s="2">
        <v>352.8</v>
      </c>
      <c r="D554" s="2">
        <v>0.4</v>
      </c>
      <c r="E554" s="2">
        <v>0.6</v>
      </c>
      <c r="F554" s="4">
        <v>42643</v>
      </c>
      <c r="G554" s="2">
        <v>1825</v>
      </c>
      <c r="H554" s="2" t="s">
        <v>0</v>
      </c>
      <c r="I554" s="2" t="s">
        <v>1</v>
      </c>
      <c r="J554" s="2" t="s">
        <v>2</v>
      </c>
      <c r="K554" s="2">
        <v>298.3</v>
      </c>
      <c r="L554" s="2">
        <v>0</v>
      </c>
      <c r="M554" s="6" t="s">
        <v>3</v>
      </c>
      <c r="N554" s="23"/>
      <c r="O554" s="21" t="str">
        <f>Comodines[[#This Row],[Lat_trunc]]&amp;Comodines[[#This Row],[Lon_trunc]]</f>
        <v>30.217-91.1745</v>
      </c>
      <c r="P554" s="21">
        <f>MROUND(Datos[[#This Row],[Latitude]],IF(Datos[[#This Row],[Latitude]]&lt;0,-Precisión,Precisión))</f>
        <v>30.217000000000002</v>
      </c>
      <c r="Q554" s="21">
        <f>MROUND(Datos[[#This Row],[Longitude]],IF(Datos[[#This Row],[Longitude]]&lt;0,-Precisión,Precisión))</f>
        <v>-91.174500000000009</v>
      </c>
      <c r="R554" s="1">
        <v>553</v>
      </c>
      <c r="S554" s="5" t="b">
        <f>AND(Datos[[#This Row],[Latitude]]&gt;=Latitud_,Datos[[#This Row],[Latitude]]&lt;=_Latitud)</f>
        <v>0</v>
      </c>
      <c r="T554" s="2" t="b">
        <f>AND(Datos[[#This Row],[Longitude]]&gt;=Longitud_,Datos[[#This Row],[Longitude]]&lt;=_Longitud)</f>
        <v>0</v>
      </c>
      <c r="U554" s="2" t="b">
        <f>AND(Comodines[[#This Row],[Latitud]],Comodines[[#This Row],[Longitud]])</f>
        <v>0</v>
      </c>
      <c r="V554" s="2" t="b">
        <f>IF(COUNTIFS($O$2:O554,Comodines[[#This Row],[LatT&amp;LonT]],$F$2:F554,Datos[[#This Row],[Acq_date]]-1)=0,TRUE,FALSE)</f>
        <v>1</v>
      </c>
      <c r="W554" s="2" t="b">
        <f>AND(Comodines[[#This Row],[L&amp;L]],Comodines[[#This Row],[Nuevo_Fuego]])</f>
        <v>0</v>
      </c>
      <c r="X554" s="2" t="str">
        <f>IF(Comodines[[#This Row],[L&amp;L]],Comodines[[#This Row],[Contador]],"")</f>
        <v/>
      </c>
      <c r="Y554" s="2" t="str">
        <f>IFERROR(SMALL(Comodines[L&amp;LC1],COUNTA($U$2:U554)),"")</f>
        <v/>
      </c>
      <c r="Z554" s="2" t="str">
        <f>IF(AND(Comodines[[#This Row],[Nuevo_Fuego]],Comodines[[#This Row],[L&amp;L]]),Comodines[[#This Row],[Contador]],"")</f>
        <v/>
      </c>
      <c r="AA554" s="2" t="str">
        <f>IFERROR(SMALL(Comodines[FuegoC1],COUNTA($W$2:W554)),"")</f>
        <v/>
      </c>
      <c r="AB554" s="3"/>
      <c r="AD554" s="3"/>
      <c r="AE554" s="3"/>
    </row>
    <row r="555" spans="1:31" ht="15" x14ac:dyDescent="0.25">
      <c r="A555" s="25">
        <v>30.21622</v>
      </c>
      <c r="B555" s="18">
        <v>-91.178399999999996</v>
      </c>
      <c r="C555" s="2">
        <v>340.5</v>
      </c>
      <c r="D555" s="2">
        <v>0.4</v>
      </c>
      <c r="E555" s="2">
        <v>0.6</v>
      </c>
      <c r="F555" s="4">
        <v>42643</v>
      </c>
      <c r="G555" s="2">
        <v>1825</v>
      </c>
      <c r="H555" s="2" t="s">
        <v>0</v>
      </c>
      <c r="I555" s="2" t="s">
        <v>1</v>
      </c>
      <c r="J555" s="2" t="s">
        <v>2</v>
      </c>
      <c r="K555" s="2">
        <v>299.5</v>
      </c>
      <c r="L555" s="2">
        <v>0</v>
      </c>
      <c r="M555" s="6" t="s">
        <v>3</v>
      </c>
      <c r="N555" s="23"/>
      <c r="O555" s="21" t="str">
        <f>Comodines[[#This Row],[Lat_trunc]]&amp;Comodines[[#This Row],[Lon_trunc]]</f>
        <v>30.216-91.1785</v>
      </c>
      <c r="P555" s="21">
        <f>MROUND(Datos[[#This Row],[Latitude]],IF(Datos[[#This Row],[Latitude]]&lt;0,-Precisión,Precisión))</f>
        <v>30.216000000000001</v>
      </c>
      <c r="Q555" s="21">
        <f>MROUND(Datos[[#This Row],[Longitude]],IF(Datos[[#This Row],[Longitude]]&lt;0,-Precisión,Precisión))</f>
        <v>-91.1785</v>
      </c>
      <c r="R555" s="1">
        <v>554</v>
      </c>
      <c r="S555" s="5" t="b">
        <f>AND(Datos[[#This Row],[Latitude]]&gt;=Latitud_,Datos[[#This Row],[Latitude]]&lt;=_Latitud)</f>
        <v>0</v>
      </c>
      <c r="T555" s="2" t="b">
        <f>AND(Datos[[#This Row],[Longitude]]&gt;=Longitud_,Datos[[#This Row],[Longitude]]&lt;=_Longitud)</f>
        <v>0</v>
      </c>
      <c r="U555" s="2" t="b">
        <f>AND(Comodines[[#This Row],[Latitud]],Comodines[[#This Row],[Longitud]])</f>
        <v>0</v>
      </c>
      <c r="V555" s="2" t="b">
        <f>IF(COUNTIFS($O$2:O555,Comodines[[#This Row],[LatT&amp;LonT]],$F$2:F555,Datos[[#This Row],[Acq_date]]-1)=0,TRUE,FALSE)</f>
        <v>1</v>
      </c>
      <c r="W555" s="2" t="b">
        <f>AND(Comodines[[#This Row],[L&amp;L]],Comodines[[#This Row],[Nuevo_Fuego]])</f>
        <v>0</v>
      </c>
      <c r="X555" s="2" t="str">
        <f>IF(Comodines[[#This Row],[L&amp;L]],Comodines[[#This Row],[Contador]],"")</f>
        <v/>
      </c>
      <c r="Y555" s="2" t="str">
        <f>IFERROR(SMALL(Comodines[L&amp;LC1],COUNTA($U$2:U555)),"")</f>
        <v/>
      </c>
      <c r="Z555" s="2" t="str">
        <f>IF(AND(Comodines[[#This Row],[Nuevo_Fuego]],Comodines[[#This Row],[L&amp;L]]),Comodines[[#This Row],[Contador]],"")</f>
        <v/>
      </c>
      <c r="AA555" s="2" t="str">
        <f>IFERROR(SMALL(Comodines[FuegoC1],COUNTA($W$2:W555)),"")</f>
        <v/>
      </c>
      <c r="AB555" s="3"/>
      <c r="AD555" s="3"/>
      <c r="AE555" s="3"/>
    </row>
    <row r="556" spans="1:31" ht="15" x14ac:dyDescent="0.25">
      <c r="A556" s="25">
        <v>30.216760000000001</v>
      </c>
      <c r="B556" s="18">
        <v>-91.173919999999995</v>
      </c>
      <c r="C556" s="2">
        <v>355.2</v>
      </c>
      <c r="D556" s="2">
        <v>0.4</v>
      </c>
      <c r="E556" s="2">
        <v>0.6</v>
      </c>
      <c r="F556" s="4">
        <v>42643</v>
      </c>
      <c r="G556" s="2">
        <v>1825</v>
      </c>
      <c r="H556" s="2" t="s">
        <v>0</v>
      </c>
      <c r="I556" s="2" t="s">
        <v>1</v>
      </c>
      <c r="J556" s="2" t="s">
        <v>2</v>
      </c>
      <c r="K556" s="2">
        <v>298.5</v>
      </c>
      <c r="L556" s="2">
        <v>0</v>
      </c>
      <c r="M556" s="6" t="s">
        <v>3</v>
      </c>
      <c r="N556" s="23"/>
      <c r="O556" s="21" t="str">
        <f>Comodines[[#This Row],[Lat_trunc]]&amp;Comodines[[#This Row],[Lon_trunc]]</f>
        <v>30.217-91.174</v>
      </c>
      <c r="P556" s="21">
        <f>MROUND(Datos[[#This Row],[Latitude]],IF(Datos[[#This Row],[Latitude]]&lt;0,-Precisión,Precisión))</f>
        <v>30.217000000000002</v>
      </c>
      <c r="Q556" s="21">
        <f>MROUND(Datos[[#This Row],[Longitude]],IF(Datos[[#This Row],[Longitude]]&lt;0,-Precisión,Precisión))</f>
        <v>-91.174000000000007</v>
      </c>
      <c r="R556" s="1">
        <v>555</v>
      </c>
      <c r="S556" s="5" t="b">
        <f>AND(Datos[[#This Row],[Latitude]]&gt;=Latitud_,Datos[[#This Row],[Latitude]]&lt;=_Latitud)</f>
        <v>0</v>
      </c>
      <c r="T556" s="2" t="b">
        <f>AND(Datos[[#This Row],[Longitude]]&gt;=Longitud_,Datos[[#This Row],[Longitude]]&lt;=_Longitud)</f>
        <v>0</v>
      </c>
      <c r="U556" s="2" t="b">
        <f>AND(Comodines[[#This Row],[Latitud]],Comodines[[#This Row],[Longitud]])</f>
        <v>0</v>
      </c>
      <c r="V556" s="2" t="b">
        <f>IF(COUNTIFS($O$2:O556,Comodines[[#This Row],[LatT&amp;LonT]],$F$2:F556,Datos[[#This Row],[Acq_date]]-1)=0,TRUE,FALSE)</f>
        <v>1</v>
      </c>
      <c r="W556" s="2" t="b">
        <f>AND(Comodines[[#This Row],[L&amp;L]],Comodines[[#This Row],[Nuevo_Fuego]])</f>
        <v>0</v>
      </c>
      <c r="X556" s="2" t="str">
        <f>IF(Comodines[[#This Row],[L&amp;L]],Comodines[[#This Row],[Contador]],"")</f>
        <v/>
      </c>
      <c r="Y556" s="2" t="str">
        <f>IFERROR(SMALL(Comodines[L&amp;LC1],COUNTA($U$2:U556)),"")</f>
        <v/>
      </c>
      <c r="Z556" s="2" t="str">
        <f>IF(AND(Comodines[[#This Row],[Nuevo_Fuego]],Comodines[[#This Row],[L&amp;L]]),Comodines[[#This Row],[Contador]],"")</f>
        <v/>
      </c>
      <c r="AA556" s="2" t="str">
        <f>IFERROR(SMALL(Comodines[FuegoC1],COUNTA($W$2:W556)),"")</f>
        <v/>
      </c>
      <c r="AB556" s="3"/>
      <c r="AD556" s="3"/>
      <c r="AE556" s="3"/>
    </row>
    <row r="557" spans="1:31" ht="15" x14ac:dyDescent="0.25">
      <c r="A557" s="25">
        <v>30.215720000000001</v>
      </c>
      <c r="B557" s="18">
        <v>-91.178049999999999</v>
      </c>
      <c r="C557" s="2">
        <v>335.3</v>
      </c>
      <c r="D557" s="2">
        <v>0.4</v>
      </c>
      <c r="E557" s="2">
        <v>0.6</v>
      </c>
      <c r="F557" s="4">
        <v>42643</v>
      </c>
      <c r="G557" s="2">
        <v>1825</v>
      </c>
      <c r="H557" s="2" t="s">
        <v>0</v>
      </c>
      <c r="I557" s="2" t="s">
        <v>1</v>
      </c>
      <c r="J557" s="2" t="s">
        <v>2</v>
      </c>
      <c r="K557" s="2">
        <v>299.7</v>
      </c>
      <c r="L557" s="2">
        <v>0</v>
      </c>
      <c r="M557" s="6" t="s">
        <v>3</v>
      </c>
      <c r="N557" s="23"/>
      <c r="O557" s="21" t="str">
        <f>Comodines[[#This Row],[Lat_trunc]]&amp;Comodines[[#This Row],[Lon_trunc]]</f>
        <v>30.2155-91.178</v>
      </c>
      <c r="P557" s="21">
        <f>MROUND(Datos[[#This Row],[Latitude]],IF(Datos[[#This Row],[Latitude]]&lt;0,-Precisión,Precisión))</f>
        <v>30.215500000000002</v>
      </c>
      <c r="Q557" s="21">
        <f>MROUND(Datos[[#This Row],[Longitude]],IF(Datos[[#This Row],[Longitude]]&lt;0,-Precisión,Precisión))</f>
        <v>-91.177999999999997</v>
      </c>
      <c r="R557" s="1">
        <v>556</v>
      </c>
      <c r="S557" s="5" t="b">
        <f>AND(Datos[[#This Row],[Latitude]]&gt;=Latitud_,Datos[[#This Row],[Latitude]]&lt;=_Latitud)</f>
        <v>0</v>
      </c>
      <c r="T557" s="2" t="b">
        <f>AND(Datos[[#This Row],[Longitude]]&gt;=Longitud_,Datos[[#This Row],[Longitude]]&lt;=_Longitud)</f>
        <v>0</v>
      </c>
      <c r="U557" s="2" t="b">
        <f>AND(Comodines[[#This Row],[Latitud]],Comodines[[#This Row],[Longitud]])</f>
        <v>0</v>
      </c>
      <c r="V557" s="2" t="b">
        <f>IF(COUNTIFS($O$2:O557,Comodines[[#This Row],[LatT&amp;LonT]],$F$2:F557,Datos[[#This Row],[Acq_date]]-1)=0,TRUE,FALSE)</f>
        <v>1</v>
      </c>
      <c r="W557" s="2" t="b">
        <f>AND(Comodines[[#This Row],[L&amp;L]],Comodines[[#This Row],[Nuevo_Fuego]])</f>
        <v>0</v>
      </c>
      <c r="X557" s="2" t="str">
        <f>IF(Comodines[[#This Row],[L&amp;L]],Comodines[[#This Row],[Contador]],"")</f>
        <v/>
      </c>
      <c r="Y557" s="2" t="str">
        <f>IFERROR(SMALL(Comodines[L&amp;LC1],COUNTA($U$2:U557)),"")</f>
        <v/>
      </c>
      <c r="Z557" s="2" t="str">
        <f>IF(AND(Comodines[[#This Row],[Nuevo_Fuego]],Comodines[[#This Row],[L&amp;L]]),Comodines[[#This Row],[Contador]],"")</f>
        <v/>
      </c>
      <c r="AA557" s="2" t="str">
        <f>IFERROR(SMALL(Comodines[FuegoC1],COUNTA($W$2:W557)),"")</f>
        <v/>
      </c>
      <c r="AB557" s="3"/>
      <c r="AD557" s="3"/>
      <c r="AE557" s="3"/>
    </row>
    <row r="558" spans="1:31" ht="15" x14ac:dyDescent="0.25">
      <c r="A558" s="25">
        <v>31.284690000000001</v>
      </c>
      <c r="B558" s="18">
        <v>-86.668149999999997</v>
      </c>
      <c r="C558" s="2">
        <v>342.2</v>
      </c>
      <c r="D558" s="2">
        <v>0.4</v>
      </c>
      <c r="E558" s="2">
        <v>0.5</v>
      </c>
      <c r="F558" s="4">
        <v>42643</v>
      </c>
      <c r="G558" s="2">
        <v>1825</v>
      </c>
      <c r="H558" s="2" t="s">
        <v>0</v>
      </c>
      <c r="I558" s="2" t="s">
        <v>1</v>
      </c>
      <c r="J558" s="2" t="s">
        <v>2</v>
      </c>
      <c r="K558" s="2">
        <v>296</v>
      </c>
      <c r="L558" s="2">
        <v>0</v>
      </c>
      <c r="M558" s="6" t="s">
        <v>3</v>
      </c>
      <c r="N558" s="23"/>
      <c r="O558" s="21" t="str">
        <f>Comodines[[#This Row],[Lat_trunc]]&amp;Comodines[[#This Row],[Lon_trunc]]</f>
        <v>31.2845-86.668</v>
      </c>
      <c r="P558" s="21">
        <f>MROUND(Datos[[#This Row],[Latitude]],IF(Datos[[#This Row],[Latitude]]&lt;0,-Precisión,Precisión))</f>
        <v>31.284500000000001</v>
      </c>
      <c r="Q558" s="21">
        <f>MROUND(Datos[[#This Row],[Longitude]],IF(Datos[[#This Row],[Longitude]]&lt;0,-Precisión,Precisión))</f>
        <v>-86.668000000000006</v>
      </c>
      <c r="R558" s="1">
        <v>557</v>
      </c>
      <c r="S558" s="5" t="b">
        <f>AND(Datos[[#This Row],[Latitude]]&gt;=Latitud_,Datos[[#This Row],[Latitude]]&lt;=_Latitud)</f>
        <v>0</v>
      </c>
      <c r="T558" s="2" t="b">
        <f>AND(Datos[[#This Row],[Longitude]]&gt;=Longitud_,Datos[[#This Row],[Longitude]]&lt;=_Longitud)</f>
        <v>0</v>
      </c>
      <c r="U558" s="2" t="b">
        <f>AND(Comodines[[#This Row],[Latitud]],Comodines[[#This Row],[Longitud]])</f>
        <v>0</v>
      </c>
      <c r="V558" s="2" t="b">
        <f>IF(COUNTIFS($O$2:O558,Comodines[[#This Row],[LatT&amp;LonT]],$F$2:F558,Datos[[#This Row],[Acq_date]]-1)=0,TRUE,FALSE)</f>
        <v>1</v>
      </c>
      <c r="W558" s="2" t="b">
        <f>AND(Comodines[[#This Row],[L&amp;L]],Comodines[[#This Row],[Nuevo_Fuego]])</f>
        <v>0</v>
      </c>
      <c r="X558" s="2" t="str">
        <f>IF(Comodines[[#This Row],[L&amp;L]],Comodines[[#This Row],[Contador]],"")</f>
        <v/>
      </c>
      <c r="Y558" s="2" t="str">
        <f>IFERROR(SMALL(Comodines[L&amp;LC1],COUNTA($U$2:U558)),"")</f>
        <v/>
      </c>
      <c r="Z558" s="2" t="str">
        <f>IF(AND(Comodines[[#This Row],[Nuevo_Fuego]],Comodines[[#This Row],[L&amp;L]]),Comodines[[#This Row],[Contador]],"")</f>
        <v/>
      </c>
      <c r="AA558" s="2" t="str">
        <f>IFERROR(SMALL(Comodines[FuegoC1],COUNTA($W$2:W558)),"")</f>
        <v/>
      </c>
      <c r="AB558" s="3"/>
      <c r="AD558" s="3"/>
      <c r="AE558" s="3"/>
    </row>
    <row r="559" spans="1:31" ht="15" x14ac:dyDescent="0.25">
      <c r="A559" s="25">
        <v>30.748660000000001</v>
      </c>
      <c r="B559" s="18">
        <v>-89.186440000000005</v>
      </c>
      <c r="C559" s="2">
        <v>341.7</v>
      </c>
      <c r="D559" s="2">
        <v>0.6</v>
      </c>
      <c r="E559" s="2">
        <v>0.5</v>
      </c>
      <c r="F559" s="4">
        <v>42643</v>
      </c>
      <c r="G559" s="2">
        <v>1825</v>
      </c>
      <c r="H559" s="2" t="s">
        <v>0</v>
      </c>
      <c r="I559" s="2" t="s">
        <v>1</v>
      </c>
      <c r="J559" s="2" t="s">
        <v>2</v>
      </c>
      <c r="K559" s="2">
        <v>298.3</v>
      </c>
      <c r="L559" s="2">
        <v>0</v>
      </c>
      <c r="M559" s="6" t="s">
        <v>3</v>
      </c>
      <c r="N559" s="23"/>
      <c r="O559" s="21" t="str">
        <f>Comodines[[#This Row],[Lat_trunc]]&amp;Comodines[[#This Row],[Lon_trunc]]</f>
        <v>30.7485-89.1865</v>
      </c>
      <c r="P559" s="21">
        <f>MROUND(Datos[[#This Row],[Latitude]],IF(Datos[[#This Row],[Latitude]]&lt;0,-Precisión,Precisión))</f>
        <v>30.7485</v>
      </c>
      <c r="Q559" s="21">
        <f>MROUND(Datos[[#This Row],[Longitude]],IF(Datos[[#This Row],[Longitude]]&lt;0,-Precisión,Precisión))</f>
        <v>-89.186499999999995</v>
      </c>
      <c r="R559" s="1">
        <v>558</v>
      </c>
      <c r="S559" s="5" t="b">
        <f>AND(Datos[[#This Row],[Latitude]]&gt;=Latitud_,Datos[[#This Row],[Latitude]]&lt;=_Latitud)</f>
        <v>0</v>
      </c>
      <c r="T559" s="2" t="b">
        <f>AND(Datos[[#This Row],[Longitude]]&gt;=Longitud_,Datos[[#This Row],[Longitude]]&lt;=_Longitud)</f>
        <v>0</v>
      </c>
      <c r="U559" s="2" t="b">
        <f>AND(Comodines[[#This Row],[Latitud]],Comodines[[#This Row],[Longitud]])</f>
        <v>0</v>
      </c>
      <c r="V559" s="2" t="b">
        <f>IF(COUNTIFS($O$2:O559,Comodines[[#This Row],[LatT&amp;LonT]],$F$2:F559,Datos[[#This Row],[Acq_date]]-1)=0,TRUE,FALSE)</f>
        <v>1</v>
      </c>
      <c r="W559" s="2" t="b">
        <f>AND(Comodines[[#This Row],[L&amp;L]],Comodines[[#This Row],[Nuevo_Fuego]])</f>
        <v>0</v>
      </c>
      <c r="X559" s="2" t="str">
        <f>IF(Comodines[[#This Row],[L&amp;L]],Comodines[[#This Row],[Contador]],"")</f>
        <v/>
      </c>
      <c r="Y559" s="2" t="str">
        <f>IFERROR(SMALL(Comodines[L&amp;LC1],COUNTA($U$2:U559)),"")</f>
        <v/>
      </c>
      <c r="Z559" s="2" t="str">
        <f>IF(AND(Comodines[[#This Row],[Nuevo_Fuego]],Comodines[[#This Row],[L&amp;L]]),Comodines[[#This Row],[Contador]],"")</f>
        <v/>
      </c>
      <c r="AA559" s="2" t="str">
        <f>IFERROR(SMALL(Comodines[FuegoC1],COUNTA($W$2:W559)),"")</f>
        <v/>
      </c>
      <c r="AB559" s="3"/>
      <c r="AD559" s="3"/>
      <c r="AE559" s="3"/>
    </row>
    <row r="560" spans="1:31" ht="15" x14ac:dyDescent="0.25">
      <c r="A560" s="25">
        <v>31.636150000000001</v>
      </c>
      <c r="B560" s="18">
        <v>-84.990939999999995</v>
      </c>
      <c r="C560" s="2">
        <v>345.6</v>
      </c>
      <c r="D560" s="2">
        <v>0.5</v>
      </c>
      <c r="E560" s="2">
        <v>0.4</v>
      </c>
      <c r="F560" s="4">
        <v>42643</v>
      </c>
      <c r="G560" s="2">
        <v>1825</v>
      </c>
      <c r="H560" s="2" t="s">
        <v>0</v>
      </c>
      <c r="I560" s="2" t="s">
        <v>1</v>
      </c>
      <c r="J560" s="2" t="s">
        <v>2</v>
      </c>
      <c r="K560" s="2">
        <v>305.39999999999998</v>
      </c>
      <c r="L560" s="2">
        <v>0</v>
      </c>
      <c r="M560" s="6" t="s">
        <v>3</v>
      </c>
      <c r="N560" s="23"/>
      <c r="O560" s="21" t="str">
        <f>Comodines[[#This Row],[Lat_trunc]]&amp;Comodines[[#This Row],[Lon_trunc]]</f>
        <v>31.636-84.991</v>
      </c>
      <c r="P560" s="21">
        <f>MROUND(Datos[[#This Row],[Latitude]],IF(Datos[[#This Row],[Latitude]]&lt;0,-Precisión,Precisión))</f>
        <v>31.635999999999999</v>
      </c>
      <c r="Q560" s="21">
        <f>MROUND(Datos[[#This Row],[Longitude]],IF(Datos[[#This Row],[Longitude]]&lt;0,-Precisión,Precisión))</f>
        <v>-84.991</v>
      </c>
      <c r="R560" s="1">
        <v>559</v>
      </c>
      <c r="S560" s="5" t="b">
        <f>AND(Datos[[#This Row],[Latitude]]&gt;=Latitud_,Datos[[#This Row],[Latitude]]&lt;=_Latitud)</f>
        <v>0</v>
      </c>
      <c r="T560" s="2" t="b">
        <f>AND(Datos[[#This Row],[Longitude]]&gt;=Longitud_,Datos[[#This Row],[Longitude]]&lt;=_Longitud)</f>
        <v>0</v>
      </c>
      <c r="U560" s="2" t="b">
        <f>AND(Comodines[[#This Row],[Latitud]],Comodines[[#This Row],[Longitud]])</f>
        <v>0</v>
      </c>
      <c r="V560" s="2" t="b">
        <f>IF(COUNTIFS($O$2:O560,Comodines[[#This Row],[LatT&amp;LonT]],$F$2:F560,Datos[[#This Row],[Acq_date]]-1)=0,TRUE,FALSE)</f>
        <v>1</v>
      </c>
      <c r="W560" s="2" t="b">
        <f>AND(Comodines[[#This Row],[L&amp;L]],Comodines[[#This Row],[Nuevo_Fuego]])</f>
        <v>0</v>
      </c>
      <c r="X560" s="2" t="str">
        <f>IF(Comodines[[#This Row],[L&amp;L]],Comodines[[#This Row],[Contador]],"")</f>
        <v/>
      </c>
      <c r="Y560" s="2" t="str">
        <f>IFERROR(SMALL(Comodines[L&amp;LC1],COUNTA($U$2:U560)),"")</f>
        <v/>
      </c>
      <c r="Z560" s="2" t="str">
        <f>IF(AND(Comodines[[#This Row],[Nuevo_Fuego]],Comodines[[#This Row],[L&amp;L]]),Comodines[[#This Row],[Contador]],"")</f>
        <v/>
      </c>
      <c r="AA560" s="2" t="str">
        <f>IFERROR(SMALL(Comodines[FuegoC1],COUNTA($W$2:W560)),"")</f>
        <v/>
      </c>
      <c r="AB560" s="3"/>
      <c r="AD560" s="3"/>
      <c r="AE560" s="3"/>
    </row>
    <row r="561" spans="1:31" ht="15" x14ac:dyDescent="0.25">
      <c r="A561" s="25">
        <v>31.635120000000001</v>
      </c>
      <c r="B561" s="18">
        <v>-84.996319999999997</v>
      </c>
      <c r="C561" s="2">
        <v>336.4</v>
      </c>
      <c r="D561" s="2">
        <v>0.5</v>
      </c>
      <c r="E561" s="2">
        <v>0.4</v>
      </c>
      <c r="F561" s="4">
        <v>42643</v>
      </c>
      <c r="G561" s="2">
        <v>1825</v>
      </c>
      <c r="H561" s="2" t="s">
        <v>0</v>
      </c>
      <c r="I561" s="2" t="s">
        <v>1</v>
      </c>
      <c r="J561" s="2" t="s">
        <v>2</v>
      </c>
      <c r="K561" s="2">
        <v>300.60000000000002</v>
      </c>
      <c r="L561" s="2">
        <v>0</v>
      </c>
      <c r="M561" s="6" t="s">
        <v>3</v>
      </c>
      <c r="N561" s="23"/>
      <c r="O561" s="21" t="str">
        <f>Comodines[[#This Row],[Lat_trunc]]&amp;Comodines[[#This Row],[Lon_trunc]]</f>
        <v>31.635-84.9965</v>
      </c>
      <c r="P561" s="21">
        <f>MROUND(Datos[[#This Row],[Latitude]],IF(Datos[[#This Row],[Latitude]]&lt;0,-Precisión,Precisión))</f>
        <v>31.635000000000002</v>
      </c>
      <c r="Q561" s="21">
        <f>MROUND(Datos[[#This Row],[Longitude]],IF(Datos[[#This Row],[Longitude]]&lt;0,-Precisión,Precisión))</f>
        <v>-84.996499999999997</v>
      </c>
      <c r="R561" s="1">
        <v>560</v>
      </c>
      <c r="S561" s="5" t="b">
        <f>AND(Datos[[#This Row],[Latitude]]&gt;=Latitud_,Datos[[#This Row],[Latitude]]&lt;=_Latitud)</f>
        <v>0</v>
      </c>
      <c r="T561" s="2" t="b">
        <f>AND(Datos[[#This Row],[Longitude]]&gt;=Longitud_,Datos[[#This Row],[Longitude]]&lt;=_Longitud)</f>
        <v>0</v>
      </c>
      <c r="U561" s="2" t="b">
        <f>AND(Comodines[[#This Row],[Latitud]],Comodines[[#This Row],[Longitud]])</f>
        <v>0</v>
      </c>
      <c r="V561" s="2" t="b">
        <f>IF(COUNTIFS($O$2:O561,Comodines[[#This Row],[LatT&amp;LonT]],$F$2:F561,Datos[[#This Row],[Acq_date]]-1)=0,TRUE,FALSE)</f>
        <v>1</v>
      </c>
      <c r="W561" s="2" t="b">
        <f>AND(Comodines[[#This Row],[L&amp;L]],Comodines[[#This Row],[Nuevo_Fuego]])</f>
        <v>0</v>
      </c>
      <c r="X561" s="2" t="str">
        <f>IF(Comodines[[#This Row],[L&amp;L]],Comodines[[#This Row],[Contador]],"")</f>
        <v/>
      </c>
      <c r="Y561" s="2" t="str">
        <f>IFERROR(SMALL(Comodines[L&amp;LC1],COUNTA($U$2:U561)),"")</f>
        <v/>
      </c>
      <c r="Z561" s="2" t="str">
        <f>IF(AND(Comodines[[#This Row],[Nuevo_Fuego]],Comodines[[#This Row],[L&amp;L]]),Comodines[[#This Row],[Contador]],"")</f>
        <v/>
      </c>
      <c r="AA561" s="2" t="str">
        <f>IFERROR(SMALL(Comodines[FuegoC1],COUNTA($W$2:W561)),"")</f>
        <v/>
      </c>
      <c r="AB561" s="3"/>
      <c r="AD561" s="3"/>
      <c r="AE561" s="3"/>
    </row>
    <row r="562" spans="1:31" ht="15" x14ac:dyDescent="0.25">
      <c r="A562" s="25">
        <v>30.753450000000001</v>
      </c>
      <c r="B562" s="18">
        <v>-89.187960000000004</v>
      </c>
      <c r="C562" s="2">
        <v>351.6</v>
      </c>
      <c r="D562" s="2">
        <v>0.6</v>
      </c>
      <c r="E562" s="2">
        <v>0.5</v>
      </c>
      <c r="F562" s="4">
        <v>42643</v>
      </c>
      <c r="G562" s="2">
        <v>1825</v>
      </c>
      <c r="H562" s="2" t="s">
        <v>0</v>
      </c>
      <c r="I562" s="2" t="s">
        <v>1</v>
      </c>
      <c r="J562" s="2" t="s">
        <v>2</v>
      </c>
      <c r="K562" s="2">
        <v>301.3</v>
      </c>
      <c r="L562" s="2">
        <v>0</v>
      </c>
      <c r="M562" s="6" t="s">
        <v>3</v>
      </c>
      <c r="N562" s="23"/>
      <c r="O562" s="21" t="str">
        <f>Comodines[[#This Row],[Lat_trunc]]&amp;Comodines[[#This Row],[Lon_trunc]]</f>
        <v>30.7535-89.188</v>
      </c>
      <c r="P562" s="21">
        <f>MROUND(Datos[[#This Row],[Latitude]],IF(Datos[[#This Row],[Latitude]]&lt;0,-Precisión,Precisión))</f>
        <v>30.753499999999999</v>
      </c>
      <c r="Q562" s="21">
        <f>MROUND(Datos[[#This Row],[Longitude]],IF(Datos[[#This Row],[Longitude]]&lt;0,-Precisión,Precisión))</f>
        <v>-89.188000000000002</v>
      </c>
      <c r="R562" s="1">
        <v>561</v>
      </c>
      <c r="S562" s="5" t="b">
        <f>AND(Datos[[#This Row],[Latitude]]&gt;=Latitud_,Datos[[#This Row],[Latitude]]&lt;=_Latitud)</f>
        <v>0</v>
      </c>
      <c r="T562" s="2" t="b">
        <f>AND(Datos[[#This Row],[Longitude]]&gt;=Longitud_,Datos[[#This Row],[Longitude]]&lt;=_Longitud)</f>
        <v>0</v>
      </c>
      <c r="U562" s="2" t="b">
        <f>AND(Comodines[[#This Row],[Latitud]],Comodines[[#This Row],[Longitud]])</f>
        <v>0</v>
      </c>
      <c r="V562" s="2" t="b">
        <f>IF(COUNTIFS($O$2:O562,Comodines[[#This Row],[LatT&amp;LonT]],$F$2:F562,Datos[[#This Row],[Acq_date]]-1)=0,TRUE,FALSE)</f>
        <v>1</v>
      </c>
      <c r="W562" s="2" t="b">
        <f>AND(Comodines[[#This Row],[L&amp;L]],Comodines[[#This Row],[Nuevo_Fuego]])</f>
        <v>0</v>
      </c>
      <c r="X562" s="2" t="str">
        <f>IF(Comodines[[#This Row],[L&amp;L]],Comodines[[#This Row],[Contador]],"")</f>
        <v/>
      </c>
      <c r="Y562" s="2" t="str">
        <f>IFERROR(SMALL(Comodines[L&amp;LC1],COUNTA($U$2:U562)),"")</f>
        <v/>
      </c>
      <c r="Z562" s="2" t="str">
        <f>IF(AND(Comodines[[#This Row],[Nuevo_Fuego]],Comodines[[#This Row],[L&amp;L]]),Comodines[[#This Row],[Contador]],"")</f>
        <v/>
      </c>
      <c r="AA562" s="2" t="str">
        <f>IFERROR(SMALL(Comodines[FuegoC1],COUNTA($W$2:W562)),"")</f>
        <v/>
      </c>
      <c r="AB562" s="3"/>
      <c r="AD562" s="3"/>
      <c r="AE562" s="3"/>
    </row>
    <row r="563" spans="1:31" ht="15" x14ac:dyDescent="0.25">
      <c r="A563" s="25">
        <v>31.63991</v>
      </c>
      <c r="B563" s="18">
        <v>-84.991910000000004</v>
      </c>
      <c r="C563" s="2">
        <v>340.3</v>
      </c>
      <c r="D563" s="2">
        <v>0.5</v>
      </c>
      <c r="E563" s="2">
        <v>0.4</v>
      </c>
      <c r="F563" s="4">
        <v>42643</v>
      </c>
      <c r="G563" s="2">
        <v>1825</v>
      </c>
      <c r="H563" s="2" t="s">
        <v>0</v>
      </c>
      <c r="I563" s="2" t="s">
        <v>1</v>
      </c>
      <c r="J563" s="2" t="s">
        <v>2</v>
      </c>
      <c r="K563" s="2">
        <v>312.2</v>
      </c>
      <c r="L563" s="2">
        <v>0</v>
      </c>
      <c r="M563" s="6" t="s">
        <v>3</v>
      </c>
      <c r="N563" s="23"/>
      <c r="O563" s="21" t="str">
        <f>Comodines[[#This Row],[Lat_trunc]]&amp;Comodines[[#This Row],[Lon_trunc]]</f>
        <v>31.64-84.992</v>
      </c>
      <c r="P563" s="21">
        <f>MROUND(Datos[[#This Row],[Latitude]],IF(Datos[[#This Row],[Latitude]]&lt;0,-Precisión,Precisión))</f>
        <v>31.64</v>
      </c>
      <c r="Q563" s="21">
        <f>MROUND(Datos[[#This Row],[Longitude]],IF(Datos[[#This Row],[Longitude]]&lt;0,-Precisión,Precisión))</f>
        <v>-84.992000000000004</v>
      </c>
      <c r="R563" s="1">
        <v>562</v>
      </c>
      <c r="S563" s="5" t="b">
        <f>AND(Datos[[#This Row],[Latitude]]&gt;=Latitud_,Datos[[#This Row],[Latitude]]&lt;=_Latitud)</f>
        <v>0</v>
      </c>
      <c r="T563" s="2" t="b">
        <f>AND(Datos[[#This Row],[Longitude]]&gt;=Longitud_,Datos[[#This Row],[Longitude]]&lt;=_Longitud)</f>
        <v>0</v>
      </c>
      <c r="U563" s="2" t="b">
        <f>AND(Comodines[[#This Row],[Latitud]],Comodines[[#This Row],[Longitud]])</f>
        <v>0</v>
      </c>
      <c r="V563" s="2" t="b">
        <f>IF(COUNTIFS($O$2:O563,Comodines[[#This Row],[LatT&amp;LonT]],$F$2:F563,Datos[[#This Row],[Acq_date]]-1)=0,TRUE,FALSE)</f>
        <v>1</v>
      </c>
      <c r="W563" s="2" t="b">
        <f>AND(Comodines[[#This Row],[L&amp;L]],Comodines[[#This Row],[Nuevo_Fuego]])</f>
        <v>0</v>
      </c>
      <c r="X563" s="2" t="str">
        <f>IF(Comodines[[#This Row],[L&amp;L]],Comodines[[#This Row],[Contador]],"")</f>
        <v/>
      </c>
      <c r="Y563" s="2" t="str">
        <f>IFERROR(SMALL(Comodines[L&amp;LC1],COUNTA($U$2:U563)),"")</f>
        <v/>
      </c>
      <c r="Z563" s="2" t="str">
        <f>IF(AND(Comodines[[#This Row],[Nuevo_Fuego]],Comodines[[#This Row],[L&amp;L]]),Comodines[[#This Row],[Contador]],"")</f>
        <v/>
      </c>
      <c r="AA563" s="2" t="str">
        <f>IFERROR(SMALL(Comodines[FuegoC1],COUNTA($W$2:W563)),"")</f>
        <v/>
      </c>
      <c r="AB563" s="3"/>
      <c r="AD563" s="3"/>
      <c r="AE563" s="3"/>
    </row>
    <row r="564" spans="1:31" ht="15" x14ac:dyDescent="0.25">
      <c r="A564" s="25">
        <v>31.638870000000001</v>
      </c>
      <c r="B564" s="18">
        <v>-84.997330000000005</v>
      </c>
      <c r="C564" s="2">
        <v>331.5</v>
      </c>
      <c r="D564" s="2">
        <v>0.5</v>
      </c>
      <c r="E564" s="2">
        <v>0.4</v>
      </c>
      <c r="F564" s="4">
        <v>42643</v>
      </c>
      <c r="G564" s="2">
        <v>1825</v>
      </c>
      <c r="H564" s="2" t="s">
        <v>0</v>
      </c>
      <c r="I564" s="2" t="s">
        <v>1</v>
      </c>
      <c r="J564" s="2" t="s">
        <v>2</v>
      </c>
      <c r="K564" s="2">
        <v>305.7</v>
      </c>
      <c r="L564" s="2">
        <v>0</v>
      </c>
      <c r="M564" s="6" t="s">
        <v>3</v>
      </c>
      <c r="N564" s="23"/>
      <c r="O564" s="21" t="str">
        <f>Comodines[[#This Row],[Lat_trunc]]&amp;Comodines[[#This Row],[Lon_trunc]]</f>
        <v>31.639-84.9975</v>
      </c>
      <c r="P564" s="21">
        <f>MROUND(Datos[[#This Row],[Latitude]],IF(Datos[[#This Row],[Latitude]]&lt;0,-Precisión,Precisión))</f>
        <v>31.638999999999999</v>
      </c>
      <c r="Q564" s="21">
        <f>MROUND(Datos[[#This Row],[Longitude]],IF(Datos[[#This Row],[Longitude]]&lt;0,-Precisión,Precisión))</f>
        <v>-84.997500000000002</v>
      </c>
      <c r="R564" s="1">
        <v>563</v>
      </c>
      <c r="S564" s="5" t="b">
        <f>AND(Datos[[#This Row],[Latitude]]&gt;=Latitud_,Datos[[#This Row],[Latitude]]&lt;=_Latitud)</f>
        <v>0</v>
      </c>
      <c r="T564" s="2" t="b">
        <f>AND(Datos[[#This Row],[Longitude]]&gt;=Longitud_,Datos[[#This Row],[Longitude]]&lt;=_Longitud)</f>
        <v>0</v>
      </c>
      <c r="U564" s="2" t="b">
        <f>AND(Comodines[[#This Row],[Latitud]],Comodines[[#This Row],[Longitud]])</f>
        <v>0</v>
      </c>
      <c r="V564" s="2" t="b">
        <f>IF(COUNTIFS($O$2:O564,Comodines[[#This Row],[LatT&amp;LonT]],$F$2:F564,Datos[[#This Row],[Acq_date]]-1)=0,TRUE,FALSE)</f>
        <v>1</v>
      </c>
      <c r="W564" s="2" t="b">
        <f>AND(Comodines[[#This Row],[L&amp;L]],Comodines[[#This Row],[Nuevo_Fuego]])</f>
        <v>0</v>
      </c>
      <c r="X564" s="2" t="str">
        <f>IF(Comodines[[#This Row],[L&amp;L]],Comodines[[#This Row],[Contador]],"")</f>
        <v/>
      </c>
      <c r="Y564" s="2" t="str">
        <f>IFERROR(SMALL(Comodines[L&amp;LC1],COUNTA($U$2:U564)),"")</f>
        <v/>
      </c>
      <c r="Z564" s="2" t="str">
        <f>IF(AND(Comodines[[#This Row],[Nuevo_Fuego]],Comodines[[#This Row],[L&amp;L]]),Comodines[[#This Row],[Contador]],"")</f>
        <v/>
      </c>
      <c r="AA564" s="2" t="str">
        <f>IFERROR(SMALL(Comodines[FuegoC1],COUNTA($W$2:W564)),"")</f>
        <v/>
      </c>
      <c r="AB564" s="3"/>
      <c r="AD564" s="3"/>
      <c r="AE564" s="3"/>
    </row>
    <row r="565" spans="1:31" ht="15" x14ac:dyDescent="0.25">
      <c r="A565" s="25">
        <v>30.91574</v>
      </c>
      <c r="B565" s="18">
        <v>-88.692670000000007</v>
      </c>
      <c r="C565" s="2">
        <v>325.89999999999998</v>
      </c>
      <c r="D565" s="2">
        <v>0.6</v>
      </c>
      <c r="E565" s="2">
        <v>0.5</v>
      </c>
      <c r="F565" s="4">
        <v>42643</v>
      </c>
      <c r="G565" s="2">
        <v>1825</v>
      </c>
      <c r="H565" s="2" t="s">
        <v>0</v>
      </c>
      <c r="I565" s="2" t="s">
        <v>1</v>
      </c>
      <c r="J565" s="2" t="s">
        <v>2</v>
      </c>
      <c r="K565" s="2">
        <v>297.5</v>
      </c>
      <c r="L565" s="2">
        <v>0</v>
      </c>
      <c r="M565" s="6" t="s">
        <v>3</v>
      </c>
      <c r="N565" s="23"/>
      <c r="O565" s="21" t="str">
        <f>Comodines[[#This Row],[Lat_trunc]]&amp;Comodines[[#This Row],[Lon_trunc]]</f>
        <v>30.9155-88.6925</v>
      </c>
      <c r="P565" s="21">
        <f>MROUND(Datos[[#This Row],[Latitude]],IF(Datos[[#This Row],[Latitude]]&lt;0,-Precisión,Precisión))</f>
        <v>30.915500000000002</v>
      </c>
      <c r="Q565" s="21">
        <f>MROUND(Datos[[#This Row],[Longitude]],IF(Datos[[#This Row],[Longitude]]&lt;0,-Precisión,Precisión))</f>
        <v>-88.692499999999995</v>
      </c>
      <c r="R565" s="1">
        <v>564</v>
      </c>
      <c r="S565" s="5" t="b">
        <f>AND(Datos[[#This Row],[Latitude]]&gt;=Latitud_,Datos[[#This Row],[Latitude]]&lt;=_Latitud)</f>
        <v>0</v>
      </c>
      <c r="T565" s="2" t="b">
        <f>AND(Datos[[#This Row],[Longitude]]&gt;=Longitud_,Datos[[#This Row],[Longitude]]&lt;=_Longitud)</f>
        <v>0</v>
      </c>
      <c r="U565" s="2" t="b">
        <f>AND(Comodines[[#This Row],[Latitud]],Comodines[[#This Row],[Longitud]])</f>
        <v>0</v>
      </c>
      <c r="V565" s="2" t="b">
        <f>IF(COUNTIFS($O$2:O565,Comodines[[#This Row],[LatT&amp;LonT]],$F$2:F565,Datos[[#This Row],[Acq_date]]-1)=0,TRUE,FALSE)</f>
        <v>1</v>
      </c>
      <c r="W565" s="2" t="b">
        <f>AND(Comodines[[#This Row],[L&amp;L]],Comodines[[#This Row],[Nuevo_Fuego]])</f>
        <v>0</v>
      </c>
      <c r="X565" s="2" t="str">
        <f>IF(Comodines[[#This Row],[L&amp;L]],Comodines[[#This Row],[Contador]],"")</f>
        <v/>
      </c>
      <c r="Y565" s="2" t="str">
        <f>IFERROR(SMALL(Comodines[L&amp;LC1],COUNTA($U$2:U565)),"")</f>
        <v/>
      </c>
      <c r="Z565" s="2" t="str">
        <f>IF(AND(Comodines[[#This Row],[Nuevo_Fuego]],Comodines[[#This Row],[L&amp;L]]),Comodines[[#This Row],[Contador]],"")</f>
        <v/>
      </c>
      <c r="AA565" s="2" t="str">
        <f>IFERROR(SMALL(Comodines[FuegoC1],COUNTA($W$2:W565)),"")</f>
        <v/>
      </c>
      <c r="AB565" s="3"/>
      <c r="AD565" s="3"/>
      <c r="AE565" s="3"/>
    </row>
    <row r="566" spans="1:31" ht="15" x14ac:dyDescent="0.25">
      <c r="A566" s="25">
        <v>31.75412</v>
      </c>
      <c r="B566" s="18">
        <v>-84.760509999999996</v>
      </c>
      <c r="C566" s="2">
        <v>329.3</v>
      </c>
      <c r="D566" s="2">
        <v>0.5</v>
      </c>
      <c r="E566" s="2">
        <v>0.4</v>
      </c>
      <c r="F566" s="4">
        <v>42643</v>
      </c>
      <c r="G566" s="2">
        <v>1825</v>
      </c>
      <c r="H566" s="2" t="s">
        <v>0</v>
      </c>
      <c r="I566" s="2" t="s">
        <v>1</v>
      </c>
      <c r="J566" s="2" t="s">
        <v>2</v>
      </c>
      <c r="K566" s="2">
        <v>299.8</v>
      </c>
      <c r="L566" s="2">
        <v>0</v>
      </c>
      <c r="M566" s="6" t="s">
        <v>3</v>
      </c>
      <c r="N566" s="23"/>
      <c r="O566" s="21" t="str">
        <f>Comodines[[#This Row],[Lat_trunc]]&amp;Comodines[[#This Row],[Lon_trunc]]</f>
        <v>31.754-84.7605</v>
      </c>
      <c r="P566" s="21">
        <f>MROUND(Datos[[#This Row],[Latitude]],IF(Datos[[#This Row],[Latitude]]&lt;0,-Precisión,Precisión))</f>
        <v>31.754000000000001</v>
      </c>
      <c r="Q566" s="21">
        <f>MROUND(Datos[[#This Row],[Longitude]],IF(Datos[[#This Row],[Longitude]]&lt;0,-Precisión,Precisión))</f>
        <v>-84.760500000000008</v>
      </c>
      <c r="R566" s="1">
        <v>565</v>
      </c>
      <c r="S566" s="5" t="b">
        <f>AND(Datos[[#This Row],[Latitude]]&gt;=Latitud_,Datos[[#This Row],[Latitude]]&lt;=_Latitud)</f>
        <v>0</v>
      </c>
      <c r="T566" s="2" t="b">
        <f>AND(Datos[[#This Row],[Longitude]]&gt;=Longitud_,Datos[[#This Row],[Longitude]]&lt;=_Longitud)</f>
        <v>0</v>
      </c>
      <c r="U566" s="2" t="b">
        <f>AND(Comodines[[#This Row],[Latitud]],Comodines[[#This Row],[Longitud]])</f>
        <v>0</v>
      </c>
      <c r="V566" s="2" t="b">
        <f>IF(COUNTIFS($O$2:O566,Comodines[[#This Row],[LatT&amp;LonT]],$F$2:F566,Datos[[#This Row],[Acq_date]]-1)=0,TRUE,FALSE)</f>
        <v>1</v>
      </c>
      <c r="W566" s="2" t="b">
        <f>AND(Comodines[[#This Row],[L&amp;L]],Comodines[[#This Row],[Nuevo_Fuego]])</f>
        <v>0</v>
      </c>
      <c r="X566" s="2" t="str">
        <f>IF(Comodines[[#This Row],[L&amp;L]],Comodines[[#This Row],[Contador]],"")</f>
        <v/>
      </c>
      <c r="Y566" s="2" t="str">
        <f>IFERROR(SMALL(Comodines[L&amp;LC1],COUNTA($U$2:U566)),"")</f>
        <v/>
      </c>
      <c r="Z566" s="2" t="str">
        <f>IF(AND(Comodines[[#This Row],[Nuevo_Fuego]],Comodines[[#This Row],[L&amp;L]]),Comodines[[#This Row],[Contador]],"")</f>
        <v/>
      </c>
      <c r="AA566" s="2" t="str">
        <f>IFERROR(SMALL(Comodines[FuegoC1],COUNTA($W$2:W566)),"")</f>
        <v/>
      </c>
      <c r="AB566" s="3"/>
      <c r="AD566" s="3"/>
      <c r="AE566" s="3"/>
    </row>
    <row r="567" spans="1:31" ht="15" x14ac:dyDescent="0.25">
      <c r="A567" s="25">
        <v>30.654160000000001</v>
      </c>
      <c r="B567" s="18">
        <v>-90.061980000000005</v>
      </c>
      <c r="C567" s="2">
        <v>325.2</v>
      </c>
      <c r="D567" s="2">
        <v>0.3</v>
      </c>
      <c r="E567" s="2">
        <v>0.6</v>
      </c>
      <c r="F567" s="4">
        <v>42643</v>
      </c>
      <c r="G567" s="2">
        <v>1825</v>
      </c>
      <c r="H567" s="2" t="s">
        <v>0</v>
      </c>
      <c r="I567" s="2" t="s">
        <v>4</v>
      </c>
      <c r="J567" s="2" t="s">
        <v>2</v>
      </c>
      <c r="K567" s="2">
        <v>298.8</v>
      </c>
      <c r="L567" s="2">
        <v>0</v>
      </c>
      <c r="M567" s="6" t="s">
        <v>3</v>
      </c>
      <c r="N567" s="23"/>
      <c r="O567" s="21" t="str">
        <f>Comodines[[#This Row],[Lat_trunc]]&amp;Comodines[[#This Row],[Lon_trunc]]</f>
        <v>30.654-90.062</v>
      </c>
      <c r="P567" s="21">
        <f>MROUND(Datos[[#This Row],[Latitude]],IF(Datos[[#This Row],[Latitude]]&lt;0,-Precisión,Precisión))</f>
        <v>30.654</v>
      </c>
      <c r="Q567" s="21">
        <f>MROUND(Datos[[#This Row],[Longitude]],IF(Datos[[#This Row],[Longitude]]&lt;0,-Precisión,Precisión))</f>
        <v>-90.061999999999998</v>
      </c>
      <c r="R567" s="1">
        <v>566</v>
      </c>
      <c r="S567" s="5" t="b">
        <f>AND(Datos[[#This Row],[Latitude]]&gt;=Latitud_,Datos[[#This Row],[Latitude]]&lt;=_Latitud)</f>
        <v>0</v>
      </c>
      <c r="T567" s="2" t="b">
        <f>AND(Datos[[#This Row],[Longitude]]&gt;=Longitud_,Datos[[#This Row],[Longitude]]&lt;=_Longitud)</f>
        <v>0</v>
      </c>
      <c r="U567" s="2" t="b">
        <f>AND(Comodines[[#This Row],[Latitud]],Comodines[[#This Row],[Longitud]])</f>
        <v>0</v>
      </c>
      <c r="V567" s="2" t="b">
        <f>IF(COUNTIFS($O$2:O567,Comodines[[#This Row],[LatT&amp;LonT]],$F$2:F567,Datos[[#This Row],[Acq_date]]-1)=0,TRUE,FALSE)</f>
        <v>1</v>
      </c>
      <c r="W567" s="2" t="b">
        <f>AND(Comodines[[#This Row],[L&amp;L]],Comodines[[#This Row],[Nuevo_Fuego]])</f>
        <v>0</v>
      </c>
      <c r="X567" s="2" t="str">
        <f>IF(Comodines[[#This Row],[L&amp;L]],Comodines[[#This Row],[Contador]],"")</f>
        <v/>
      </c>
      <c r="Y567" s="2" t="str">
        <f>IFERROR(SMALL(Comodines[L&amp;LC1],COUNTA($U$2:U567)),"")</f>
        <v/>
      </c>
      <c r="Z567" s="2" t="str">
        <f>IF(AND(Comodines[[#This Row],[Nuevo_Fuego]],Comodines[[#This Row],[L&amp;L]]),Comodines[[#This Row],[Contador]],"")</f>
        <v/>
      </c>
      <c r="AA567" s="2" t="str">
        <f>IFERROR(SMALL(Comodines[FuegoC1],COUNTA($W$2:W567)),"")</f>
        <v/>
      </c>
      <c r="AB567" s="3"/>
      <c r="AD567" s="3"/>
      <c r="AE567" s="3"/>
    </row>
    <row r="568" spans="1:31" ht="15" x14ac:dyDescent="0.25">
      <c r="A568" s="25">
        <v>31.15034</v>
      </c>
      <c r="B568" s="18">
        <v>-87.987459999999999</v>
      </c>
      <c r="C568" s="2">
        <v>338.8</v>
      </c>
      <c r="D568" s="2">
        <v>0.5</v>
      </c>
      <c r="E568" s="2">
        <v>0.5</v>
      </c>
      <c r="F568" s="4">
        <v>42643</v>
      </c>
      <c r="G568" s="2">
        <v>1825</v>
      </c>
      <c r="H568" s="2" t="s">
        <v>0</v>
      </c>
      <c r="I568" s="2" t="s">
        <v>1</v>
      </c>
      <c r="J568" s="2" t="s">
        <v>2</v>
      </c>
      <c r="K568" s="2">
        <v>305.2</v>
      </c>
      <c r="L568" s="2">
        <v>0</v>
      </c>
      <c r="M568" s="6" t="s">
        <v>3</v>
      </c>
      <c r="N568" s="23"/>
      <c r="O568" s="21" t="str">
        <f>Comodines[[#This Row],[Lat_trunc]]&amp;Comodines[[#This Row],[Lon_trunc]]</f>
        <v>31.1505-87.9875</v>
      </c>
      <c r="P568" s="21">
        <f>MROUND(Datos[[#This Row],[Latitude]],IF(Datos[[#This Row],[Latitude]]&lt;0,-Precisión,Precisión))</f>
        <v>31.150500000000001</v>
      </c>
      <c r="Q568" s="21">
        <f>MROUND(Datos[[#This Row],[Longitude]],IF(Datos[[#This Row],[Longitude]]&lt;0,-Precisión,Precisión))</f>
        <v>-87.987499999999997</v>
      </c>
      <c r="R568" s="1">
        <v>567</v>
      </c>
      <c r="S568" s="5" t="b">
        <f>AND(Datos[[#This Row],[Latitude]]&gt;=Latitud_,Datos[[#This Row],[Latitude]]&lt;=_Latitud)</f>
        <v>0</v>
      </c>
      <c r="T568" s="2" t="b">
        <f>AND(Datos[[#This Row],[Longitude]]&gt;=Longitud_,Datos[[#This Row],[Longitude]]&lt;=_Longitud)</f>
        <v>0</v>
      </c>
      <c r="U568" s="2" t="b">
        <f>AND(Comodines[[#This Row],[Latitud]],Comodines[[#This Row],[Longitud]])</f>
        <v>0</v>
      </c>
      <c r="V568" s="2" t="b">
        <f>IF(COUNTIFS($O$2:O568,Comodines[[#This Row],[LatT&amp;LonT]],$F$2:F568,Datos[[#This Row],[Acq_date]]-1)=0,TRUE,FALSE)</f>
        <v>1</v>
      </c>
      <c r="W568" s="2" t="b">
        <f>AND(Comodines[[#This Row],[L&amp;L]],Comodines[[#This Row],[Nuevo_Fuego]])</f>
        <v>0</v>
      </c>
      <c r="X568" s="2" t="str">
        <f>IF(Comodines[[#This Row],[L&amp;L]],Comodines[[#This Row],[Contador]],"")</f>
        <v/>
      </c>
      <c r="Y568" s="2" t="str">
        <f>IFERROR(SMALL(Comodines[L&amp;LC1],COUNTA($U$2:U568)),"")</f>
        <v/>
      </c>
      <c r="Z568" s="2" t="str">
        <f>IF(AND(Comodines[[#This Row],[Nuevo_Fuego]],Comodines[[#This Row],[L&amp;L]]),Comodines[[#This Row],[Contador]],"")</f>
        <v/>
      </c>
      <c r="AA568" s="2" t="str">
        <f>IFERROR(SMALL(Comodines[FuegoC1],COUNTA($W$2:W568)),"")</f>
        <v/>
      </c>
      <c r="AB568" s="3"/>
      <c r="AD568" s="3"/>
      <c r="AE568" s="3"/>
    </row>
    <row r="569" spans="1:31" ht="15" x14ac:dyDescent="0.25">
      <c r="A569" s="25">
        <v>31.22129</v>
      </c>
      <c r="B569" s="18">
        <v>-87.679919999999996</v>
      </c>
      <c r="C569" s="2">
        <v>367</v>
      </c>
      <c r="D569" s="2">
        <v>0.5</v>
      </c>
      <c r="E569" s="2">
        <v>0.5</v>
      </c>
      <c r="F569" s="4">
        <v>42643</v>
      </c>
      <c r="G569" s="2">
        <v>1825</v>
      </c>
      <c r="H569" s="2" t="s">
        <v>0</v>
      </c>
      <c r="I569" s="2" t="s">
        <v>1</v>
      </c>
      <c r="J569" s="2" t="s">
        <v>2</v>
      </c>
      <c r="K569" s="2">
        <v>307</v>
      </c>
      <c r="L569" s="2">
        <v>0</v>
      </c>
      <c r="M569" s="6" t="s">
        <v>3</v>
      </c>
      <c r="N569" s="23"/>
      <c r="O569" s="21" t="str">
        <f>Comodines[[#This Row],[Lat_trunc]]&amp;Comodines[[#This Row],[Lon_trunc]]</f>
        <v>31.2215-87.68</v>
      </c>
      <c r="P569" s="21">
        <f>MROUND(Datos[[#This Row],[Latitude]],IF(Datos[[#This Row],[Latitude]]&lt;0,-Precisión,Precisión))</f>
        <v>31.221499999999999</v>
      </c>
      <c r="Q569" s="21">
        <f>MROUND(Datos[[#This Row],[Longitude]],IF(Datos[[#This Row],[Longitude]]&lt;0,-Precisión,Precisión))</f>
        <v>-87.68</v>
      </c>
      <c r="R569" s="1">
        <v>568</v>
      </c>
      <c r="S569" s="5" t="b">
        <f>AND(Datos[[#This Row],[Latitude]]&gt;=Latitud_,Datos[[#This Row],[Latitude]]&lt;=_Latitud)</f>
        <v>0</v>
      </c>
      <c r="T569" s="2" t="b">
        <f>AND(Datos[[#This Row],[Longitude]]&gt;=Longitud_,Datos[[#This Row],[Longitude]]&lt;=_Longitud)</f>
        <v>0</v>
      </c>
      <c r="U569" s="2" t="b">
        <f>AND(Comodines[[#This Row],[Latitud]],Comodines[[#This Row],[Longitud]])</f>
        <v>0</v>
      </c>
      <c r="V569" s="2" t="b">
        <f>IF(COUNTIFS($O$2:O569,Comodines[[#This Row],[LatT&amp;LonT]],$F$2:F569,Datos[[#This Row],[Acq_date]]-1)=0,TRUE,FALSE)</f>
        <v>1</v>
      </c>
      <c r="W569" s="2" t="b">
        <f>AND(Comodines[[#This Row],[L&amp;L]],Comodines[[#This Row],[Nuevo_Fuego]])</f>
        <v>0</v>
      </c>
      <c r="X569" s="2" t="str">
        <f>IF(Comodines[[#This Row],[L&amp;L]],Comodines[[#This Row],[Contador]],"")</f>
        <v/>
      </c>
      <c r="Y569" s="2" t="str">
        <f>IFERROR(SMALL(Comodines[L&amp;LC1],COUNTA($U$2:U569)),"")</f>
        <v/>
      </c>
      <c r="Z569" s="2" t="str">
        <f>IF(AND(Comodines[[#This Row],[Nuevo_Fuego]],Comodines[[#This Row],[L&amp;L]]),Comodines[[#This Row],[Contador]],"")</f>
        <v/>
      </c>
      <c r="AA569" s="2" t="str">
        <f>IFERROR(SMALL(Comodines[FuegoC1],COUNTA($W$2:W569)),"")</f>
        <v/>
      </c>
      <c r="AB569" s="3"/>
      <c r="AD569" s="3"/>
      <c r="AE569" s="3"/>
    </row>
    <row r="570" spans="1:31" ht="15" x14ac:dyDescent="0.25">
      <c r="A570" s="25">
        <v>31.222359999999998</v>
      </c>
      <c r="B570" s="18">
        <v>-87.674899999999994</v>
      </c>
      <c r="C570" s="2">
        <v>331.5</v>
      </c>
      <c r="D570" s="2">
        <v>0.5</v>
      </c>
      <c r="E570" s="2">
        <v>0.5</v>
      </c>
      <c r="F570" s="4">
        <v>42643</v>
      </c>
      <c r="G570" s="2">
        <v>1825</v>
      </c>
      <c r="H570" s="2" t="s">
        <v>0</v>
      </c>
      <c r="I570" s="2" t="s">
        <v>1</v>
      </c>
      <c r="J570" s="2" t="s">
        <v>2</v>
      </c>
      <c r="K570" s="2">
        <v>297.10000000000002</v>
      </c>
      <c r="L570" s="2">
        <v>0</v>
      </c>
      <c r="M570" s="6" t="s">
        <v>3</v>
      </c>
      <c r="N570" s="23"/>
      <c r="O570" s="21" t="str">
        <f>Comodines[[#This Row],[Lat_trunc]]&amp;Comodines[[#This Row],[Lon_trunc]]</f>
        <v>31.2225-87.675</v>
      </c>
      <c r="P570" s="21">
        <f>MROUND(Datos[[#This Row],[Latitude]],IF(Datos[[#This Row],[Latitude]]&lt;0,-Precisión,Precisión))</f>
        <v>31.2225</v>
      </c>
      <c r="Q570" s="21">
        <f>MROUND(Datos[[#This Row],[Longitude]],IF(Datos[[#This Row],[Longitude]]&lt;0,-Precisión,Precisión))</f>
        <v>-87.674999999999997</v>
      </c>
      <c r="R570" s="1">
        <v>569</v>
      </c>
      <c r="S570" s="5" t="b">
        <f>AND(Datos[[#This Row],[Latitude]]&gt;=Latitud_,Datos[[#This Row],[Latitude]]&lt;=_Latitud)</f>
        <v>0</v>
      </c>
      <c r="T570" s="2" t="b">
        <f>AND(Datos[[#This Row],[Longitude]]&gt;=Longitud_,Datos[[#This Row],[Longitude]]&lt;=_Longitud)</f>
        <v>0</v>
      </c>
      <c r="U570" s="2" t="b">
        <f>AND(Comodines[[#This Row],[Latitud]],Comodines[[#This Row],[Longitud]])</f>
        <v>0</v>
      </c>
      <c r="V570" s="2" t="b">
        <f>IF(COUNTIFS($O$2:O570,Comodines[[#This Row],[LatT&amp;LonT]],$F$2:F570,Datos[[#This Row],[Acq_date]]-1)=0,TRUE,FALSE)</f>
        <v>1</v>
      </c>
      <c r="W570" s="2" t="b">
        <f>AND(Comodines[[#This Row],[L&amp;L]],Comodines[[#This Row],[Nuevo_Fuego]])</f>
        <v>0</v>
      </c>
      <c r="X570" s="2" t="str">
        <f>IF(Comodines[[#This Row],[L&amp;L]],Comodines[[#This Row],[Contador]],"")</f>
        <v/>
      </c>
      <c r="Y570" s="2" t="str">
        <f>IFERROR(SMALL(Comodines[L&amp;LC1],COUNTA($U$2:U570)),"")</f>
        <v/>
      </c>
      <c r="Z570" s="2" t="str">
        <f>IF(AND(Comodines[[#This Row],[Nuevo_Fuego]],Comodines[[#This Row],[L&amp;L]]),Comodines[[#This Row],[Contador]],"")</f>
        <v/>
      </c>
      <c r="AA570" s="2" t="str">
        <f>IFERROR(SMALL(Comodines[FuegoC1],COUNTA($W$2:W570)),"")</f>
        <v/>
      </c>
      <c r="AB570" s="3"/>
      <c r="AD570" s="3"/>
      <c r="AE570" s="3"/>
    </row>
    <row r="571" spans="1:31" ht="15" x14ac:dyDescent="0.25">
      <c r="A571" s="25">
        <v>31.226700000000001</v>
      </c>
      <c r="B571" s="18">
        <v>-87.676280000000006</v>
      </c>
      <c r="C571" s="2">
        <v>367</v>
      </c>
      <c r="D571" s="2">
        <v>0.5</v>
      </c>
      <c r="E571" s="2">
        <v>0.5</v>
      </c>
      <c r="F571" s="4">
        <v>42643</v>
      </c>
      <c r="G571" s="2">
        <v>1825</v>
      </c>
      <c r="H571" s="2" t="s">
        <v>0</v>
      </c>
      <c r="I571" s="2" t="s">
        <v>1</v>
      </c>
      <c r="J571" s="2" t="s">
        <v>2</v>
      </c>
      <c r="K571" s="2">
        <v>306.89999999999998</v>
      </c>
      <c r="L571" s="2">
        <v>0</v>
      </c>
      <c r="M571" s="6" t="s">
        <v>3</v>
      </c>
      <c r="N571" s="23"/>
      <c r="O571" s="21" t="str">
        <f>Comodines[[#This Row],[Lat_trunc]]&amp;Comodines[[#This Row],[Lon_trunc]]</f>
        <v>31.2265-87.6765</v>
      </c>
      <c r="P571" s="21">
        <f>MROUND(Datos[[#This Row],[Latitude]],IF(Datos[[#This Row],[Latitude]]&lt;0,-Precisión,Precisión))</f>
        <v>31.226500000000001</v>
      </c>
      <c r="Q571" s="21">
        <f>MROUND(Datos[[#This Row],[Longitude]],IF(Datos[[#This Row],[Longitude]]&lt;0,-Precisión,Precisión))</f>
        <v>-87.676500000000004</v>
      </c>
      <c r="R571" s="1">
        <v>570</v>
      </c>
      <c r="S571" s="5" t="b">
        <f>AND(Datos[[#This Row],[Latitude]]&gt;=Latitud_,Datos[[#This Row],[Latitude]]&lt;=_Latitud)</f>
        <v>0</v>
      </c>
      <c r="T571" s="2" t="b">
        <f>AND(Datos[[#This Row],[Longitude]]&gt;=Longitud_,Datos[[#This Row],[Longitude]]&lt;=_Longitud)</f>
        <v>0</v>
      </c>
      <c r="U571" s="2" t="b">
        <f>AND(Comodines[[#This Row],[Latitud]],Comodines[[#This Row],[Longitud]])</f>
        <v>0</v>
      </c>
      <c r="V571" s="2" t="b">
        <f>IF(COUNTIFS($O$2:O571,Comodines[[#This Row],[LatT&amp;LonT]],$F$2:F571,Datos[[#This Row],[Acq_date]]-1)=0,TRUE,FALSE)</f>
        <v>1</v>
      </c>
      <c r="W571" s="2" t="b">
        <f>AND(Comodines[[#This Row],[L&amp;L]],Comodines[[#This Row],[Nuevo_Fuego]])</f>
        <v>0</v>
      </c>
      <c r="X571" s="2" t="str">
        <f>IF(Comodines[[#This Row],[L&amp;L]],Comodines[[#This Row],[Contador]],"")</f>
        <v/>
      </c>
      <c r="Y571" s="2" t="str">
        <f>IFERROR(SMALL(Comodines[L&amp;LC1],COUNTA($U$2:U571)),"")</f>
        <v/>
      </c>
      <c r="Z571" s="2" t="str">
        <f>IF(AND(Comodines[[#This Row],[Nuevo_Fuego]],Comodines[[#This Row],[L&amp;L]]),Comodines[[#This Row],[Contador]],"")</f>
        <v/>
      </c>
      <c r="AA571" s="2" t="str">
        <f>IFERROR(SMALL(Comodines[FuegoC1],COUNTA($W$2:W571)),"")</f>
        <v/>
      </c>
      <c r="AB571" s="3"/>
      <c r="AD571" s="3"/>
      <c r="AE571" s="3"/>
    </row>
    <row r="572" spans="1:31" ht="15" x14ac:dyDescent="0.25">
      <c r="A572" s="25">
        <v>31.225629999999999</v>
      </c>
      <c r="B572" s="18">
        <v>-87.681330000000003</v>
      </c>
      <c r="C572" s="2">
        <v>355.2</v>
      </c>
      <c r="D572" s="2">
        <v>0.5</v>
      </c>
      <c r="E572" s="2">
        <v>0.5</v>
      </c>
      <c r="F572" s="4">
        <v>42643</v>
      </c>
      <c r="G572" s="2">
        <v>1825</v>
      </c>
      <c r="H572" s="2" t="s">
        <v>0</v>
      </c>
      <c r="I572" s="2" t="s">
        <v>1</v>
      </c>
      <c r="J572" s="2" t="s">
        <v>2</v>
      </c>
      <c r="K572" s="2">
        <v>303.5</v>
      </c>
      <c r="L572" s="2">
        <v>0</v>
      </c>
      <c r="M572" s="6" t="s">
        <v>3</v>
      </c>
      <c r="N572" s="23"/>
      <c r="O572" s="21" t="str">
        <f>Comodines[[#This Row],[Lat_trunc]]&amp;Comodines[[#This Row],[Lon_trunc]]</f>
        <v>31.2255-87.6815</v>
      </c>
      <c r="P572" s="21">
        <f>MROUND(Datos[[#This Row],[Latitude]],IF(Datos[[#This Row],[Latitude]]&lt;0,-Precisión,Precisión))</f>
        <v>31.2255</v>
      </c>
      <c r="Q572" s="21">
        <f>MROUND(Datos[[#This Row],[Longitude]],IF(Datos[[#This Row],[Longitude]]&lt;0,-Precisión,Precisión))</f>
        <v>-87.6815</v>
      </c>
      <c r="R572" s="1">
        <v>571</v>
      </c>
      <c r="S572" s="5" t="b">
        <f>AND(Datos[[#This Row],[Latitude]]&gt;=Latitud_,Datos[[#This Row],[Latitude]]&lt;=_Latitud)</f>
        <v>0</v>
      </c>
      <c r="T572" s="2" t="b">
        <f>AND(Datos[[#This Row],[Longitude]]&gt;=Longitud_,Datos[[#This Row],[Longitude]]&lt;=_Longitud)</f>
        <v>0</v>
      </c>
      <c r="U572" s="2" t="b">
        <f>AND(Comodines[[#This Row],[Latitud]],Comodines[[#This Row],[Longitud]])</f>
        <v>0</v>
      </c>
      <c r="V572" s="2" t="b">
        <f>IF(COUNTIFS($O$2:O572,Comodines[[#This Row],[LatT&amp;LonT]],$F$2:F572,Datos[[#This Row],[Acq_date]]-1)=0,TRUE,FALSE)</f>
        <v>1</v>
      </c>
      <c r="W572" s="2" t="b">
        <f>AND(Comodines[[#This Row],[L&amp;L]],Comodines[[#This Row],[Nuevo_Fuego]])</f>
        <v>0</v>
      </c>
      <c r="X572" s="2" t="str">
        <f>IF(Comodines[[#This Row],[L&amp;L]],Comodines[[#This Row],[Contador]],"")</f>
        <v/>
      </c>
      <c r="Y572" s="2" t="str">
        <f>IFERROR(SMALL(Comodines[L&amp;LC1],COUNTA($U$2:U572)),"")</f>
        <v/>
      </c>
      <c r="Z572" s="2" t="str">
        <f>IF(AND(Comodines[[#This Row],[Nuevo_Fuego]],Comodines[[#This Row],[L&amp;L]]),Comodines[[#This Row],[Contador]],"")</f>
        <v/>
      </c>
      <c r="AA572" s="2" t="str">
        <f>IFERROR(SMALL(Comodines[FuegoC1],COUNTA($W$2:W572)),"")</f>
        <v/>
      </c>
      <c r="AB572" s="3"/>
      <c r="AD572" s="3"/>
      <c r="AE572" s="3"/>
    </row>
    <row r="573" spans="1:31" ht="15" x14ac:dyDescent="0.25">
      <c r="A573" s="25">
        <v>31.23105</v>
      </c>
      <c r="B573" s="18">
        <v>-87.677670000000006</v>
      </c>
      <c r="C573" s="2">
        <v>339.4</v>
      </c>
      <c r="D573" s="2">
        <v>0.5</v>
      </c>
      <c r="E573" s="2">
        <v>0.5</v>
      </c>
      <c r="F573" s="4">
        <v>42643</v>
      </c>
      <c r="G573" s="2">
        <v>1825</v>
      </c>
      <c r="H573" s="2" t="s">
        <v>0</v>
      </c>
      <c r="I573" s="2" t="s">
        <v>1</v>
      </c>
      <c r="J573" s="2" t="s">
        <v>2</v>
      </c>
      <c r="K573" s="2">
        <v>296.7</v>
      </c>
      <c r="L573" s="2">
        <v>0</v>
      </c>
      <c r="M573" s="6" t="s">
        <v>3</v>
      </c>
      <c r="N573" s="23"/>
      <c r="O573" s="21" t="str">
        <f>Comodines[[#This Row],[Lat_trunc]]&amp;Comodines[[#This Row],[Lon_trunc]]</f>
        <v>31.231-87.6775</v>
      </c>
      <c r="P573" s="21">
        <f>MROUND(Datos[[#This Row],[Latitude]],IF(Datos[[#This Row],[Latitude]]&lt;0,-Precisión,Precisión))</f>
        <v>31.231000000000002</v>
      </c>
      <c r="Q573" s="21">
        <f>MROUND(Datos[[#This Row],[Longitude]],IF(Datos[[#This Row],[Longitude]]&lt;0,-Precisión,Precisión))</f>
        <v>-87.677499999999995</v>
      </c>
      <c r="R573" s="1">
        <v>572</v>
      </c>
      <c r="S573" s="5" t="b">
        <f>AND(Datos[[#This Row],[Latitude]]&gt;=Latitud_,Datos[[#This Row],[Latitude]]&lt;=_Latitud)</f>
        <v>0</v>
      </c>
      <c r="T573" s="2" t="b">
        <f>AND(Datos[[#This Row],[Longitude]]&gt;=Longitud_,Datos[[#This Row],[Longitude]]&lt;=_Longitud)</f>
        <v>0</v>
      </c>
      <c r="U573" s="2" t="b">
        <f>AND(Comodines[[#This Row],[Latitud]],Comodines[[#This Row],[Longitud]])</f>
        <v>0</v>
      </c>
      <c r="V573" s="2" t="b">
        <f>IF(COUNTIFS($O$2:O573,Comodines[[#This Row],[LatT&amp;LonT]],$F$2:F573,Datos[[#This Row],[Acq_date]]-1)=0,TRUE,FALSE)</f>
        <v>1</v>
      </c>
      <c r="W573" s="2" t="b">
        <f>AND(Comodines[[#This Row],[L&amp;L]],Comodines[[#This Row],[Nuevo_Fuego]])</f>
        <v>0</v>
      </c>
      <c r="X573" s="2" t="str">
        <f>IF(Comodines[[#This Row],[L&amp;L]],Comodines[[#This Row],[Contador]],"")</f>
        <v/>
      </c>
      <c r="Y573" s="2" t="str">
        <f>IFERROR(SMALL(Comodines[L&amp;LC1],COUNTA($U$2:U573)),"")</f>
        <v/>
      </c>
      <c r="Z573" s="2" t="str">
        <f>IF(AND(Comodines[[#This Row],[Nuevo_Fuego]],Comodines[[#This Row],[L&amp;L]]),Comodines[[#This Row],[Contador]],"")</f>
        <v/>
      </c>
      <c r="AA573" s="2" t="str">
        <f>IFERROR(SMALL(Comodines[FuegoC1],COUNTA($W$2:W573)),"")</f>
        <v/>
      </c>
      <c r="AB573" s="3"/>
      <c r="AD573" s="3"/>
      <c r="AE573" s="3"/>
    </row>
    <row r="574" spans="1:31" ht="15" x14ac:dyDescent="0.25">
      <c r="A574" s="25">
        <v>30.508649999999999</v>
      </c>
      <c r="B574" s="18">
        <v>-90.951160000000002</v>
      </c>
      <c r="C574" s="2">
        <v>330.2</v>
      </c>
      <c r="D574" s="2">
        <v>0.4</v>
      </c>
      <c r="E574" s="2">
        <v>0.6</v>
      </c>
      <c r="F574" s="4">
        <v>42643</v>
      </c>
      <c r="G574" s="2">
        <v>1825</v>
      </c>
      <c r="H574" s="2" t="s">
        <v>0</v>
      </c>
      <c r="I574" s="2" t="s">
        <v>1</v>
      </c>
      <c r="J574" s="2" t="s">
        <v>2</v>
      </c>
      <c r="K574" s="2">
        <v>293.89999999999998</v>
      </c>
      <c r="L574" s="2">
        <v>0</v>
      </c>
      <c r="M574" s="6" t="s">
        <v>3</v>
      </c>
      <c r="N574" s="23"/>
      <c r="O574" s="21" t="str">
        <f>Comodines[[#This Row],[Lat_trunc]]&amp;Comodines[[#This Row],[Lon_trunc]]</f>
        <v>30.5085-90.951</v>
      </c>
      <c r="P574" s="21">
        <f>MROUND(Datos[[#This Row],[Latitude]],IF(Datos[[#This Row],[Latitude]]&lt;0,-Precisión,Precisión))</f>
        <v>30.508500000000002</v>
      </c>
      <c r="Q574" s="21">
        <f>MROUND(Datos[[#This Row],[Longitude]],IF(Datos[[#This Row],[Longitude]]&lt;0,-Precisión,Precisión))</f>
        <v>-90.951000000000008</v>
      </c>
      <c r="R574" s="1">
        <v>573</v>
      </c>
      <c r="S574" s="5" t="b">
        <f>AND(Datos[[#This Row],[Latitude]]&gt;=Latitud_,Datos[[#This Row],[Latitude]]&lt;=_Latitud)</f>
        <v>0</v>
      </c>
      <c r="T574" s="2" t="b">
        <f>AND(Datos[[#This Row],[Longitude]]&gt;=Longitud_,Datos[[#This Row],[Longitude]]&lt;=_Longitud)</f>
        <v>0</v>
      </c>
      <c r="U574" s="2" t="b">
        <f>AND(Comodines[[#This Row],[Latitud]],Comodines[[#This Row],[Longitud]])</f>
        <v>0</v>
      </c>
      <c r="V574" s="2" t="b">
        <f>IF(COUNTIFS($O$2:O574,Comodines[[#This Row],[LatT&amp;LonT]],$F$2:F574,Datos[[#This Row],[Acq_date]]-1)=0,TRUE,FALSE)</f>
        <v>1</v>
      </c>
      <c r="W574" s="2" t="b">
        <f>AND(Comodines[[#This Row],[L&amp;L]],Comodines[[#This Row],[Nuevo_Fuego]])</f>
        <v>0</v>
      </c>
      <c r="X574" s="2" t="str">
        <f>IF(Comodines[[#This Row],[L&amp;L]],Comodines[[#This Row],[Contador]],"")</f>
        <v/>
      </c>
      <c r="Y574" s="2" t="str">
        <f>IFERROR(SMALL(Comodines[L&amp;LC1],COUNTA($U$2:U574)),"")</f>
        <v/>
      </c>
      <c r="Z574" s="2" t="str">
        <f>IF(AND(Comodines[[#This Row],[Nuevo_Fuego]],Comodines[[#This Row],[L&amp;L]]),Comodines[[#This Row],[Contador]],"")</f>
        <v/>
      </c>
      <c r="AA574" s="2" t="str">
        <f>IFERROR(SMALL(Comodines[FuegoC1],COUNTA($W$2:W574)),"")</f>
        <v/>
      </c>
      <c r="AB574" s="3"/>
      <c r="AD574" s="3"/>
      <c r="AE574" s="3"/>
    </row>
    <row r="575" spans="1:31" ht="15" x14ac:dyDescent="0.25">
      <c r="A575" s="25">
        <v>31.667259999999999</v>
      </c>
      <c r="B575" s="18">
        <v>-85.665120000000002</v>
      </c>
      <c r="C575" s="2">
        <v>344.6</v>
      </c>
      <c r="D575" s="2">
        <v>0.6</v>
      </c>
      <c r="E575" s="2">
        <v>0.4</v>
      </c>
      <c r="F575" s="4">
        <v>42643</v>
      </c>
      <c r="G575" s="2">
        <v>1825</v>
      </c>
      <c r="H575" s="2" t="s">
        <v>0</v>
      </c>
      <c r="I575" s="2" t="s">
        <v>1</v>
      </c>
      <c r="J575" s="2" t="s">
        <v>2</v>
      </c>
      <c r="K575" s="2">
        <v>297.39999999999998</v>
      </c>
      <c r="L575" s="2">
        <v>0</v>
      </c>
      <c r="M575" s="6" t="s">
        <v>3</v>
      </c>
      <c r="N575" s="23"/>
      <c r="O575" s="21" t="str">
        <f>Comodines[[#This Row],[Lat_trunc]]&amp;Comodines[[#This Row],[Lon_trunc]]</f>
        <v>31.6675-85.665</v>
      </c>
      <c r="P575" s="21">
        <f>MROUND(Datos[[#This Row],[Latitude]],IF(Datos[[#This Row],[Latitude]]&lt;0,-Precisión,Precisión))</f>
        <v>31.6675</v>
      </c>
      <c r="Q575" s="21">
        <f>MROUND(Datos[[#This Row],[Longitude]],IF(Datos[[#This Row],[Longitude]]&lt;0,-Precisión,Precisión))</f>
        <v>-85.665000000000006</v>
      </c>
      <c r="R575" s="1">
        <v>574</v>
      </c>
      <c r="S575" s="5" t="b">
        <f>AND(Datos[[#This Row],[Latitude]]&gt;=Latitud_,Datos[[#This Row],[Latitude]]&lt;=_Latitud)</f>
        <v>0</v>
      </c>
      <c r="T575" s="2" t="b">
        <f>AND(Datos[[#This Row],[Longitude]]&gt;=Longitud_,Datos[[#This Row],[Longitude]]&lt;=_Longitud)</f>
        <v>0</v>
      </c>
      <c r="U575" s="2" t="b">
        <f>AND(Comodines[[#This Row],[Latitud]],Comodines[[#This Row],[Longitud]])</f>
        <v>0</v>
      </c>
      <c r="V575" s="2" t="b">
        <f>IF(COUNTIFS($O$2:O575,Comodines[[#This Row],[LatT&amp;LonT]],$F$2:F575,Datos[[#This Row],[Acq_date]]-1)=0,TRUE,FALSE)</f>
        <v>1</v>
      </c>
      <c r="W575" s="2" t="b">
        <f>AND(Comodines[[#This Row],[L&amp;L]],Comodines[[#This Row],[Nuevo_Fuego]])</f>
        <v>0</v>
      </c>
      <c r="X575" s="2" t="str">
        <f>IF(Comodines[[#This Row],[L&amp;L]],Comodines[[#This Row],[Contador]],"")</f>
        <v/>
      </c>
      <c r="Y575" s="2" t="str">
        <f>IFERROR(SMALL(Comodines[L&amp;LC1],COUNTA($U$2:U575)),"")</f>
        <v/>
      </c>
      <c r="Z575" s="2" t="str">
        <f>IF(AND(Comodines[[#This Row],[Nuevo_Fuego]],Comodines[[#This Row],[L&amp;L]]),Comodines[[#This Row],[Contador]],"")</f>
        <v/>
      </c>
      <c r="AA575" s="2" t="str">
        <f>IFERROR(SMALL(Comodines[FuegoC1],COUNTA($W$2:W575)),"")</f>
        <v/>
      </c>
      <c r="AB575" s="3"/>
      <c r="AD575" s="3"/>
      <c r="AE575" s="3"/>
    </row>
    <row r="576" spans="1:31" ht="15" x14ac:dyDescent="0.25">
      <c r="A576" s="25">
        <v>31.6662</v>
      </c>
      <c r="B576" s="18">
        <v>-85.666870000000003</v>
      </c>
      <c r="C576" s="2">
        <v>338</v>
      </c>
      <c r="D576" s="2">
        <v>0.6</v>
      </c>
      <c r="E576" s="2">
        <v>0.4</v>
      </c>
      <c r="F576" s="4">
        <v>42643</v>
      </c>
      <c r="G576" s="2">
        <v>1825</v>
      </c>
      <c r="H576" s="2" t="s">
        <v>0</v>
      </c>
      <c r="I576" s="2" t="s">
        <v>1</v>
      </c>
      <c r="J576" s="2" t="s">
        <v>2</v>
      </c>
      <c r="K576" s="2">
        <v>296.60000000000002</v>
      </c>
      <c r="L576" s="2">
        <v>0</v>
      </c>
      <c r="M576" s="6" t="s">
        <v>3</v>
      </c>
      <c r="N576" s="23"/>
      <c r="O576" s="21" t="str">
        <f>Comodines[[#This Row],[Lat_trunc]]&amp;Comodines[[#This Row],[Lon_trunc]]</f>
        <v>31.666-85.667</v>
      </c>
      <c r="P576" s="21">
        <f>MROUND(Datos[[#This Row],[Latitude]],IF(Datos[[#This Row],[Latitude]]&lt;0,-Precisión,Precisión))</f>
        <v>31.666</v>
      </c>
      <c r="Q576" s="21">
        <f>MROUND(Datos[[#This Row],[Longitude]],IF(Datos[[#This Row],[Longitude]]&lt;0,-Precisión,Precisión))</f>
        <v>-85.667000000000002</v>
      </c>
      <c r="R576" s="1">
        <v>575</v>
      </c>
      <c r="S576" s="5" t="b">
        <f>AND(Datos[[#This Row],[Latitude]]&gt;=Latitud_,Datos[[#This Row],[Latitude]]&lt;=_Latitud)</f>
        <v>0</v>
      </c>
      <c r="T576" s="2" t="b">
        <f>AND(Datos[[#This Row],[Longitude]]&gt;=Longitud_,Datos[[#This Row],[Longitude]]&lt;=_Longitud)</f>
        <v>0</v>
      </c>
      <c r="U576" s="2" t="b">
        <f>AND(Comodines[[#This Row],[Latitud]],Comodines[[#This Row],[Longitud]])</f>
        <v>0</v>
      </c>
      <c r="V576" s="2" t="b">
        <f>IF(COUNTIFS($O$2:O576,Comodines[[#This Row],[LatT&amp;LonT]],$F$2:F576,Datos[[#This Row],[Acq_date]]-1)=0,TRUE,FALSE)</f>
        <v>1</v>
      </c>
      <c r="W576" s="2" t="b">
        <f>AND(Comodines[[#This Row],[L&amp;L]],Comodines[[#This Row],[Nuevo_Fuego]])</f>
        <v>0</v>
      </c>
      <c r="X576" s="2" t="str">
        <f>IF(Comodines[[#This Row],[L&amp;L]],Comodines[[#This Row],[Contador]],"")</f>
        <v/>
      </c>
      <c r="Y576" s="2" t="str">
        <f>IFERROR(SMALL(Comodines[L&amp;LC1],COUNTA($U$2:U576)),"")</f>
        <v/>
      </c>
      <c r="Z576" s="2" t="str">
        <f>IF(AND(Comodines[[#This Row],[Nuevo_Fuego]],Comodines[[#This Row],[L&amp;L]]),Comodines[[#This Row],[Contador]],"")</f>
        <v/>
      </c>
      <c r="AA576" s="2" t="str">
        <f>IFERROR(SMALL(Comodines[FuegoC1],COUNTA($W$2:W576)),"")</f>
        <v/>
      </c>
      <c r="AB576" s="3"/>
      <c r="AD576" s="3"/>
      <c r="AE576" s="3"/>
    </row>
    <row r="577" spans="1:31" ht="15" x14ac:dyDescent="0.25">
      <c r="A577" s="25">
        <v>30.504719999999999</v>
      </c>
      <c r="B577" s="18">
        <v>-90.949929999999995</v>
      </c>
      <c r="C577" s="2">
        <v>342</v>
      </c>
      <c r="D577" s="2">
        <v>0.4</v>
      </c>
      <c r="E577" s="2">
        <v>0.6</v>
      </c>
      <c r="F577" s="4">
        <v>42643</v>
      </c>
      <c r="G577" s="2">
        <v>1825</v>
      </c>
      <c r="H577" s="2" t="s">
        <v>0</v>
      </c>
      <c r="I577" s="2" t="s">
        <v>1</v>
      </c>
      <c r="J577" s="2" t="s">
        <v>2</v>
      </c>
      <c r="K577" s="2">
        <v>296.60000000000002</v>
      </c>
      <c r="L577" s="2">
        <v>0</v>
      </c>
      <c r="M577" s="6" t="s">
        <v>3</v>
      </c>
      <c r="N577" s="23"/>
      <c r="O577" s="21" t="str">
        <f>Comodines[[#This Row],[Lat_trunc]]&amp;Comodines[[#This Row],[Lon_trunc]]</f>
        <v>30.5045-90.95</v>
      </c>
      <c r="P577" s="21">
        <f>MROUND(Datos[[#This Row],[Latitude]],IF(Datos[[#This Row],[Latitude]]&lt;0,-Precisión,Precisión))</f>
        <v>30.5045</v>
      </c>
      <c r="Q577" s="21">
        <f>MROUND(Datos[[#This Row],[Longitude]],IF(Datos[[#This Row],[Longitude]]&lt;0,-Precisión,Precisión))</f>
        <v>-90.95</v>
      </c>
      <c r="R577" s="1">
        <v>576</v>
      </c>
      <c r="S577" s="5" t="b">
        <f>AND(Datos[[#This Row],[Latitude]]&gt;=Latitud_,Datos[[#This Row],[Latitude]]&lt;=_Latitud)</f>
        <v>0</v>
      </c>
      <c r="T577" s="2" t="b">
        <f>AND(Datos[[#This Row],[Longitude]]&gt;=Longitud_,Datos[[#This Row],[Longitude]]&lt;=_Longitud)</f>
        <v>0</v>
      </c>
      <c r="U577" s="2" t="b">
        <f>AND(Comodines[[#This Row],[Latitud]],Comodines[[#This Row],[Longitud]])</f>
        <v>0</v>
      </c>
      <c r="V577" s="2" t="b">
        <f>IF(COUNTIFS($O$2:O577,Comodines[[#This Row],[LatT&amp;LonT]],$F$2:F577,Datos[[#This Row],[Acq_date]]-1)=0,TRUE,FALSE)</f>
        <v>1</v>
      </c>
      <c r="W577" s="2" t="b">
        <f>AND(Comodines[[#This Row],[L&amp;L]],Comodines[[#This Row],[Nuevo_Fuego]])</f>
        <v>0</v>
      </c>
      <c r="X577" s="2" t="str">
        <f>IF(Comodines[[#This Row],[L&amp;L]],Comodines[[#This Row],[Contador]],"")</f>
        <v/>
      </c>
      <c r="Y577" s="2" t="str">
        <f>IFERROR(SMALL(Comodines[L&amp;LC1],COUNTA($U$2:U577)),"")</f>
        <v/>
      </c>
      <c r="Z577" s="2" t="str">
        <f>IF(AND(Comodines[[#This Row],[Nuevo_Fuego]],Comodines[[#This Row],[L&amp;L]]),Comodines[[#This Row],[Contador]],"")</f>
        <v/>
      </c>
      <c r="AA577" s="2" t="str">
        <f>IFERROR(SMALL(Comodines[FuegoC1],COUNTA($W$2:W577)),"")</f>
        <v/>
      </c>
      <c r="AB577" s="3"/>
      <c r="AD577" s="3"/>
      <c r="AE577" s="3"/>
    </row>
    <row r="578" spans="1:31" ht="15" x14ac:dyDescent="0.25">
      <c r="A578" s="25">
        <v>32.39002</v>
      </c>
      <c r="B578" s="18">
        <v>-81.840230000000005</v>
      </c>
      <c r="C578" s="2">
        <v>329</v>
      </c>
      <c r="D578" s="2">
        <v>0.4</v>
      </c>
      <c r="E578" s="2">
        <v>0.4</v>
      </c>
      <c r="F578" s="4">
        <v>42643</v>
      </c>
      <c r="G578" s="2">
        <v>1825</v>
      </c>
      <c r="H578" s="2" t="s">
        <v>0</v>
      </c>
      <c r="I578" s="2" t="s">
        <v>1</v>
      </c>
      <c r="J578" s="2" t="s">
        <v>2</v>
      </c>
      <c r="K578" s="2">
        <v>298.8</v>
      </c>
      <c r="L578" s="2">
        <v>0</v>
      </c>
      <c r="M578" s="6" t="s">
        <v>3</v>
      </c>
      <c r="N578" s="23"/>
      <c r="O578" s="21" t="str">
        <f>Comodines[[#This Row],[Lat_trunc]]&amp;Comodines[[#This Row],[Lon_trunc]]</f>
        <v>32.39-81.84</v>
      </c>
      <c r="P578" s="21">
        <f>MROUND(Datos[[#This Row],[Latitude]],IF(Datos[[#This Row],[Latitude]]&lt;0,-Precisión,Precisión))</f>
        <v>32.39</v>
      </c>
      <c r="Q578" s="21">
        <f>MROUND(Datos[[#This Row],[Longitude]],IF(Datos[[#This Row],[Longitude]]&lt;0,-Precisión,Precisión))</f>
        <v>-81.84</v>
      </c>
      <c r="R578" s="1">
        <v>577</v>
      </c>
      <c r="S578" s="5" t="b">
        <f>AND(Datos[[#This Row],[Latitude]]&gt;=Latitud_,Datos[[#This Row],[Latitude]]&lt;=_Latitud)</f>
        <v>0</v>
      </c>
      <c r="T578" s="2" t="b">
        <f>AND(Datos[[#This Row],[Longitude]]&gt;=Longitud_,Datos[[#This Row],[Longitude]]&lt;=_Longitud)</f>
        <v>0</v>
      </c>
      <c r="U578" s="2" t="b">
        <f>AND(Comodines[[#This Row],[Latitud]],Comodines[[#This Row],[Longitud]])</f>
        <v>0</v>
      </c>
      <c r="V578" s="2" t="b">
        <f>IF(COUNTIFS($O$2:O578,Comodines[[#This Row],[LatT&amp;LonT]],$F$2:F578,Datos[[#This Row],[Acq_date]]-1)=0,TRUE,FALSE)</f>
        <v>1</v>
      </c>
      <c r="W578" s="2" t="b">
        <f>AND(Comodines[[#This Row],[L&amp;L]],Comodines[[#This Row],[Nuevo_Fuego]])</f>
        <v>0</v>
      </c>
      <c r="X578" s="2" t="str">
        <f>IF(Comodines[[#This Row],[L&amp;L]],Comodines[[#This Row],[Contador]],"")</f>
        <v/>
      </c>
      <c r="Y578" s="2" t="str">
        <f>IFERROR(SMALL(Comodines[L&amp;LC1],COUNTA($U$2:U578)),"")</f>
        <v/>
      </c>
      <c r="Z578" s="2" t="str">
        <f>IF(AND(Comodines[[#This Row],[Nuevo_Fuego]],Comodines[[#This Row],[L&amp;L]]),Comodines[[#This Row],[Contador]],"")</f>
        <v/>
      </c>
      <c r="AA578" s="2" t="str">
        <f>IFERROR(SMALL(Comodines[FuegoC1],COUNTA($W$2:W578)),"")</f>
        <v/>
      </c>
      <c r="AB578" s="3"/>
      <c r="AD578" s="3"/>
      <c r="AE578" s="3"/>
    </row>
    <row r="579" spans="1:31" ht="15" x14ac:dyDescent="0.25">
      <c r="A579" s="25">
        <v>32.199100000000001</v>
      </c>
      <c r="B579" s="18">
        <v>-82.967029999999994</v>
      </c>
      <c r="C579" s="2">
        <v>345.8</v>
      </c>
      <c r="D579" s="2">
        <v>0.4</v>
      </c>
      <c r="E579" s="2">
        <v>0.4</v>
      </c>
      <c r="F579" s="4">
        <v>42643</v>
      </c>
      <c r="G579" s="2">
        <v>1825</v>
      </c>
      <c r="H579" s="2" t="s">
        <v>0</v>
      </c>
      <c r="I579" s="2" t="s">
        <v>1</v>
      </c>
      <c r="J579" s="2" t="s">
        <v>2</v>
      </c>
      <c r="K579" s="2">
        <v>305.3</v>
      </c>
      <c r="L579" s="2">
        <v>0</v>
      </c>
      <c r="M579" s="6" t="s">
        <v>3</v>
      </c>
      <c r="N579" s="23"/>
      <c r="O579" s="21" t="str">
        <f>Comodines[[#This Row],[Lat_trunc]]&amp;Comodines[[#This Row],[Lon_trunc]]</f>
        <v>32.199-82.967</v>
      </c>
      <c r="P579" s="21">
        <f>MROUND(Datos[[#This Row],[Latitude]],IF(Datos[[#This Row],[Latitude]]&lt;0,-Precisión,Precisión))</f>
        <v>32.198999999999998</v>
      </c>
      <c r="Q579" s="21">
        <f>MROUND(Datos[[#This Row],[Longitude]],IF(Datos[[#This Row],[Longitude]]&lt;0,-Precisión,Precisión))</f>
        <v>-82.966999999999999</v>
      </c>
      <c r="R579" s="1">
        <v>578</v>
      </c>
      <c r="S579" s="5" t="b">
        <f>AND(Datos[[#This Row],[Latitude]]&gt;=Latitud_,Datos[[#This Row],[Latitude]]&lt;=_Latitud)</f>
        <v>0</v>
      </c>
      <c r="T579" s="2" t="b">
        <f>AND(Datos[[#This Row],[Longitude]]&gt;=Longitud_,Datos[[#This Row],[Longitude]]&lt;=_Longitud)</f>
        <v>0</v>
      </c>
      <c r="U579" s="2" t="b">
        <f>AND(Comodines[[#This Row],[Latitud]],Comodines[[#This Row],[Longitud]])</f>
        <v>0</v>
      </c>
      <c r="V579" s="2" t="b">
        <f>IF(COUNTIFS($O$2:O579,Comodines[[#This Row],[LatT&amp;LonT]],$F$2:F579,Datos[[#This Row],[Acq_date]]-1)=0,TRUE,FALSE)</f>
        <v>1</v>
      </c>
      <c r="W579" s="2" t="b">
        <f>AND(Comodines[[#This Row],[L&amp;L]],Comodines[[#This Row],[Nuevo_Fuego]])</f>
        <v>0</v>
      </c>
      <c r="X579" s="2" t="str">
        <f>IF(Comodines[[#This Row],[L&amp;L]],Comodines[[#This Row],[Contador]],"")</f>
        <v/>
      </c>
      <c r="Y579" s="2" t="str">
        <f>IFERROR(SMALL(Comodines[L&amp;LC1],COUNTA($U$2:U579)),"")</f>
        <v/>
      </c>
      <c r="Z579" s="2" t="str">
        <f>IF(AND(Comodines[[#This Row],[Nuevo_Fuego]],Comodines[[#This Row],[L&amp;L]]),Comodines[[#This Row],[Contador]],"")</f>
        <v/>
      </c>
      <c r="AA579" s="2" t="str">
        <f>IFERROR(SMALL(Comodines[FuegoC1],COUNTA($W$2:W579)),"")</f>
        <v/>
      </c>
      <c r="AB579" s="3"/>
      <c r="AD579" s="3"/>
      <c r="AE579" s="3"/>
    </row>
    <row r="580" spans="1:31" ht="15" x14ac:dyDescent="0.25">
      <c r="A580" s="25">
        <v>31.784199999999998</v>
      </c>
      <c r="B580" s="18">
        <v>-85.274709999999999</v>
      </c>
      <c r="C580" s="2">
        <v>334.2</v>
      </c>
      <c r="D580" s="2">
        <v>0.5</v>
      </c>
      <c r="E580" s="2">
        <v>0.4</v>
      </c>
      <c r="F580" s="4">
        <v>42643</v>
      </c>
      <c r="G580" s="2">
        <v>1825</v>
      </c>
      <c r="H580" s="2" t="s">
        <v>0</v>
      </c>
      <c r="I580" s="2" t="s">
        <v>1</v>
      </c>
      <c r="J580" s="2" t="s">
        <v>2</v>
      </c>
      <c r="K580" s="2">
        <v>304.10000000000002</v>
      </c>
      <c r="L580" s="2">
        <v>0</v>
      </c>
      <c r="M580" s="6" t="s">
        <v>3</v>
      </c>
      <c r="N580" s="23"/>
      <c r="O580" s="21" t="str">
        <f>Comodines[[#This Row],[Lat_trunc]]&amp;Comodines[[#This Row],[Lon_trunc]]</f>
        <v>31.784-85.2745</v>
      </c>
      <c r="P580" s="21">
        <f>MROUND(Datos[[#This Row],[Latitude]],IF(Datos[[#This Row],[Latitude]]&lt;0,-Precisión,Precisión))</f>
        <v>31.783999999999999</v>
      </c>
      <c r="Q580" s="21">
        <f>MROUND(Datos[[#This Row],[Longitude]],IF(Datos[[#This Row],[Longitude]]&lt;0,-Precisión,Precisión))</f>
        <v>-85.274500000000003</v>
      </c>
      <c r="R580" s="1">
        <v>579</v>
      </c>
      <c r="S580" s="5" t="b">
        <f>AND(Datos[[#This Row],[Latitude]]&gt;=Latitud_,Datos[[#This Row],[Latitude]]&lt;=_Latitud)</f>
        <v>0</v>
      </c>
      <c r="T580" s="2" t="b">
        <f>AND(Datos[[#This Row],[Longitude]]&gt;=Longitud_,Datos[[#This Row],[Longitude]]&lt;=_Longitud)</f>
        <v>0</v>
      </c>
      <c r="U580" s="2" t="b">
        <f>AND(Comodines[[#This Row],[Latitud]],Comodines[[#This Row],[Longitud]])</f>
        <v>0</v>
      </c>
      <c r="V580" s="2" t="b">
        <f>IF(COUNTIFS($O$2:O580,Comodines[[#This Row],[LatT&amp;LonT]],$F$2:F580,Datos[[#This Row],[Acq_date]]-1)=0,TRUE,FALSE)</f>
        <v>1</v>
      </c>
      <c r="W580" s="2" t="b">
        <f>AND(Comodines[[#This Row],[L&amp;L]],Comodines[[#This Row],[Nuevo_Fuego]])</f>
        <v>0</v>
      </c>
      <c r="X580" s="2" t="str">
        <f>IF(Comodines[[#This Row],[L&amp;L]],Comodines[[#This Row],[Contador]],"")</f>
        <v/>
      </c>
      <c r="Y580" s="2" t="str">
        <f>IFERROR(SMALL(Comodines[L&amp;LC1],COUNTA($U$2:U580)),"")</f>
        <v/>
      </c>
      <c r="Z580" s="2" t="str">
        <f>IF(AND(Comodines[[#This Row],[Nuevo_Fuego]],Comodines[[#This Row],[L&amp;L]]),Comodines[[#This Row],[Contador]],"")</f>
        <v/>
      </c>
      <c r="AA580" s="2" t="str">
        <f>IFERROR(SMALL(Comodines[FuegoC1],COUNTA($W$2:W580)),"")</f>
        <v/>
      </c>
      <c r="AB580" s="3"/>
      <c r="AD580" s="3"/>
      <c r="AE580" s="3"/>
    </row>
    <row r="581" spans="1:31" ht="15" x14ac:dyDescent="0.25">
      <c r="A581" s="25">
        <v>31.527660000000001</v>
      </c>
      <c r="B581" s="18">
        <v>-86.616739999999993</v>
      </c>
      <c r="C581" s="2">
        <v>339.6</v>
      </c>
      <c r="D581" s="2">
        <v>0.4</v>
      </c>
      <c r="E581" s="2">
        <v>0.5</v>
      </c>
      <c r="F581" s="4">
        <v>42643</v>
      </c>
      <c r="G581" s="2">
        <v>1825</v>
      </c>
      <c r="H581" s="2" t="s">
        <v>0</v>
      </c>
      <c r="I581" s="2" t="s">
        <v>1</v>
      </c>
      <c r="J581" s="2" t="s">
        <v>2</v>
      </c>
      <c r="K581" s="2">
        <v>303.5</v>
      </c>
      <c r="L581" s="2">
        <v>0</v>
      </c>
      <c r="M581" s="6" t="s">
        <v>3</v>
      </c>
      <c r="N581" s="23"/>
      <c r="O581" s="21" t="str">
        <f>Comodines[[#This Row],[Lat_trunc]]&amp;Comodines[[#This Row],[Lon_trunc]]</f>
        <v>31.5275-86.6165</v>
      </c>
      <c r="P581" s="21">
        <f>MROUND(Datos[[#This Row],[Latitude]],IF(Datos[[#This Row],[Latitude]]&lt;0,-Precisión,Precisión))</f>
        <v>31.5275</v>
      </c>
      <c r="Q581" s="21">
        <f>MROUND(Datos[[#This Row],[Longitude]],IF(Datos[[#This Row],[Longitude]]&lt;0,-Precisión,Precisión))</f>
        <v>-86.616500000000002</v>
      </c>
      <c r="R581" s="1">
        <v>580</v>
      </c>
      <c r="S581" s="5" t="b">
        <f>AND(Datos[[#This Row],[Latitude]]&gt;=Latitud_,Datos[[#This Row],[Latitude]]&lt;=_Latitud)</f>
        <v>0</v>
      </c>
      <c r="T581" s="2" t="b">
        <f>AND(Datos[[#This Row],[Longitude]]&gt;=Longitud_,Datos[[#This Row],[Longitude]]&lt;=_Longitud)</f>
        <v>0</v>
      </c>
      <c r="U581" s="2" t="b">
        <f>AND(Comodines[[#This Row],[Latitud]],Comodines[[#This Row],[Longitud]])</f>
        <v>0</v>
      </c>
      <c r="V581" s="2" t="b">
        <f>IF(COUNTIFS($O$2:O581,Comodines[[#This Row],[LatT&amp;LonT]],$F$2:F581,Datos[[#This Row],[Acq_date]]-1)=0,TRUE,FALSE)</f>
        <v>1</v>
      </c>
      <c r="W581" s="2" t="b">
        <f>AND(Comodines[[#This Row],[L&amp;L]],Comodines[[#This Row],[Nuevo_Fuego]])</f>
        <v>0</v>
      </c>
      <c r="X581" s="2" t="str">
        <f>IF(Comodines[[#This Row],[L&amp;L]],Comodines[[#This Row],[Contador]],"")</f>
        <v/>
      </c>
      <c r="Y581" s="2" t="str">
        <f>IFERROR(SMALL(Comodines[L&amp;LC1],COUNTA($U$2:U581)),"")</f>
        <v/>
      </c>
      <c r="Z581" s="2" t="str">
        <f>IF(AND(Comodines[[#This Row],[Nuevo_Fuego]],Comodines[[#This Row],[L&amp;L]]),Comodines[[#This Row],[Contador]],"")</f>
        <v/>
      </c>
      <c r="AA581" s="2" t="str">
        <f>IFERROR(SMALL(Comodines[FuegoC1],COUNTA($W$2:W581)),"")</f>
        <v/>
      </c>
      <c r="AB581" s="3"/>
      <c r="AD581" s="3"/>
      <c r="AE581" s="3"/>
    </row>
    <row r="582" spans="1:31" ht="15" x14ac:dyDescent="0.25">
      <c r="A582" s="25">
        <v>32.04598</v>
      </c>
      <c r="B582" s="18">
        <v>-83.988579999999999</v>
      </c>
      <c r="C582" s="2">
        <v>334.4</v>
      </c>
      <c r="D582" s="2">
        <v>0.5</v>
      </c>
      <c r="E582" s="2">
        <v>0.4</v>
      </c>
      <c r="F582" s="4">
        <v>42643</v>
      </c>
      <c r="G582" s="2">
        <v>1825</v>
      </c>
      <c r="H582" s="2" t="s">
        <v>0</v>
      </c>
      <c r="I582" s="2" t="s">
        <v>1</v>
      </c>
      <c r="J582" s="2" t="s">
        <v>2</v>
      </c>
      <c r="K582" s="2">
        <v>301.60000000000002</v>
      </c>
      <c r="L582" s="2">
        <v>0</v>
      </c>
      <c r="M582" s="6" t="s">
        <v>3</v>
      </c>
      <c r="N582" s="23"/>
      <c r="O582" s="21" t="str">
        <f>Comodines[[#This Row],[Lat_trunc]]&amp;Comodines[[#This Row],[Lon_trunc]]</f>
        <v>32.046-83.9885</v>
      </c>
      <c r="P582" s="21">
        <f>MROUND(Datos[[#This Row],[Latitude]],IF(Datos[[#This Row],[Latitude]]&lt;0,-Precisión,Precisión))</f>
        <v>32.045999999999999</v>
      </c>
      <c r="Q582" s="21">
        <f>MROUND(Datos[[#This Row],[Longitude]],IF(Datos[[#This Row],[Longitude]]&lt;0,-Precisión,Precisión))</f>
        <v>-83.988500000000002</v>
      </c>
      <c r="R582" s="1">
        <v>581</v>
      </c>
      <c r="S582" s="5" t="b">
        <f>AND(Datos[[#This Row],[Latitude]]&gt;=Latitud_,Datos[[#This Row],[Latitude]]&lt;=_Latitud)</f>
        <v>0</v>
      </c>
      <c r="T582" s="2" t="b">
        <f>AND(Datos[[#This Row],[Longitude]]&gt;=Longitud_,Datos[[#This Row],[Longitude]]&lt;=_Longitud)</f>
        <v>0</v>
      </c>
      <c r="U582" s="2" t="b">
        <f>AND(Comodines[[#This Row],[Latitud]],Comodines[[#This Row],[Longitud]])</f>
        <v>0</v>
      </c>
      <c r="V582" s="2" t="b">
        <f>IF(COUNTIFS($O$2:O582,Comodines[[#This Row],[LatT&amp;LonT]],$F$2:F582,Datos[[#This Row],[Acq_date]]-1)=0,TRUE,FALSE)</f>
        <v>1</v>
      </c>
      <c r="W582" s="2" t="b">
        <f>AND(Comodines[[#This Row],[L&amp;L]],Comodines[[#This Row],[Nuevo_Fuego]])</f>
        <v>0</v>
      </c>
      <c r="X582" s="2" t="str">
        <f>IF(Comodines[[#This Row],[L&amp;L]],Comodines[[#This Row],[Contador]],"")</f>
        <v/>
      </c>
      <c r="Y582" s="2" t="str">
        <f>IFERROR(SMALL(Comodines[L&amp;LC1],COUNTA($U$2:U582)),"")</f>
        <v/>
      </c>
      <c r="Z582" s="2" t="str">
        <f>IF(AND(Comodines[[#This Row],[Nuevo_Fuego]],Comodines[[#This Row],[L&amp;L]]),Comodines[[#This Row],[Contador]],"")</f>
        <v/>
      </c>
      <c r="AA582" s="2" t="str">
        <f>IFERROR(SMALL(Comodines[FuegoC1],COUNTA($W$2:W582)),"")</f>
        <v/>
      </c>
      <c r="AB582" s="3"/>
      <c r="AD582" s="3"/>
      <c r="AE582" s="3"/>
    </row>
    <row r="583" spans="1:31" ht="15" x14ac:dyDescent="0.25">
      <c r="A583" s="25">
        <v>30.485189999999999</v>
      </c>
      <c r="B583" s="18">
        <v>-91.262889999999999</v>
      </c>
      <c r="C583" s="2">
        <v>334.4</v>
      </c>
      <c r="D583" s="2">
        <v>0.4</v>
      </c>
      <c r="E583" s="2">
        <v>0.6</v>
      </c>
      <c r="F583" s="4">
        <v>42643</v>
      </c>
      <c r="G583" s="2">
        <v>1825</v>
      </c>
      <c r="H583" s="2" t="s">
        <v>0</v>
      </c>
      <c r="I583" s="2" t="s">
        <v>1</v>
      </c>
      <c r="J583" s="2" t="s">
        <v>2</v>
      </c>
      <c r="K583" s="2">
        <v>296.5</v>
      </c>
      <c r="L583" s="2">
        <v>0</v>
      </c>
      <c r="M583" s="6" t="s">
        <v>3</v>
      </c>
      <c r="N583" s="23"/>
      <c r="O583" s="21" t="str">
        <f>Comodines[[#This Row],[Lat_trunc]]&amp;Comodines[[#This Row],[Lon_trunc]]</f>
        <v>30.485-91.263</v>
      </c>
      <c r="P583" s="21">
        <f>MROUND(Datos[[#This Row],[Latitude]],IF(Datos[[#This Row],[Latitude]]&lt;0,-Precisión,Precisión))</f>
        <v>30.484999999999999</v>
      </c>
      <c r="Q583" s="21">
        <f>MROUND(Datos[[#This Row],[Longitude]],IF(Datos[[#This Row],[Longitude]]&lt;0,-Precisión,Precisión))</f>
        <v>-91.263000000000005</v>
      </c>
      <c r="R583" s="1">
        <v>582</v>
      </c>
      <c r="S583" s="5" t="b">
        <f>AND(Datos[[#This Row],[Latitude]]&gt;=Latitud_,Datos[[#This Row],[Latitude]]&lt;=_Latitud)</f>
        <v>0</v>
      </c>
      <c r="T583" s="2" t="b">
        <f>AND(Datos[[#This Row],[Longitude]]&gt;=Longitud_,Datos[[#This Row],[Longitude]]&lt;=_Longitud)</f>
        <v>0</v>
      </c>
      <c r="U583" s="2" t="b">
        <f>AND(Comodines[[#This Row],[Latitud]],Comodines[[#This Row],[Longitud]])</f>
        <v>0</v>
      </c>
      <c r="V583" s="2" t="b">
        <f>IF(COUNTIFS($O$2:O583,Comodines[[#This Row],[LatT&amp;LonT]],$F$2:F583,Datos[[#This Row],[Acq_date]]-1)=0,TRUE,FALSE)</f>
        <v>1</v>
      </c>
      <c r="W583" s="2" t="b">
        <f>AND(Comodines[[#This Row],[L&amp;L]],Comodines[[#This Row],[Nuevo_Fuego]])</f>
        <v>0</v>
      </c>
      <c r="X583" s="2" t="str">
        <f>IF(Comodines[[#This Row],[L&amp;L]],Comodines[[#This Row],[Contador]],"")</f>
        <v/>
      </c>
      <c r="Y583" s="2" t="str">
        <f>IFERROR(SMALL(Comodines[L&amp;LC1],COUNTA($U$2:U583)),"")</f>
        <v/>
      </c>
      <c r="Z583" s="2" t="str">
        <f>IF(AND(Comodines[[#This Row],[Nuevo_Fuego]],Comodines[[#This Row],[L&amp;L]]),Comodines[[#This Row],[Contador]],"")</f>
        <v/>
      </c>
      <c r="AA583" s="2" t="str">
        <f>IFERROR(SMALL(Comodines[FuegoC1],COUNTA($W$2:W583)),"")</f>
        <v/>
      </c>
      <c r="AB583" s="3"/>
      <c r="AD583" s="3"/>
      <c r="AE583" s="3"/>
    </row>
    <row r="584" spans="1:31" ht="15" x14ac:dyDescent="0.25">
      <c r="A584" s="25">
        <v>32.236960000000003</v>
      </c>
      <c r="B584" s="18">
        <v>-82.934439999999995</v>
      </c>
      <c r="C584" s="2">
        <v>346.7</v>
      </c>
      <c r="D584" s="2">
        <v>0.4</v>
      </c>
      <c r="E584" s="2">
        <v>0.4</v>
      </c>
      <c r="F584" s="4">
        <v>42643</v>
      </c>
      <c r="G584" s="2">
        <v>1825</v>
      </c>
      <c r="H584" s="2" t="s">
        <v>0</v>
      </c>
      <c r="I584" s="2" t="s">
        <v>1</v>
      </c>
      <c r="J584" s="2" t="s">
        <v>2</v>
      </c>
      <c r="K584" s="2">
        <v>308.7</v>
      </c>
      <c r="L584" s="2">
        <v>0</v>
      </c>
      <c r="M584" s="6" t="s">
        <v>3</v>
      </c>
      <c r="N584" s="23"/>
      <c r="O584" s="21" t="str">
        <f>Comodines[[#This Row],[Lat_trunc]]&amp;Comodines[[#This Row],[Lon_trunc]]</f>
        <v>32.237-82.9345</v>
      </c>
      <c r="P584" s="21">
        <f>MROUND(Datos[[#This Row],[Latitude]],IF(Datos[[#This Row],[Latitude]]&lt;0,-Precisión,Precisión))</f>
        <v>32.237000000000002</v>
      </c>
      <c r="Q584" s="21">
        <f>MROUND(Datos[[#This Row],[Longitude]],IF(Datos[[#This Row],[Longitude]]&lt;0,-Precisión,Precisión))</f>
        <v>-82.9345</v>
      </c>
      <c r="R584" s="1">
        <v>583</v>
      </c>
      <c r="S584" s="5" t="b">
        <f>AND(Datos[[#This Row],[Latitude]]&gt;=Latitud_,Datos[[#This Row],[Latitude]]&lt;=_Latitud)</f>
        <v>0</v>
      </c>
      <c r="T584" s="2" t="b">
        <f>AND(Datos[[#This Row],[Longitude]]&gt;=Longitud_,Datos[[#This Row],[Longitude]]&lt;=_Longitud)</f>
        <v>0</v>
      </c>
      <c r="U584" s="2" t="b">
        <f>AND(Comodines[[#This Row],[Latitud]],Comodines[[#This Row],[Longitud]])</f>
        <v>0</v>
      </c>
      <c r="V584" s="2" t="b">
        <f>IF(COUNTIFS($O$2:O584,Comodines[[#This Row],[LatT&amp;LonT]],$F$2:F584,Datos[[#This Row],[Acq_date]]-1)=0,TRUE,FALSE)</f>
        <v>1</v>
      </c>
      <c r="W584" s="2" t="b">
        <f>AND(Comodines[[#This Row],[L&amp;L]],Comodines[[#This Row],[Nuevo_Fuego]])</f>
        <v>0</v>
      </c>
      <c r="X584" s="2" t="str">
        <f>IF(Comodines[[#This Row],[L&amp;L]],Comodines[[#This Row],[Contador]],"")</f>
        <v/>
      </c>
      <c r="Y584" s="2" t="str">
        <f>IFERROR(SMALL(Comodines[L&amp;LC1],COUNTA($U$2:U584)),"")</f>
        <v/>
      </c>
      <c r="Z584" s="2" t="str">
        <f>IF(AND(Comodines[[#This Row],[Nuevo_Fuego]],Comodines[[#This Row],[L&amp;L]]),Comodines[[#This Row],[Contador]],"")</f>
        <v/>
      </c>
      <c r="AA584" s="2" t="str">
        <f>IFERROR(SMALL(Comodines[FuegoC1],COUNTA($W$2:W584)),"")</f>
        <v/>
      </c>
      <c r="AB584" s="3"/>
      <c r="AD584" s="3"/>
      <c r="AE584" s="3"/>
    </row>
    <row r="585" spans="1:31" ht="15" x14ac:dyDescent="0.25">
      <c r="A585" s="25">
        <v>32.066360000000003</v>
      </c>
      <c r="B585" s="18">
        <v>-83.938079999999999</v>
      </c>
      <c r="C585" s="2">
        <v>344.8</v>
      </c>
      <c r="D585" s="2">
        <v>0.5</v>
      </c>
      <c r="E585" s="2">
        <v>0.4</v>
      </c>
      <c r="F585" s="4">
        <v>42643</v>
      </c>
      <c r="G585" s="2">
        <v>1825</v>
      </c>
      <c r="H585" s="2" t="s">
        <v>0</v>
      </c>
      <c r="I585" s="2" t="s">
        <v>1</v>
      </c>
      <c r="J585" s="2" t="s">
        <v>2</v>
      </c>
      <c r="K585" s="2">
        <v>305.60000000000002</v>
      </c>
      <c r="L585" s="2">
        <v>0</v>
      </c>
      <c r="M585" s="6" t="s">
        <v>3</v>
      </c>
      <c r="N585" s="23"/>
      <c r="O585" s="21" t="str">
        <f>Comodines[[#This Row],[Lat_trunc]]&amp;Comodines[[#This Row],[Lon_trunc]]</f>
        <v>32.0665-83.938</v>
      </c>
      <c r="P585" s="21">
        <f>MROUND(Datos[[#This Row],[Latitude]],IF(Datos[[#This Row],[Latitude]]&lt;0,-Precisión,Precisión))</f>
        <v>32.066499999999998</v>
      </c>
      <c r="Q585" s="21">
        <f>MROUND(Datos[[#This Row],[Longitude]],IF(Datos[[#This Row],[Longitude]]&lt;0,-Precisión,Precisión))</f>
        <v>-83.938000000000002</v>
      </c>
      <c r="R585" s="1">
        <v>584</v>
      </c>
      <c r="S585" s="5" t="b">
        <f>AND(Datos[[#This Row],[Latitude]]&gt;=Latitud_,Datos[[#This Row],[Latitude]]&lt;=_Latitud)</f>
        <v>0</v>
      </c>
      <c r="T585" s="2" t="b">
        <f>AND(Datos[[#This Row],[Longitude]]&gt;=Longitud_,Datos[[#This Row],[Longitude]]&lt;=_Longitud)</f>
        <v>0</v>
      </c>
      <c r="U585" s="2" t="b">
        <f>AND(Comodines[[#This Row],[Latitud]],Comodines[[#This Row],[Longitud]])</f>
        <v>0</v>
      </c>
      <c r="V585" s="2" t="b">
        <f>IF(COUNTIFS($O$2:O585,Comodines[[#This Row],[LatT&amp;LonT]],$F$2:F585,Datos[[#This Row],[Acq_date]]-1)=0,TRUE,FALSE)</f>
        <v>1</v>
      </c>
      <c r="W585" s="2" t="b">
        <f>AND(Comodines[[#This Row],[L&amp;L]],Comodines[[#This Row],[Nuevo_Fuego]])</f>
        <v>0</v>
      </c>
      <c r="X585" s="2" t="str">
        <f>IF(Comodines[[#This Row],[L&amp;L]],Comodines[[#This Row],[Contador]],"")</f>
        <v/>
      </c>
      <c r="Y585" s="2" t="str">
        <f>IFERROR(SMALL(Comodines[L&amp;LC1],COUNTA($U$2:U585)),"")</f>
        <v/>
      </c>
      <c r="Z585" s="2" t="str">
        <f>IF(AND(Comodines[[#This Row],[Nuevo_Fuego]],Comodines[[#This Row],[L&amp;L]]),Comodines[[#This Row],[Contador]],"")</f>
        <v/>
      </c>
      <c r="AA585" s="2" t="str">
        <f>IFERROR(SMALL(Comodines[FuegoC1],COUNTA($W$2:W585)),"")</f>
        <v/>
      </c>
      <c r="AB585" s="3"/>
      <c r="AD585" s="3"/>
      <c r="AE585" s="3"/>
    </row>
    <row r="586" spans="1:31" ht="15" x14ac:dyDescent="0.25">
      <c r="A586" s="25">
        <v>32.069920000000003</v>
      </c>
      <c r="B586" s="18">
        <v>-83.938959999999994</v>
      </c>
      <c r="C586" s="2">
        <v>334.9</v>
      </c>
      <c r="D586" s="2">
        <v>0.5</v>
      </c>
      <c r="E586" s="2">
        <v>0.4</v>
      </c>
      <c r="F586" s="4">
        <v>42643</v>
      </c>
      <c r="G586" s="2">
        <v>1825</v>
      </c>
      <c r="H586" s="2" t="s">
        <v>0</v>
      </c>
      <c r="I586" s="2" t="s">
        <v>4</v>
      </c>
      <c r="J586" s="2" t="s">
        <v>2</v>
      </c>
      <c r="K586" s="2">
        <v>305.8</v>
      </c>
      <c r="L586" s="2">
        <v>0</v>
      </c>
      <c r="M586" s="6" t="s">
        <v>3</v>
      </c>
      <c r="N586" s="23"/>
      <c r="O586" s="21" t="str">
        <f>Comodines[[#This Row],[Lat_trunc]]&amp;Comodines[[#This Row],[Lon_trunc]]</f>
        <v>32.07-83.939</v>
      </c>
      <c r="P586" s="21">
        <f>MROUND(Datos[[#This Row],[Latitude]],IF(Datos[[#This Row],[Latitude]]&lt;0,-Precisión,Precisión))</f>
        <v>32.07</v>
      </c>
      <c r="Q586" s="21">
        <f>MROUND(Datos[[#This Row],[Longitude]],IF(Datos[[#This Row],[Longitude]]&lt;0,-Precisión,Precisión))</f>
        <v>-83.939000000000007</v>
      </c>
      <c r="R586" s="1">
        <v>585</v>
      </c>
      <c r="S586" s="5" t="b">
        <f>AND(Datos[[#This Row],[Latitude]]&gt;=Latitud_,Datos[[#This Row],[Latitude]]&lt;=_Latitud)</f>
        <v>0</v>
      </c>
      <c r="T586" s="2" t="b">
        <f>AND(Datos[[#This Row],[Longitude]]&gt;=Longitud_,Datos[[#This Row],[Longitude]]&lt;=_Longitud)</f>
        <v>0</v>
      </c>
      <c r="U586" s="2" t="b">
        <f>AND(Comodines[[#This Row],[Latitud]],Comodines[[#This Row],[Longitud]])</f>
        <v>0</v>
      </c>
      <c r="V586" s="2" t="b">
        <f>IF(COUNTIFS($O$2:O586,Comodines[[#This Row],[LatT&amp;LonT]],$F$2:F586,Datos[[#This Row],[Acq_date]]-1)=0,TRUE,FALSE)</f>
        <v>1</v>
      </c>
      <c r="W586" s="2" t="b">
        <f>AND(Comodines[[#This Row],[L&amp;L]],Comodines[[#This Row],[Nuevo_Fuego]])</f>
        <v>0</v>
      </c>
      <c r="X586" s="2" t="str">
        <f>IF(Comodines[[#This Row],[L&amp;L]],Comodines[[#This Row],[Contador]],"")</f>
        <v/>
      </c>
      <c r="Y586" s="2" t="str">
        <f>IFERROR(SMALL(Comodines[L&amp;LC1],COUNTA($U$2:U586)),"")</f>
        <v/>
      </c>
      <c r="Z586" s="2" t="str">
        <f>IF(AND(Comodines[[#This Row],[Nuevo_Fuego]],Comodines[[#This Row],[L&amp;L]]),Comodines[[#This Row],[Contador]],"")</f>
        <v/>
      </c>
      <c r="AA586" s="2" t="str">
        <f>IFERROR(SMALL(Comodines[FuegoC1],COUNTA($W$2:W586)),"")</f>
        <v/>
      </c>
      <c r="AB586" s="3"/>
      <c r="AD586" s="3"/>
      <c r="AE586" s="3"/>
    </row>
    <row r="587" spans="1:31" ht="15" x14ac:dyDescent="0.25">
      <c r="A587" s="25">
        <v>30.685449999999999</v>
      </c>
      <c r="B587" s="18">
        <v>-90.579570000000004</v>
      </c>
      <c r="C587" s="2">
        <v>367</v>
      </c>
      <c r="D587" s="2">
        <v>0.4</v>
      </c>
      <c r="E587" s="2">
        <v>0.6</v>
      </c>
      <c r="F587" s="4">
        <v>42643</v>
      </c>
      <c r="G587" s="2">
        <v>1825</v>
      </c>
      <c r="H587" s="2" t="s">
        <v>0</v>
      </c>
      <c r="I587" s="2" t="s">
        <v>1</v>
      </c>
      <c r="J587" s="2" t="s">
        <v>2</v>
      </c>
      <c r="K587" s="2">
        <v>301.89999999999998</v>
      </c>
      <c r="L587" s="2">
        <v>0</v>
      </c>
      <c r="M587" s="6" t="s">
        <v>3</v>
      </c>
      <c r="N587" s="23"/>
      <c r="O587" s="21" t="str">
        <f>Comodines[[#This Row],[Lat_trunc]]&amp;Comodines[[#This Row],[Lon_trunc]]</f>
        <v>30.6855-90.5795</v>
      </c>
      <c r="P587" s="21">
        <f>MROUND(Datos[[#This Row],[Latitude]],IF(Datos[[#This Row],[Latitude]]&lt;0,-Precisión,Precisión))</f>
        <v>30.685500000000001</v>
      </c>
      <c r="Q587" s="21">
        <f>MROUND(Datos[[#This Row],[Longitude]],IF(Datos[[#This Row],[Longitude]]&lt;0,-Precisión,Precisión))</f>
        <v>-90.579499999999996</v>
      </c>
      <c r="R587" s="1">
        <v>586</v>
      </c>
      <c r="S587" s="5" t="b">
        <f>AND(Datos[[#This Row],[Latitude]]&gt;=Latitud_,Datos[[#This Row],[Latitude]]&lt;=_Latitud)</f>
        <v>0</v>
      </c>
      <c r="T587" s="2" t="b">
        <f>AND(Datos[[#This Row],[Longitude]]&gt;=Longitud_,Datos[[#This Row],[Longitude]]&lt;=_Longitud)</f>
        <v>0</v>
      </c>
      <c r="U587" s="2" t="b">
        <f>AND(Comodines[[#This Row],[Latitud]],Comodines[[#This Row],[Longitud]])</f>
        <v>0</v>
      </c>
      <c r="V587" s="2" t="b">
        <f>IF(COUNTIFS($O$2:O587,Comodines[[#This Row],[LatT&amp;LonT]],$F$2:F587,Datos[[#This Row],[Acq_date]]-1)=0,TRUE,FALSE)</f>
        <v>1</v>
      </c>
      <c r="W587" s="2" t="b">
        <f>AND(Comodines[[#This Row],[L&amp;L]],Comodines[[#This Row],[Nuevo_Fuego]])</f>
        <v>0</v>
      </c>
      <c r="X587" s="2" t="str">
        <f>IF(Comodines[[#This Row],[L&amp;L]],Comodines[[#This Row],[Contador]],"")</f>
        <v/>
      </c>
      <c r="Y587" s="2" t="str">
        <f>IFERROR(SMALL(Comodines[L&amp;LC1],COUNTA($U$2:U587)),"")</f>
        <v/>
      </c>
      <c r="Z587" s="2" t="str">
        <f>IF(AND(Comodines[[#This Row],[Nuevo_Fuego]],Comodines[[#This Row],[L&amp;L]]),Comodines[[#This Row],[Contador]],"")</f>
        <v/>
      </c>
      <c r="AA587" s="2" t="str">
        <f>IFERROR(SMALL(Comodines[FuegoC1],COUNTA($W$2:W587)),"")</f>
        <v/>
      </c>
      <c r="AB587" s="3"/>
      <c r="AD587" s="3"/>
      <c r="AE587" s="3"/>
    </row>
    <row r="588" spans="1:31" ht="15" x14ac:dyDescent="0.25">
      <c r="A588" s="25">
        <v>30.68366</v>
      </c>
      <c r="B588" s="18">
        <v>-90.587059999999994</v>
      </c>
      <c r="C588" s="2">
        <v>354.1</v>
      </c>
      <c r="D588" s="2">
        <v>0.4</v>
      </c>
      <c r="E588" s="2">
        <v>0.6</v>
      </c>
      <c r="F588" s="4">
        <v>42643</v>
      </c>
      <c r="G588" s="2">
        <v>1825</v>
      </c>
      <c r="H588" s="2" t="s">
        <v>0</v>
      </c>
      <c r="I588" s="2" t="s">
        <v>1</v>
      </c>
      <c r="J588" s="2" t="s">
        <v>2</v>
      </c>
      <c r="K588" s="2">
        <v>298.2</v>
      </c>
      <c r="L588" s="2">
        <v>0</v>
      </c>
      <c r="M588" s="6" t="s">
        <v>3</v>
      </c>
      <c r="N588" s="23"/>
      <c r="O588" s="21" t="str">
        <f>Comodines[[#This Row],[Lat_trunc]]&amp;Comodines[[#This Row],[Lon_trunc]]</f>
        <v>30.6835-90.587</v>
      </c>
      <c r="P588" s="21">
        <f>MROUND(Datos[[#This Row],[Latitude]],IF(Datos[[#This Row],[Latitude]]&lt;0,-Precisión,Precisión))</f>
        <v>30.683500000000002</v>
      </c>
      <c r="Q588" s="21">
        <f>MROUND(Datos[[#This Row],[Longitude]],IF(Datos[[#This Row],[Longitude]]&lt;0,-Precisión,Precisión))</f>
        <v>-90.587000000000003</v>
      </c>
      <c r="R588" s="1">
        <v>587</v>
      </c>
      <c r="S588" s="5" t="b">
        <f>AND(Datos[[#This Row],[Latitude]]&gt;=Latitud_,Datos[[#This Row],[Latitude]]&lt;=_Latitud)</f>
        <v>0</v>
      </c>
      <c r="T588" s="2" t="b">
        <f>AND(Datos[[#This Row],[Longitude]]&gt;=Longitud_,Datos[[#This Row],[Longitude]]&lt;=_Longitud)</f>
        <v>0</v>
      </c>
      <c r="U588" s="2" t="b">
        <f>AND(Comodines[[#This Row],[Latitud]],Comodines[[#This Row],[Longitud]])</f>
        <v>0</v>
      </c>
      <c r="V588" s="2" t="b">
        <f>IF(COUNTIFS($O$2:O588,Comodines[[#This Row],[LatT&amp;LonT]],$F$2:F588,Datos[[#This Row],[Acq_date]]-1)=0,TRUE,FALSE)</f>
        <v>1</v>
      </c>
      <c r="W588" s="2" t="b">
        <f>AND(Comodines[[#This Row],[L&amp;L]],Comodines[[#This Row],[Nuevo_Fuego]])</f>
        <v>0</v>
      </c>
      <c r="X588" s="2" t="str">
        <f>IF(Comodines[[#This Row],[L&amp;L]],Comodines[[#This Row],[Contador]],"")</f>
        <v/>
      </c>
      <c r="Y588" s="2" t="str">
        <f>IFERROR(SMALL(Comodines[L&amp;LC1],COUNTA($U$2:U588)),"")</f>
        <v/>
      </c>
      <c r="Z588" s="2" t="str">
        <f>IF(AND(Comodines[[#This Row],[Nuevo_Fuego]],Comodines[[#This Row],[L&amp;L]]),Comodines[[#This Row],[Contador]],"")</f>
        <v/>
      </c>
      <c r="AA588" s="2" t="str">
        <f>IFERROR(SMALL(Comodines[FuegoC1],COUNTA($W$2:W588)),"")</f>
        <v/>
      </c>
      <c r="AB588" s="3"/>
      <c r="AD588" s="3"/>
      <c r="AE588" s="3"/>
    </row>
    <row r="589" spans="1:31" ht="15" x14ac:dyDescent="0.25">
      <c r="A589" s="25">
        <v>30.690650000000002</v>
      </c>
      <c r="B589" s="18">
        <v>-90.581220000000002</v>
      </c>
      <c r="C589" s="2">
        <v>367</v>
      </c>
      <c r="D589" s="2">
        <v>0.4</v>
      </c>
      <c r="E589" s="2">
        <v>0.6</v>
      </c>
      <c r="F589" s="4">
        <v>42643</v>
      </c>
      <c r="G589" s="2">
        <v>1825</v>
      </c>
      <c r="H589" s="2" t="s">
        <v>0</v>
      </c>
      <c r="I589" s="2" t="s">
        <v>1</v>
      </c>
      <c r="J589" s="2" t="s">
        <v>2</v>
      </c>
      <c r="K589" s="2">
        <v>297.3</v>
      </c>
      <c r="L589" s="2">
        <v>0</v>
      </c>
      <c r="M589" s="6" t="s">
        <v>3</v>
      </c>
      <c r="N589" s="23"/>
      <c r="O589" s="21" t="str">
        <f>Comodines[[#This Row],[Lat_trunc]]&amp;Comodines[[#This Row],[Lon_trunc]]</f>
        <v>30.6905-90.581</v>
      </c>
      <c r="P589" s="21">
        <f>MROUND(Datos[[#This Row],[Latitude]],IF(Datos[[#This Row],[Latitude]]&lt;0,-Precisión,Precisión))</f>
        <v>30.6905</v>
      </c>
      <c r="Q589" s="21">
        <f>MROUND(Datos[[#This Row],[Longitude]],IF(Datos[[#This Row],[Longitude]]&lt;0,-Precisión,Precisión))</f>
        <v>-90.581000000000003</v>
      </c>
      <c r="R589" s="1">
        <v>588</v>
      </c>
      <c r="S589" s="5" t="b">
        <f>AND(Datos[[#This Row],[Latitude]]&gt;=Latitud_,Datos[[#This Row],[Latitude]]&lt;=_Latitud)</f>
        <v>0</v>
      </c>
      <c r="T589" s="2" t="b">
        <f>AND(Datos[[#This Row],[Longitude]]&gt;=Longitud_,Datos[[#This Row],[Longitude]]&lt;=_Longitud)</f>
        <v>0</v>
      </c>
      <c r="U589" s="2" t="b">
        <f>AND(Comodines[[#This Row],[Latitud]],Comodines[[#This Row],[Longitud]])</f>
        <v>0</v>
      </c>
      <c r="V589" s="2" t="b">
        <f>IF(COUNTIFS($O$2:O589,Comodines[[#This Row],[LatT&amp;LonT]],$F$2:F589,Datos[[#This Row],[Acq_date]]-1)=0,TRUE,FALSE)</f>
        <v>1</v>
      </c>
      <c r="W589" s="2" t="b">
        <f>AND(Comodines[[#This Row],[L&amp;L]],Comodines[[#This Row],[Nuevo_Fuego]])</f>
        <v>0</v>
      </c>
      <c r="X589" s="2" t="str">
        <f>IF(Comodines[[#This Row],[L&amp;L]],Comodines[[#This Row],[Contador]],"")</f>
        <v/>
      </c>
      <c r="Y589" s="2" t="str">
        <f>IFERROR(SMALL(Comodines[L&amp;LC1],COUNTA($U$2:U589)),"")</f>
        <v/>
      </c>
      <c r="Z589" s="2" t="str">
        <f>IF(AND(Comodines[[#This Row],[Nuevo_Fuego]],Comodines[[#This Row],[L&amp;L]]),Comodines[[#This Row],[Contador]],"")</f>
        <v/>
      </c>
      <c r="AA589" s="2" t="str">
        <f>IFERROR(SMALL(Comodines[FuegoC1],COUNTA($W$2:W589)),"")</f>
        <v/>
      </c>
      <c r="AB589" s="3"/>
      <c r="AD589" s="3"/>
      <c r="AE589" s="3"/>
    </row>
    <row r="590" spans="1:31" ht="15" x14ac:dyDescent="0.25">
      <c r="A590" s="25">
        <v>30.69154</v>
      </c>
      <c r="B590" s="18">
        <v>-90.577470000000005</v>
      </c>
      <c r="C590" s="2">
        <v>326.5</v>
      </c>
      <c r="D590" s="2">
        <v>0.4</v>
      </c>
      <c r="E590" s="2">
        <v>0.6</v>
      </c>
      <c r="F590" s="4">
        <v>42643</v>
      </c>
      <c r="G590" s="2">
        <v>1825</v>
      </c>
      <c r="H590" s="2" t="s">
        <v>0</v>
      </c>
      <c r="I590" s="2" t="s">
        <v>1</v>
      </c>
      <c r="J590" s="2" t="s">
        <v>2</v>
      </c>
      <c r="K590" s="2">
        <v>295.3</v>
      </c>
      <c r="L590" s="2">
        <v>0</v>
      </c>
      <c r="M590" s="6" t="s">
        <v>3</v>
      </c>
      <c r="N590" s="23"/>
      <c r="O590" s="21" t="str">
        <f>Comodines[[#This Row],[Lat_trunc]]&amp;Comodines[[#This Row],[Lon_trunc]]</f>
        <v>30.6915-90.5775</v>
      </c>
      <c r="P590" s="21">
        <f>MROUND(Datos[[#This Row],[Latitude]],IF(Datos[[#This Row],[Latitude]]&lt;0,-Precisión,Precisión))</f>
        <v>30.691500000000001</v>
      </c>
      <c r="Q590" s="21">
        <f>MROUND(Datos[[#This Row],[Longitude]],IF(Datos[[#This Row],[Longitude]]&lt;0,-Precisión,Precisión))</f>
        <v>-90.577500000000001</v>
      </c>
      <c r="R590" s="1">
        <v>589</v>
      </c>
      <c r="S590" s="5" t="b">
        <f>AND(Datos[[#This Row],[Latitude]]&gt;=Latitud_,Datos[[#This Row],[Latitude]]&lt;=_Latitud)</f>
        <v>0</v>
      </c>
      <c r="T590" s="2" t="b">
        <f>AND(Datos[[#This Row],[Longitude]]&gt;=Longitud_,Datos[[#This Row],[Longitude]]&lt;=_Longitud)</f>
        <v>0</v>
      </c>
      <c r="U590" s="2" t="b">
        <f>AND(Comodines[[#This Row],[Latitud]],Comodines[[#This Row],[Longitud]])</f>
        <v>0</v>
      </c>
      <c r="V590" s="2" t="b">
        <f>IF(COUNTIFS($O$2:O590,Comodines[[#This Row],[LatT&amp;LonT]],$F$2:F590,Datos[[#This Row],[Acq_date]]-1)=0,TRUE,FALSE)</f>
        <v>1</v>
      </c>
      <c r="W590" s="2" t="b">
        <f>AND(Comodines[[#This Row],[L&amp;L]],Comodines[[#This Row],[Nuevo_Fuego]])</f>
        <v>0</v>
      </c>
      <c r="X590" s="2" t="str">
        <f>IF(Comodines[[#This Row],[L&amp;L]],Comodines[[#This Row],[Contador]],"")</f>
        <v/>
      </c>
      <c r="Y590" s="2" t="str">
        <f>IFERROR(SMALL(Comodines[L&amp;LC1],COUNTA($U$2:U590)),"")</f>
        <v/>
      </c>
      <c r="Z590" s="2" t="str">
        <f>IF(AND(Comodines[[#This Row],[Nuevo_Fuego]],Comodines[[#This Row],[L&amp;L]]),Comodines[[#This Row],[Contador]],"")</f>
        <v/>
      </c>
      <c r="AA590" s="2" t="str">
        <f>IFERROR(SMALL(Comodines[FuegoC1],COUNTA($W$2:W590)),"")</f>
        <v/>
      </c>
      <c r="AB590" s="3"/>
      <c r="AD590" s="3"/>
      <c r="AE590" s="3"/>
    </row>
    <row r="591" spans="1:31" ht="15" x14ac:dyDescent="0.25">
      <c r="A591" s="25">
        <v>30.68975</v>
      </c>
      <c r="B591" s="18">
        <v>-90.584959999999995</v>
      </c>
      <c r="C591" s="2">
        <v>353.3</v>
      </c>
      <c r="D591" s="2">
        <v>0.4</v>
      </c>
      <c r="E591" s="2">
        <v>0.6</v>
      </c>
      <c r="F591" s="4">
        <v>42643</v>
      </c>
      <c r="G591" s="2">
        <v>1825</v>
      </c>
      <c r="H591" s="2" t="s">
        <v>0</v>
      </c>
      <c r="I591" s="2" t="s">
        <v>1</v>
      </c>
      <c r="J591" s="2" t="s">
        <v>2</v>
      </c>
      <c r="K591" s="2">
        <v>293.60000000000002</v>
      </c>
      <c r="L591" s="2">
        <v>0</v>
      </c>
      <c r="M591" s="6" t="s">
        <v>3</v>
      </c>
      <c r="N591" s="23"/>
      <c r="O591" s="21" t="str">
        <f>Comodines[[#This Row],[Lat_trunc]]&amp;Comodines[[#This Row],[Lon_trunc]]</f>
        <v>30.69-90.585</v>
      </c>
      <c r="P591" s="21">
        <f>MROUND(Datos[[#This Row],[Latitude]],IF(Datos[[#This Row],[Latitude]]&lt;0,-Precisión,Precisión))</f>
        <v>30.69</v>
      </c>
      <c r="Q591" s="21">
        <f>MROUND(Datos[[#This Row],[Longitude]],IF(Datos[[#This Row],[Longitude]]&lt;0,-Precisión,Precisión))</f>
        <v>-90.585000000000008</v>
      </c>
      <c r="R591" s="1">
        <v>590</v>
      </c>
      <c r="S591" s="5" t="b">
        <f>AND(Datos[[#This Row],[Latitude]]&gt;=Latitud_,Datos[[#This Row],[Latitude]]&lt;=_Latitud)</f>
        <v>0</v>
      </c>
      <c r="T591" s="2" t="b">
        <f>AND(Datos[[#This Row],[Longitude]]&gt;=Longitud_,Datos[[#This Row],[Longitude]]&lt;=_Longitud)</f>
        <v>0</v>
      </c>
      <c r="U591" s="2" t="b">
        <f>AND(Comodines[[#This Row],[Latitud]],Comodines[[#This Row],[Longitud]])</f>
        <v>0</v>
      </c>
      <c r="V591" s="2" t="b">
        <f>IF(COUNTIFS($O$2:O591,Comodines[[#This Row],[LatT&amp;LonT]],$F$2:F591,Datos[[#This Row],[Acq_date]]-1)=0,TRUE,FALSE)</f>
        <v>1</v>
      </c>
      <c r="W591" s="2" t="b">
        <f>AND(Comodines[[#This Row],[L&amp;L]],Comodines[[#This Row],[Nuevo_Fuego]])</f>
        <v>0</v>
      </c>
      <c r="X591" s="2" t="str">
        <f>IF(Comodines[[#This Row],[L&amp;L]],Comodines[[#This Row],[Contador]],"")</f>
        <v/>
      </c>
      <c r="Y591" s="2" t="str">
        <f>IFERROR(SMALL(Comodines[L&amp;LC1],COUNTA($U$2:U591)),"")</f>
        <v/>
      </c>
      <c r="Z591" s="2" t="str">
        <f>IF(AND(Comodines[[#This Row],[Nuevo_Fuego]],Comodines[[#This Row],[L&amp;L]]),Comodines[[#This Row],[Contador]],"")</f>
        <v/>
      </c>
      <c r="AA591" s="2" t="str">
        <f>IFERROR(SMALL(Comodines[FuegoC1],COUNTA($W$2:W591)),"")</f>
        <v/>
      </c>
      <c r="AB591" s="3"/>
      <c r="AD591" s="3"/>
      <c r="AE591" s="3"/>
    </row>
    <row r="592" spans="1:31" ht="15" x14ac:dyDescent="0.25">
      <c r="A592" s="25">
        <v>30.688859999999998</v>
      </c>
      <c r="B592" s="18">
        <v>-90.588710000000006</v>
      </c>
      <c r="C592" s="2">
        <v>340.9</v>
      </c>
      <c r="D592" s="2">
        <v>0.4</v>
      </c>
      <c r="E592" s="2">
        <v>0.6</v>
      </c>
      <c r="F592" s="4">
        <v>42643</v>
      </c>
      <c r="G592" s="2">
        <v>1825</v>
      </c>
      <c r="H592" s="2" t="s">
        <v>0</v>
      </c>
      <c r="I592" s="2" t="s">
        <v>1</v>
      </c>
      <c r="J592" s="2" t="s">
        <v>2</v>
      </c>
      <c r="K592" s="2">
        <v>286</v>
      </c>
      <c r="L592" s="2">
        <v>0</v>
      </c>
      <c r="M592" s="6" t="s">
        <v>3</v>
      </c>
      <c r="N592" s="23"/>
      <c r="O592" s="21" t="str">
        <f>Comodines[[#This Row],[Lat_trunc]]&amp;Comodines[[#This Row],[Lon_trunc]]</f>
        <v>30.689-90.5885</v>
      </c>
      <c r="P592" s="21">
        <f>MROUND(Datos[[#This Row],[Latitude]],IF(Datos[[#This Row],[Latitude]]&lt;0,-Precisión,Precisión))</f>
        <v>30.689</v>
      </c>
      <c r="Q592" s="21">
        <f>MROUND(Datos[[#This Row],[Longitude]],IF(Datos[[#This Row],[Longitude]]&lt;0,-Precisión,Precisión))</f>
        <v>-90.588499999999996</v>
      </c>
      <c r="R592" s="1">
        <v>591</v>
      </c>
      <c r="S592" s="5" t="b">
        <f>AND(Datos[[#This Row],[Latitude]]&gt;=Latitud_,Datos[[#This Row],[Latitude]]&lt;=_Latitud)</f>
        <v>0</v>
      </c>
      <c r="T592" s="2" t="b">
        <f>AND(Datos[[#This Row],[Longitude]]&gt;=Longitud_,Datos[[#This Row],[Longitude]]&lt;=_Longitud)</f>
        <v>0</v>
      </c>
      <c r="U592" s="2" t="b">
        <f>AND(Comodines[[#This Row],[Latitud]],Comodines[[#This Row],[Longitud]])</f>
        <v>0</v>
      </c>
      <c r="V592" s="2" t="b">
        <f>IF(COUNTIFS($O$2:O592,Comodines[[#This Row],[LatT&amp;LonT]],$F$2:F592,Datos[[#This Row],[Acq_date]]-1)=0,TRUE,FALSE)</f>
        <v>1</v>
      </c>
      <c r="W592" s="2" t="b">
        <f>AND(Comodines[[#This Row],[L&amp;L]],Comodines[[#This Row],[Nuevo_Fuego]])</f>
        <v>0</v>
      </c>
      <c r="X592" s="2" t="str">
        <f>IF(Comodines[[#This Row],[L&amp;L]],Comodines[[#This Row],[Contador]],"")</f>
        <v/>
      </c>
      <c r="Y592" s="2" t="str">
        <f>IFERROR(SMALL(Comodines[L&amp;LC1],COUNTA($U$2:U592)),"")</f>
        <v/>
      </c>
      <c r="Z592" s="2" t="str">
        <f>IF(AND(Comodines[[#This Row],[Nuevo_Fuego]],Comodines[[#This Row],[L&amp;L]]),Comodines[[#This Row],[Contador]],"")</f>
        <v/>
      </c>
      <c r="AA592" s="2" t="str">
        <f>IFERROR(SMALL(Comodines[FuegoC1],COUNTA($W$2:W592)),"")</f>
        <v/>
      </c>
      <c r="AB592" s="3"/>
      <c r="AD592" s="3"/>
      <c r="AE592" s="3"/>
    </row>
    <row r="593" spans="1:31" ht="15" x14ac:dyDescent="0.25">
      <c r="A593" s="25">
        <v>32.416069999999998</v>
      </c>
      <c r="B593" s="18">
        <v>-82.103639999999999</v>
      </c>
      <c r="C593" s="2">
        <v>336.1</v>
      </c>
      <c r="D593" s="2">
        <v>0.4</v>
      </c>
      <c r="E593" s="2">
        <v>0.4</v>
      </c>
      <c r="F593" s="4">
        <v>42643</v>
      </c>
      <c r="G593" s="2">
        <v>1825</v>
      </c>
      <c r="H593" s="2" t="s">
        <v>0</v>
      </c>
      <c r="I593" s="2" t="s">
        <v>1</v>
      </c>
      <c r="J593" s="2" t="s">
        <v>2</v>
      </c>
      <c r="K593" s="2">
        <v>304.10000000000002</v>
      </c>
      <c r="L593" s="2">
        <v>0</v>
      </c>
      <c r="M593" s="6" t="s">
        <v>3</v>
      </c>
      <c r="N593" s="23"/>
      <c r="O593" s="21" t="str">
        <f>Comodines[[#This Row],[Lat_trunc]]&amp;Comodines[[#This Row],[Lon_trunc]]</f>
        <v>32.416-82.1035</v>
      </c>
      <c r="P593" s="21">
        <f>MROUND(Datos[[#This Row],[Latitude]],IF(Datos[[#This Row],[Latitude]]&lt;0,-Precisión,Precisión))</f>
        <v>32.416000000000004</v>
      </c>
      <c r="Q593" s="21">
        <f>MROUND(Datos[[#This Row],[Longitude]],IF(Datos[[#This Row],[Longitude]]&lt;0,-Precisión,Precisión))</f>
        <v>-82.103499999999997</v>
      </c>
      <c r="R593" s="1">
        <v>592</v>
      </c>
      <c r="S593" s="5" t="b">
        <f>AND(Datos[[#This Row],[Latitude]]&gt;=Latitud_,Datos[[#This Row],[Latitude]]&lt;=_Latitud)</f>
        <v>0</v>
      </c>
      <c r="T593" s="2" t="b">
        <f>AND(Datos[[#This Row],[Longitude]]&gt;=Longitud_,Datos[[#This Row],[Longitude]]&lt;=_Longitud)</f>
        <v>0</v>
      </c>
      <c r="U593" s="2" t="b">
        <f>AND(Comodines[[#This Row],[Latitud]],Comodines[[#This Row],[Longitud]])</f>
        <v>0</v>
      </c>
      <c r="V593" s="2" t="b">
        <f>IF(COUNTIFS($O$2:O593,Comodines[[#This Row],[LatT&amp;LonT]],$F$2:F593,Datos[[#This Row],[Acq_date]]-1)=0,TRUE,FALSE)</f>
        <v>1</v>
      </c>
      <c r="W593" s="2" t="b">
        <f>AND(Comodines[[#This Row],[L&amp;L]],Comodines[[#This Row],[Nuevo_Fuego]])</f>
        <v>0</v>
      </c>
      <c r="X593" s="2" t="str">
        <f>IF(Comodines[[#This Row],[L&amp;L]],Comodines[[#This Row],[Contador]],"")</f>
        <v/>
      </c>
      <c r="Y593" s="2" t="str">
        <f>IFERROR(SMALL(Comodines[L&amp;LC1],COUNTA($U$2:U593)),"")</f>
        <v/>
      </c>
      <c r="Z593" s="2" t="str">
        <f>IF(AND(Comodines[[#This Row],[Nuevo_Fuego]],Comodines[[#This Row],[L&amp;L]]),Comodines[[#This Row],[Contador]],"")</f>
        <v/>
      </c>
      <c r="AA593" s="2" t="str">
        <f>IFERROR(SMALL(Comodines[FuegoC1],COUNTA($W$2:W593)),"")</f>
        <v/>
      </c>
      <c r="AB593" s="3"/>
      <c r="AD593" s="3"/>
      <c r="AE593" s="3"/>
    </row>
    <row r="594" spans="1:31" ht="15" x14ac:dyDescent="0.25">
      <c r="A594" s="25">
        <v>32.415370000000003</v>
      </c>
      <c r="B594" s="18">
        <v>-82.107870000000005</v>
      </c>
      <c r="C594" s="2">
        <v>336.6</v>
      </c>
      <c r="D594" s="2">
        <v>0.4</v>
      </c>
      <c r="E594" s="2">
        <v>0.4</v>
      </c>
      <c r="F594" s="4">
        <v>42643</v>
      </c>
      <c r="G594" s="2">
        <v>1825</v>
      </c>
      <c r="H594" s="2" t="s">
        <v>0</v>
      </c>
      <c r="I594" s="2" t="s">
        <v>1</v>
      </c>
      <c r="J594" s="2" t="s">
        <v>2</v>
      </c>
      <c r="K594" s="2">
        <v>307.7</v>
      </c>
      <c r="L594" s="2">
        <v>0</v>
      </c>
      <c r="M594" s="6" t="s">
        <v>3</v>
      </c>
      <c r="N594" s="23"/>
      <c r="O594" s="21" t="str">
        <f>Comodines[[#This Row],[Lat_trunc]]&amp;Comodines[[#This Row],[Lon_trunc]]</f>
        <v>32.4155-82.108</v>
      </c>
      <c r="P594" s="21">
        <f>MROUND(Datos[[#This Row],[Latitude]],IF(Datos[[#This Row],[Latitude]]&lt;0,-Precisión,Precisión))</f>
        <v>32.415500000000002</v>
      </c>
      <c r="Q594" s="21">
        <f>MROUND(Datos[[#This Row],[Longitude]],IF(Datos[[#This Row],[Longitude]]&lt;0,-Precisión,Precisión))</f>
        <v>-82.108000000000004</v>
      </c>
      <c r="R594" s="1">
        <v>593</v>
      </c>
      <c r="S594" s="5" t="b">
        <f>AND(Datos[[#This Row],[Latitude]]&gt;=Latitud_,Datos[[#This Row],[Latitude]]&lt;=_Latitud)</f>
        <v>0</v>
      </c>
      <c r="T594" s="2" t="b">
        <f>AND(Datos[[#This Row],[Longitude]]&gt;=Longitud_,Datos[[#This Row],[Longitude]]&lt;=_Longitud)</f>
        <v>0</v>
      </c>
      <c r="U594" s="2" t="b">
        <f>AND(Comodines[[#This Row],[Latitud]],Comodines[[#This Row],[Longitud]])</f>
        <v>0</v>
      </c>
      <c r="V594" s="2" t="b">
        <f>IF(COUNTIFS($O$2:O594,Comodines[[#This Row],[LatT&amp;LonT]],$F$2:F594,Datos[[#This Row],[Acq_date]]-1)=0,TRUE,FALSE)</f>
        <v>1</v>
      </c>
      <c r="W594" s="2" t="b">
        <f>AND(Comodines[[#This Row],[L&amp;L]],Comodines[[#This Row],[Nuevo_Fuego]])</f>
        <v>0</v>
      </c>
      <c r="X594" s="2" t="str">
        <f>IF(Comodines[[#This Row],[L&amp;L]],Comodines[[#This Row],[Contador]],"")</f>
        <v/>
      </c>
      <c r="Y594" s="2" t="str">
        <f>IFERROR(SMALL(Comodines[L&amp;LC1],COUNTA($U$2:U594)),"")</f>
        <v/>
      </c>
      <c r="Z594" s="2" t="str">
        <f>IF(AND(Comodines[[#This Row],[Nuevo_Fuego]],Comodines[[#This Row],[L&amp;L]]),Comodines[[#This Row],[Contador]],"")</f>
        <v/>
      </c>
      <c r="AA594" s="2" t="str">
        <f>IFERROR(SMALL(Comodines[FuegoC1],COUNTA($W$2:W594)),"")</f>
        <v/>
      </c>
      <c r="AB594" s="3"/>
      <c r="AD594" s="3"/>
      <c r="AE594" s="3"/>
    </row>
    <row r="595" spans="1:31" ht="15" x14ac:dyDescent="0.25">
      <c r="A595" s="25">
        <v>32.419429999999998</v>
      </c>
      <c r="B595" s="18">
        <v>-82.104410000000001</v>
      </c>
      <c r="C595" s="2">
        <v>346.8</v>
      </c>
      <c r="D595" s="2">
        <v>0.4</v>
      </c>
      <c r="E595" s="2">
        <v>0.4</v>
      </c>
      <c r="F595" s="4">
        <v>42643</v>
      </c>
      <c r="G595" s="2">
        <v>1825</v>
      </c>
      <c r="H595" s="2" t="s">
        <v>0</v>
      </c>
      <c r="I595" s="2" t="s">
        <v>1</v>
      </c>
      <c r="J595" s="2" t="s">
        <v>2</v>
      </c>
      <c r="K595" s="2">
        <v>306.89999999999998</v>
      </c>
      <c r="L595" s="2">
        <v>0</v>
      </c>
      <c r="M595" s="6" t="s">
        <v>3</v>
      </c>
      <c r="N595" s="23"/>
      <c r="O595" s="21" t="str">
        <f>Comodines[[#This Row],[Lat_trunc]]&amp;Comodines[[#This Row],[Lon_trunc]]</f>
        <v>32.4195-82.1045</v>
      </c>
      <c r="P595" s="21">
        <f>MROUND(Datos[[#This Row],[Latitude]],IF(Datos[[#This Row],[Latitude]]&lt;0,-Precisión,Precisión))</f>
        <v>32.419499999999999</v>
      </c>
      <c r="Q595" s="21">
        <f>MROUND(Datos[[#This Row],[Longitude]],IF(Datos[[#This Row],[Longitude]]&lt;0,-Precisión,Precisión))</f>
        <v>-82.104500000000002</v>
      </c>
      <c r="R595" s="1">
        <v>594</v>
      </c>
      <c r="S595" s="5" t="b">
        <f>AND(Datos[[#This Row],[Latitude]]&gt;=Latitud_,Datos[[#This Row],[Latitude]]&lt;=_Latitud)</f>
        <v>0</v>
      </c>
      <c r="T595" s="2" t="b">
        <f>AND(Datos[[#This Row],[Longitude]]&gt;=Longitud_,Datos[[#This Row],[Longitude]]&lt;=_Longitud)</f>
        <v>0</v>
      </c>
      <c r="U595" s="2" t="b">
        <f>AND(Comodines[[#This Row],[Latitud]],Comodines[[#This Row],[Longitud]])</f>
        <v>0</v>
      </c>
      <c r="V595" s="2" t="b">
        <f>IF(COUNTIFS($O$2:O595,Comodines[[#This Row],[LatT&amp;LonT]],$F$2:F595,Datos[[#This Row],[Acq_date]]-1)=0,TRUE,FALSE)</f>
        <v>1</v>
      </c>
      <c r="W595" s="2" t="b">
        <f>AND(Comodines[[#This Row],[L&amp;L]],Comodines[[#This Row],[Nuevo_Fuego]])</f>
        <v>0</v>
      </c>
      <c r="X595" s="2" t="str">
        <f>IF(Comodines[[#This Row],[L&amp;L]],Comodines[[#This Row],[Contador]],"")</f>
        <v/>
      </c>
      <c r="Y595" s="2" t="str">
        <f>IFERROR(SMALL(Comodines[L&amp;LC1],COUNTA($U$2:U595)),"")</f>
        <v/>
      </c>
      <c r="Z595" s="2" t="str">
        <f>IF(AND(Comodines[[#This Row],[Nuevo_Fuego]],Comodines[[#This Row],[L&amp;L]]),Comodines[[#This Row],[Contador]],"")</f>
        <v/>
      </c>
      <c r="AA595" s="2" t="str">
        <f>IFERROR(SMALL(Comodines[FuegoC1],COUNTA($W$2:W595)),"")</f>
        <v/>
      </c>
      <c r="AB595" s="3"/>
      <c r="AD595" s="3"/>
      <c r="AE595" s="3"/>
    </row>
    <row r="596" spans="1:31" ht="15" x14ac:dyDescent="0.25">
      <c r="A596" s="25">
        <v>32.423479999999998</v>
      </c>
      <c r="B596" s="18">
        <v>-82.100939999999994</v>
      </c>
      <c r="C596" s="2">
        <v>341.8</v>
      </c>
      <c r="D596" s="2">
        <v>0.4</v>
      </c>
      <c r="E596" s="2">
        <v>0.4</v>
      </c>
      <c r="F596" s="4">
        <v>42643</v>
      </c>
      <c r="G596" s="2">
        <v>1825</v>
      </c>
      <c r="H596" s="2" t="s">
        <v>0</v>
      </c>
      <c r="I596" s="2" t="s">
        <v>1</v>
      </c>
      <c r="J596" s="2" t="s">
        <v>2</v>
      </c>
      <c r="K596" s="2">
        <v>306</v>
      </c>
      <c r="L596" s="2">
        <v>0</v>
      </c>
      <c r="M596" s="6" t="s">
        <v>3</v>
      </c>
      <c r="N596" s="23"/>
      <c r="O596" s="21" t="str">
        <f>Comodines[[#This Row],[Lat_trunc]]&amp;Comodines[[#This Row],[Lon_trunc]]</f>
        <v>32.4235-82.101</v>
      </c>
      <c r="P596" s="21">
        <f>MROUND(Datos[[#This Row],[Latitude]],IF(Datos[[#This Row],[Latitude]]&lt;0,-Precisión,Precisión))</f>
        <v>32.423500000000004</v>
      </c>
      <c r="Q596" s="21">
        <f>MROUND(Datos[[#This Row],[Longitude]],IF(Datos[[#This Row],[Longitude]]&lt;0,-Precisión,Precisión))</f>
        <v>-82.100999999999999</v>
      </c>
      <c r="R596" s="1">
        <v>595</v>
      </c>
      <c r="S596" s="5" t="b">
        <f>AND(Datos[[#This Row],[Latitude]]&gt;=Latitud_,Datos[[#This Row],[Latitude]]&lt;=_Latitud)</f>
        <v>0</v>
      </c>
      <c r="T596" s="2" t="b">
        <f>AND(Datos[[#This Row],[Longitude]]&gt;=Longitud_,Datos[[#This Row],[Longitude]]&lt;=_Longitud)</f>
        <v>0</v>
      </c>
      <c r="U596" s="2" t="b">
        <f>AND(Comodines[[#This Row],[Latitud]],Comodines[[#This Row],[Longitud]])</f>
        <v>0</v>
      </c>
      <c r="V596" s="2" t="b">
        <f>IF(COUNTIFS($O$2:O596,Comodines[[#This Row],[LatT&amp;LonT]],$F$2:F596,Datos[[#This Row],[Acq_date]]-1)=0,TRUE,FALSE)</f>
        <v>1</v>
      </c>
      <c r="W596" s="2" t="b">
        <f>AND(Comodines[[#This Row],[L&amp;L]],Comodines[[#This Row],[Nuevo_Fuego]])</f>
        <v>0</v>
      </c>
      <c r="X596" s="2" t="str">
        <f>IF(Comodines[[#This Row],[L&amp;L]],Comodines[[#This Row],[Contador]],"")</f>
        <v/>
      </c>
      <c r="Y596" s="2" t="str">
        <f>IFERROR(SMALL(Comodines[L&amp;LC1],COUNTA($U$2:U596)),"")</f>
        <v/>
      </c>
      <c r="Z596" s="2" t="str">
        <f>IF(AND(Comodines[[#This Row],[Nuevo_Fuego]],Comodines[[#This Row],[L&amp;L]]),Comodines[[#This Row],[Contador]],"")</f>
        <v/>
      </c>
      <c r="AA596" s="2" t="str">
        <f>IFERROR(SMALL(Comodines[FuegoC1],COUNTA($W$2:W596)),"")</f>
        <v/>
      </c>
      <c r="AB596" s="3"/>
      <c r="AD596" s="3"/>
      <c r="AE596" s="3"/>
    </row>
    <row r="597" spans="1:31" ht="15" x14ac:dyDescent="0.25">
      <c r="A597" s="25">
        <v>32.422780000000003</v>
      </c>
      <c r="B597" s="18">
        <v>-82.105170000000001</v>
      </c>
      <c r="C597" s="2">
        <v>340</v>
      </c>
      <c r="D597" s="2">
        <v>0.4</v>
      </c>
      <c r="E597" s="2">
        <v>0.4</v>
      </c>
      <c r="F597" s="4">
        <v>42643</v>
      </c>
      <c r="G597" s="2">
        <v>1825</v>
      </c>
      <c r="H597" s="2" t="s">
        <v>0</v>
      </c>
      <c r="I597" s="2" t="s">
        <v>1</v>
      </c>
      <c r="J597" s="2" t="s">
        <v>2</v>
      </c>
      <c r="K597" s="2">
        <v>308.2</v>
      </c>
      <c r="L597" s="2">
        <v>0</v>
      </c>
      <c r="M597" s="6" t="s">
        <v>3</v>
      </c>
      <c r="N597" s="23"/>
      <c r="O597" s="21" t="str">
        <f>Comodines[[#This Row],[Lat_trunc]]&amp;Comodines[[#This Row],[Lon_trunc]]</f>
        <v>32.423-82.105</v>
      </c>
      <c r="P597" s="21">
        <f>MROUND(Datos[[#This Row],[Latitude]],IF(Datos[[#This Row],[Latitude]]&lt;0,-Precisión,Precisión))</f>
        <v>32.423000000000002</v>
      </c>
      <c r="Q597" s="21">
        <f>MROUND(Datos[[#This Row],[Longitude]],IF(Datos[[#This Row],[Longitude]]&lt;0,-Precisión,Precisión))</f>
        <v>-82.105000000000004</v>
      </c>
      <c r="R597" s="1">
        <v>596</v>
      </c>
      <c r="S597" s="5" t="b">
        <f>AND(Datos[[#This Row],[Latitude]]&gt;=Latitud_,Datos[[#This Row],[Latitude]]&lt;=_Latitud)</f>
        <v>0</v>
      </c>
      <c r="T597" s="2" t="b">
        <f>AND(Datos[[#This Row],[Longitude]]&gt;=Longitud_,Datos[[#This Row],[Longitude]]&lt;=_Longitud)</f>
        <v>0</v>
      </c>
      <c r="U597" s="2" t="b">
        <f>AND(Comodines[[#This Row],[Latitud]],Comodines[[#This Row],[Longitud]])</f>
        <v>0</v>
      </c>
      <c r="V597" s="2" t="b">
        <f>IF(COUNTIFS($O$2:O597,Comodines[[#This Row],[LatT&amp;LonT]],$F$2:F597,Datos[[#This Row],[Acq_date]]-1)=0,TRUE,FALSE)</f>
        <v>1</v>
      </c>
      <c r="W597" s="2" t="b">
        <f>AND(Comodines[[#This Row],[L&amp;L]],Comodines[[#This Row],[Nuevo_Fuego]])</f>
        <v>0</v>
      </c>
      <c r="X597" s="2" t="str">
        <f>IF(Comodines[[#This Row],[L&amp;L]],Comodines[[#This Row],[Contador]],"")</f>
        <v/>
      </c>
      <c r="Y597" s="2" t="str">
        <f>IFERROR(SMALL(Comodines[L&amp;LC1],COUNTA($U$2:U597)),"")</f>
        <v/>
      </c>
      <c r="Z597" s="2" t="str">
        <f>IF(AND(Comodines[[#This Row],[Nuevo_Fuego]],Comodines[[#This Row],[L&amp;L]]),Comodines[[#This Row],[Contador]],"")</f>
        <v/>
      </c>
      <c r="AA597" s="2" t="str">
        <f>IFERROR(SMALL(Comodines[FuegoC1],COUNTA($W$2:W597)),"")</f>
        <v/>
      </c>
      <c r="AB597" s="3"/>
      <c r="AD597" s="3"/>
      <c r="AE597" s="3"/>
    </row>
    <row r="598" spans="1:31" ht="15" x14ac:dyDescent="0.25">
      <c r="A598" s="25">
        <v>32.426830000000002</v>
      </c>
      <c r="B598" s="18">
        <v>-82.101699999999994</v>
      </c>
      <c r="C598" s="2">
        <v>348.6</v>
      </c>
      <c r="D598" s="2">
        <v>0.4</v>
      </c>
      <c r="E598" s="2">
        <v>0.4</v>
      </c>
      <c r="F598" s="4">
        <v>42643</v>
      </c>
      <c r="G598" s="2">
        <v>1825</v>
      </c>
      <c r="H598" s="2" t="s">
        <v>0</v>
      </c>
      <c r="I598" s="2" t="s">
        <v>1</v>
      </c>
      <c r="J598" s="2" t="s">
        <v>2</v>
      </c>
      <c r="K598" s="2">
        <v>308</v>
      </c>
      <c r="L598" s="2">
        <v>0</v>
      </c>
      <c r="M598" s="6" t="s">
        <v>3</v>
      </c>
      <c r="N598" s="23"/>
      <c r="O598" s="21" t="str">
        <f>Comodines[[#This Row],[Lat_trunc]]&amp;Comodines[[#This Row],[Lon_trunc]]</f>
        <v>32.427-82.1015</v>
      </c>
      <c r="P598" s="21">
        <f>MROUND(Datos[[#This Row],[Latitude]],IF(Datos[[#This Row],[Latitude]]&lt;0,-Precisión,Precisión))</f>
        <v>32.427</v>
      </c>
      <c r="Q598" s="21">
        <f>MROUND(Datos[[#This Row],[Longitude]],IF(Datos[[#This Row],[Longitude]]&lt;0,-Precisión,Precisión))</f>
        <v>-82.101500000000001</v>
      </c>
      <c r="R598" s="1">
        <v>597</v>
      </c>
      <c r="S598" s="5" t="b">
        <f>AND(Datos[[#This Row],[Latitude]]&gt;=Latitud_,Datos[[#This Row],[Latitude]]&lt;=_Latitud)</f>
        <v>0</v>
      </c>
      <c r="T598" s="2" t="b">
        <f>AND(Datos[[#This Row],[Longitude]]&gt;=Longitud_,Datos[[#This Row],[Longitude]]&lt;=_Longitud)</f>
        <v>0</v>
      </c>
      <c r="U598" s="2" t="b">
        <f>AND(Comodines[[#This Row],[Latitud]],Comodines[[#This Row],[Longitud]])</f>
        <v>0</v>
      </c>
      <c r="V598" s="2" t="b">
        <f>IF(COUNTIFS($O$2:O598,Comodines[[#This Row],[LatT&amp;LonT]],$F$2:F598,Datos[[#This Row],[Acq_date]]-1)=0,TRUE,FALSE)</f>
        <v>1</v>
      </c>
      <c r="W598" s="2" t="b">
        <f>AND(Comodines[[#This Row],[L&amp;L]],Comodines[[#This Row],[Nuevo_Fuego]])</f>
        <v>0</v>
      </c>
      <c r="X598" s="2" t="str">
        <f>IF(Comodines[[#This Row],[L&amp;L]],Comodines[[#This Row],[Contador]],"")</f>
        <v/>
      </c>
      <c r="Y598" s="2" t="str">
        <f>IFERROR(SMALL(Comodines[L&amp;LC1],COUNTA($U$2:U598)),"")</f>
        <v/>
      </c>
      <c r="Z598" s="2" t="str">
        <f>IF(AND(Comodines[[#This Row],[Nuevo_Fuego]],Comodines[[#This Row],[L&amp;L]]),Comodines[[#This Row],[Contador]],"")</f>
        <v/>
      </c>
      <c r="AA598" s="2" t="str">
        <f>IFERROR(SMALL(Comodines[FuegoC1],COUNTA($W$2:W598)),"")</f>
        <v/>
      </c>
      <c r="AB598" s="3"/>
      <c r="AD598" s="3"/>
      <c r="AE598" s="3"/>
    </row>
    <row r="599" spans="1:31" ht="15" x14ac:dyDescent="0.25">
      <c r="A599" s="25">
        <v>32.42756</v>
      </c>
      <c r="B599" s="18">
        <v>-82.101240000000004</v>
      </c>
      <c r="C599" s="2">
        <v>340.8</v>
      </c>
      <c r="D599" s="2">
        <v>0.4</v>
      </c>
      <c r="E599" s="2">
        <v>0.4</v>
      </c>
      <c r="F599" s="4">
        <v>42643</v>
      </c>
      <c r="G599" s="2">
        <v>1825</v>
      </c>
      <c r="H599" s="2" t="s">
        <v>0</v>
      </c>
      <c r="I599" s="2" t="s">
        <v>1</v>
      </c>
      <c r="J599" s="2" t="s">
        <v>2</v>
      </c>
      <c r="K599" s="2">
        <v>306.39999999999998</v>
      </c>
      <c r="L599" s="2">
        <v>0</v>
      </c>
      <c r="M599" s="6" t="s">
        <v>3</v>
      </c>
      <c r="N599" s="23"/>
      <c r="O599" s="21" t="str">
        <f>Comodines[[#This Row],[Lat_trunc]]&amp;Comodines[[#This Row],[Lon_trunc]]</f>
        <v>32.4275-82.101</v>
      </c>
      <c r="P599" s="21">
        <f>MROUND(Datos[[#This Row],[Latitude]],IF(Datos[[#This Row],[Latitude]]&lt;0,-Precisión,Precisión))</f>
        <v>32.427500000000002</v>
      </c>
      <c r="Q599" s="21">
        <f>MROUND(Datos[[#This Row],[Longitude]],IF(Datos[[#This Row],[Longitude]]&lt;0,-Precisión,Precisión))</f>
        <v>-82.100999999999999</v>
      </c>
      <c r="R599" s="1">
        <v>598</v>
      </c>
      <c r="S599" s="5" t="b">
        <f>AND(Datos[[#This Row],[Latitude]]&gt;=Latitud_,Datos[[#This Row],[Latitude]]&lt;=_Latitud)</f>
        <v>0</v>
      </c>
      <c r="T599" s="2" t="b">
        <f>AND(Datos[[#This Row],[Longitude]]&gt;=Longitud_,Datos[[#This Row],[Longitude]]&lt;=_Longitud)</f>
        <v>0</v>
      </c>
      <c r="U599" s="2" t="b">
        <f>AND(Comodines[[#This Row],[Latitud]],Comodines[[#This Row],[Longitud]])</f>
        <v>0</v>
      </c>
      <c r="V599" s="2" t="b">
        <f>IF(COUNTIFS($O$2:O599,Comodines[[#This Row],[LatT&amp;LonT]],$F$2:F599,Datos[[#This Row],[Acq_date]]-1)=0,TRUE,FALSE)</f>
        <v>1</v>
      </c>
      <c r="W599" s="2" t="b">
        <f>AND(Comodines[[#This Row],[L&amp;L]],Comodines[[#This Row],[Nuevo_Fuego]])</f>
        <v>0</v>
      </c>
      <c r="X599" s="2" t="str">
        <f>IF(Comodines[[#This Row],[L&amp;L]],Comodines[[#This Row],[Contador]],"")</f>
        <v/>
      </c>
      <c r="Y599" s="2" t="str">
        <f>IFERROR(SMALL(Comodines[L&amp;LC1],COUNTA($U$2:U599)),"")</f>
        <v/>
      </c>
      <c r="Z599" s="2" t="str">
        <f>IF(AND(Comodines[[#This Row],[Nuevo_Fuego]],Comodines[[#This Row],[L&amp;L]]),Comodines[[#This Row],[Contador]],"")</f>
        <v/>
      </c>
      <c r="AA599" s="2" t="str">
        <f>IFERROR(SMALL(Comodines[FuegoC1],COUNTA($W$2:W599)),"")</f>
        <v/>
      </c>
      <c r="AB599" s="3"/>
      <c r="AD599" s="3"/>
      <c r="AE599" s="3"/>
    </row>
    <row r="600" spans="1:31" ht="15" x14ac:dyDescent="0.25">
      <c r="A600" s="25">
        <v>32.259239999999998</v>
      </c>
      <c r="B600" s="18">
        <v>-83.162440000000004</v>
      </c>
      <c r="C600" s="2">
        <v>328.3</v>
      </c>
      <c r="D600" s="2">
        <v>0.4</v>
      </c>
      <c r="E600" s="2">
        <v>0.4</v>
      </c>
      <c r="F600" s="4">
        <v>42643</v>
      </c>
      <c r="G600" s="2">
        <v>1825</v>
      </c>
      <c r="H600" s="2" t="s">
        <v>0</v>
      </c>
      <c r="I600" s="2" t="s">
        <v>1</v>
      </c>
      <c r="J600" s="2" t="s">
        <v>2</v>
      </c>
      <c r="K600" s="2">
        <v>300.8</v>
      </c>
      <c r="L600" s="2">
        <v>0</v>
      </c>
      <c r="M600" s="6" t="s">
        <v>3</v>
      </c>
      <c r="N600" s="23"/>
      <c r="O600" s="21" t="str">
        <f>Comodines[[#This Row],[Lat_trunc]]&amp;Comodines[[#This Row],[Lon_trunc]]</f>
        <v>32.259-83.1625</v>
      </c>
      <c r="P600" s="21">
        <f>MROUND(Datos[[#This Row],[Latitude]],IF(Datos[[#This Row],[Latitude]]&lt;0,-Precisión,Precisión))</f>
        <v>32.259</v>
      </c>
      <c r="Q600" s="21">
        <f>MROUND(Datos[[#This Row],[Longitude]],IF(Datos[[#This Row],[Longitude]]&lt;0,-Precisión,Precisión))</f>
        <v>-83.162500000000009</v>
      </c>
      <c r="R600" s="1">
        <v>599</v>
      </c>
      <c r="S600" s="5" t="b">
        <f>AND(Datos[[#This Row],[Latitude]]&gt;=Latitud_,Datos[[#This Row],[Latitude]]&lt;=_Latitud)</f>
        <v>0</v>
      </c>
      <c r="T600" s="2" t="b">
        <f>AND(Datos[[#This Row],[Longitude]]&gt;=Longitud_,Datos[[#This Row],[Longitude]]&lt;=_Longitud)</f>
        <v>0</v>
      </c>
      <c r="U600" s="2" t="b">
        <f>AND(Comodines[[#This Row],[Latitud]],Comodines[[#This Row],[Longitud]])</f>
        <v>0</v>
      </c>
      <c r="V600" s="2" t="b">
        <f>IF(COUNTIFS($O$2:O600,Comodines[[#This Row],[LatT&amp;LonT]],$F$2:F600,Datos[[#This Row],[Acq_date]]-1)=0,TRUE,FALSE)</f>
        <v>1</v>
      </c>
      <c r="W600" s="2" t="b">
        <f>AND(Comodines[[#This Row],[L&amp;L]],Comodines[[#This Row],[Nuevo_Fuego]])</f>
        <v>0</v>
      </c>
      <c r="X600" s="2" t="str">
        <f>IF(Comodines[[#This Row],[L&amp;L]],Comodines[[#This Row],[Contador]],"")</f>
        <v/>
      </c>
      <c r="Y600" s="2" t="str">
        <f>IFERROR(SMALL(Comodines[L&amp;LC1],COUNTA($U$2:U600)),"")</f>
        <v/>
      </c>
      <c r="Z600" s="2" t="str">
        <f>IF(AND(Comodines[[#This Row],[Nuevo_Fuego]],Comodines[[#This Row],[L&amp;L]]),Comodines[[#This Row],[Contador]],"")</f>
        <v/>
      </c>
      <c r="AA600" s="2" t="str">
        <f>IFERROR(SMALL(Comodines[FuegoC1],COUNTA($W$2:W600)),"")</f>
        <v/>
      </c>
      <c r="AB600" s="3"/>
      <c r="AD600" s="3"/>
      <c r="AE600" s="3"/>
    </row>
    <row r="601" spans="1:31" ht="15" x14ac:dyDescent="0.25">
      <c r="A601" s="25">
        <v>32.258450000000003</v>
      </c>
      <c r="B601" s="18">
        <v>-83.166929999999994</v>
      </c>
      <c r="C601" s="2">
        <v>331.4</v>
      </c>
      <c r="D601" s="2">
        <v>0.4</v>
      </c>
      <c r="E601" s="2">
        <v>0.4</v>
      </c>
      <c r="F601" s="4">
        <v>42643</v>
      </c>
      <c r="G601" s="2">
        <v>1825</v>
      </c>
      <c r="H601" s="2" t="s">
        <v>0</v>
      </c>
      <c r="I601" s="2" t="s">
        <v>1</v>
      </c>
      <c r="J601" s="2" t="s">
        <v>2</v>
      </c>
      <c r="K601" s="2">
        <v>303.39999999999998</v>
      </c>
      <c r="L601" s="2">
        <v>0</v>
      </c>
      <c r="M601" s="6" t="s">
        <v>3</v>
      </c>
      <c r="N601" s="23"/>
      <c r="O601" s="21" t="str">
        <f>Comodines[[#This Row],[Lat_trunc]]&amp;Comodines[[#This Row],[Lon_trunc]]</f>
        <v>32.2585-83.167</v>
      </c>
      <c r="P601" s="21">
        <f>MROUND(Datos[[#This Row],[Latitude]],IF(Datos[[#This Row],[Latitude]]&lt;0,-Precisión,Precisión))</f>
        <v>32.258499999999998</v>
      </c>
      <c r="Q601" s="21">
        <f>MROUND(Datos[[#This Row],[Longitude]],IF(Datos[[#This Row],[Longitude]]&lt;0,-Precisión,Precisión))</f>
        <v>-83.167000000000002</v>
      </c>
      <c r="R601" s="1">
        <v>600</v>
      </c>
      <c r="S601" s="5" t="b">
        <f>AND(Datos[[#This Row],[Latitude]]&gt;=Latitud_,Datos[[#This Row],[Latitude]]&lt;=_Latitud)</f>
        <v>0</v>
      </c>
      <c r="T601" s="2" t="b">
        <f>AND(Datos[[#This Row],[Longitude]]&gt;=Longitud_,Datos[[#This Row],[Longitude]]&lt;=_Longitud)</f>
        <v>0</v>
      </c>
      <c r="U601" s="2" t="b">
        <f>AND(Comodines[[#This Row],[Latitud]],Comodines[[#This Row],[Longitud]])</f>
        <v>0</v>
      </c>
      <c r="V601" s="2" t="b">
        <f>IF(COUNTIFS($O$2:O601,Comodines[[#This Row],[LatT&amp;LonT]],$F$2:F601,Datos[[#This Row],[Acq_date]]-1)=0,TRUE,FALSE)</f>
        <v>1</v>
      </c>
      <c r="W601" s="2" t="b">
        <f>AND(Comodines[[#This Row],[L&amp;L]],Comodines[[#This Row],[Nuevo_Fuego]])</f>
        <v>0</v>
      </c>
      <c r="X601" s="2" t="str">
        <f>IF(Comodines[[#This Row],[L&amp;L]],Comodines[[#This Row],[Contador]],"")</f>
        <v/>
      </c>
      <c r="Y601" s="2" t="str">
        <f>IFERROR(SMALL(Comodines[L&amp;LC1],COUNTA($U$2:U601)),"")</f>
        <v/>
      </c>
      <c r="Z601" s="2" t="str">
        <f>IF(AND(Comodines[[#This Row],[Nuevo_Fuego]],Comodines[[#This Row],[L&amp;L]]),Comodines[[#This Row],[Contador]],"")</f>
        <v/>
      </c>
      <c r="AA601" s="2" t="str">
        <f>IFERROR(SMALL(Comodines[FuegoC1],COUNTA($W$2:W601)),"")</f>
        <v/>
      </c>
      <c r="AB601" s="3"/>
      <c r="AD601" s="3"/>
      <c r="AE601" s="3"/>
    </row>
    <row r="602" spans="1:31" ht="15" x14ac:dyDescent="0.25">
      <c r="A602" s="25">
        <v>31.69173</v>
      </c>
      <c r="B602" s="18">
        <v>-86.18365</v>
      </c>
      <c r="C602" s="2">
        <v>343.6</v>
      </c>
      <c r="D602" s="2">
        <v>0.4</v>
      </c>
      <c r="E602" s="2">
        <v>0.5</v>
      </c>
      <c r="F602" s="4">
        <v>42643</v>
      </c>
      <c r="G602" s="2">
        <v>1825</v>
      </c>
      <c r="H602" s="2" t="s">
        <v>0</v>
      </c>
      <c r="I602" s="2" t="s">
        <v>1</v>
      </c>
      <c r="J602" s="2" t="s">
        <v>2</v>
      </c>
      <c r="K602" s="2">
        <v>296.60000000000002</v>
      </c>
      <c r="L602" s="2">
        <v>0</v>
      </c>
      <c r="M602" s="6" t="s">
        <v>3</v>
      </c>
      <c r="N602" s="23"/>
      <c r="O602" s="21" t="str">
        <f>Comodines[[#This Row],[Lat_trunc]]&amp;Comodines[[#This Row],[Lon_trunc]]</f>
        <v>31.6915-86.1835</v>
      </c>
      <c r="P602" s="21">
        <f>MROUND(Datos[[#This Row],[Latitude]],IF(Datos[[#This Row],[Latitude]]&lt;0,-Precisión,Precisión))</f>
        <v>31.691500000000001</v>
      </c>
      <c r="Q602" s="21">
        <f>MROUND(Datos[[#This Row],[Longitude]],IF(Datos[[#This Row],[Longitude]]&lt;0,-Precisión,Precisión))</f>
        <v>-86.183499999999995</v>
      </c>
      <c r="R602" s="1">
        <v>601</v>
      </c>
      <c r="S602" s="5" t="b">
        <f>AND(Datos[[#This Row],[Latitude]]&gt;=Latitud_,Datos[[#This Row],[Latitude]]&lt;=_Latitud)</f>
        <v>0</v>
      </c>
      <c r="T602" s="2" t="b">
        <f>AND(Datos[[#This Row],[Longitude]]&gt;=Longitud_,Datos[[#This Row],[Longitude]]&lt;=_Longitud)</f>
        <v>0</v>
      </c>
      <c r="U602" s="2" t="b">
        <f>AND(Comodines[[#This Row],[Latitud]],Comodines[[#This Row],[Longitud]])</f>
        <v>0</v>
      </c>
      <c r="V602" s="2" t="b">
        <f>IF(COUNTIFS($O$2:O602,Comodines[[#This Row],[LatT&amp;LonT]],$F$2:F602,Datos[[#This Row],[Acq_date]]-1)=0,TRUE,FALSE)</f>
        <v>1</v>
      </c>
      <c r="W602" s="2" t="b">
        <f>AND(Comodines[[#This Row],[L&amp;L]],Comodines[[#This Row],[Nuevo_Fuego]])</f>
        <v>0</v>
      </c>
      <c r="X602" s="2" t="str">
        <f>IF(Comodines[[#This Row],[L&amp;L]],Comodines[[#This Row],[Contador]],"")</f>
        <v/>
      </c>
      <c r="Y602" s="2" t="str">
        <f>IFERROR(SMALL(Comodines[L&amp;LC1],COUNTA($U$2:U602)),"")</f>
        <v/>
      </c>
      <c r="Z602" s="2" t="str">
        <f>IF(AND(Comodines[[#This Row],[Nuevo_Fuego]],Comodines[[#This Row],[L&amp;L]]),Comodines[[#This Row],[Contador]],"")</f>
        <v/>
      </c>
      <c r="AA602" s="2" t="str">
        <f>IFERROR(SMALL(Comodines[FuegoC1],COUNTA($W$2:W602)),"")</f>
        <v/>
      </c>
      <c r="AB602" s="3"/>
      <c r="AD602" s="3"/>
      <c r="AE602" s="3"/>
    </row>
    <row r="603" spans="1:31" ht="15" x14ac:dyDescent="0.25">
      <c r="A603" s="25">
        <v>30.74663</v>
      </c>
      <c r="B603" s="18">
        <v>-90.595619999999997</v>
      </c>
      <c r="C603" s="2">
        <v>325.60000000000002</v>
      </c>
      <c r="D603" s="2">
        <v>0.4</v>
      </c>
      <c r="E603" s="2">
        <v>0.6</v>
      </c>
      <c r="F603" s="4">
        <v>42643</v>
      </c>
      <c r="G603" s="2">
        <v>1825</v>
      </c>
      <c r="H603" s="2" t="s">
        <v>0</v>
      </c>
      <c r="I603" s="2" t="s">
        <v>1</v>
      </c>
      <c r="J603" s="2" t="s">
        <v>2</v>
      </c>
      <c r="K603" s="2">
        <v>296.3</v>
      </c>
      <c r="L603" s="2">
        <v>0</v>
      </c>
      <c r="M603" s="6" t="s">
        <v>3</v>
      </c>
      <c r="N603" s="23"/>
      <c r="O603" s="21" t="str">
        <f>Comodines[[#This Row],[Lat_trunc]]&amp;Comodines[[#This Row],[Lon_trunc]]</f>
        <v>30.7465-90.5955</v>
      </c>
      <c r="P603" s="21">
        <f>MROUND(Datos[[#This Row],[Latitude]],IF(Datos[[#This Row],[Latitude]]&lt;0,-Precisión,Precisión))</f>
        <v>30.746500000000001</v>
      </c>
      <c r="Q603" s="21">
        <f>MROUND(Datos[[#This Row],[Longitude]],IF(Datos[[#This Row],[Longitude]]&lt;0,-Precisión,Precisión))</f>
        <v>-90.595500000000001</v>
      </c>
      <c r="R603" s="1">
        <v>602</v>
      </c>
      <c r="S603" s="5" t="b">
        <f>AND(Datos[[#This Row],[Latitude]]&gt;=Latitud_,Datos[[#This Row],[Latitude]]&lt;=_Latitud)</f>
        <v>0</v>
      </c>
      <c r="T603" s="2" t="b">
        <f>AND(Datos[[#This Row],[Longitude]]&gt;=Longitud_,Datos[[#This Row],[Longitude]]&lt;=_Longitud)</f>
        <v>0</v>
      </c>
      <c r="U603" s="2" t="b">
        <f>AND(Comodines[[#This Row],[Latitud]],Comodines[[#This Row],[Longitud]])</f>
        <v>0</v>
      </c>
      <c r="V603" s="2" t="b">
        <f>IF(COUNTIFS($O$2:O603,Comodines[[#This Row],[LatT&amp;LonT]],$F$2:F603,Datos[[#This Row],[Acq_date]]-1)=0,TRUE,FALSE)</f>
        <v>1</v>
      </c>
      <c r="W603" s="2" t="b">
        <f>AND(Comodines[[#This Row],[L&amp;L]],Comodines[[#This Row],[Nuevo_Fuego]])</f>
        <v>0</v>
      </c>
      <c r="X603" s="2" t="str">
        <f>IF(Comodines[[#This Row],[L&amp;L]],Comodines[[#This Row],[Contador]],"")</f>
        <v/>
      </c>
      <c r="Y603" s="2" t="str">
        <f>IFERROR(SMALL(Comodines[L&amp;LC1],COUNTA($U$2:U603)),"")</f>
        <v/>
      </c>
      <c r="Z603" s="2" t="str">
        <f>IF(AND(Comodines[[#This Row],[Nuevo_Fuego]],Comodines[[#This Row],[L&amp;L]]),Comodines[[#This Row],[Contador]],"")</f>
        <v/>
      </c>
      <c r="AA603" s="2" t="str">
        <f>IFERROR(SMALL(Comodines[FuegoC1],COUNTA($W$2:W603)),"")</f>
        <v/>
      </c>
      <c r="AB603" s="3"/>
      <c r="AD603" s="3"/>
      <c r="AE603" s="3"/>
    </row>
    <row r="604" spans="1:31" ht="15" x14ac:dyDescent="0.25">
      <c r="A604" s="25">
        <v>32.177950000000003</v>
      </c>
      <c r="B604" s="18">
        <v>-83.943910000000002</v>
      </c>
      <c r="C604" s="2">
        <v>335.9</v>
      </c>
      <c r="D604" s="2">
        <v>0.5</v>
      </c>
      <c r="E604" s="2">
        <v>0.4</v>
      </c>
      <c r="F604" s="4">
        <v>42643</v>
      </c>
      <c r="G604" s="2">
        <v>1825</v>
      </c>
      <c r="H604" s="2" t="s">
        <v>0</v>
      </c>
      <c r="I604" s="2" t="s">
        <v>1</v>
      </c>
      <c r="J604" s="2" t="s">
        <v>2</v>
      </c>
      <c r="K604" s="2">
        <v>303.60000000000002</v>
      </c>
      <c r="L604" s="2">
        <v>0</v>
      </c>
      <c r="M604" s="6" t="s">
        <v>3</v>
      </c>
      <c r="N604" s="23"/>
      <c r="O604" s="21" t="str">
        <f>Comodines[[#This Row],[Lat_trunc]]&amp;Comodines[[#This Row],[Lon_trunc]]</f>
        <v>32.178-83.944</v>
      </c>
      <c r="P604" s="21">
        <f>MROUND(Datos[[#This Row],[Latitude]],IF(Datos[[#This Row],[Latitude]]&lt;0,-Precisión,Precisión))</f>
        <v>32.177999999999997</v>
      </c>
      <c r="Q604" s="21">
        <f>MROUND(Datos[[#This Row],[Longitude]],IF(Datos[[#This Row],[Longitude]]&lt;0,-Precisión,Precisión))</f>
        <v>-83.944000000000003</v>
      </c>
      <c r="R604" s="1">
        <v>603</v>
      </c>
      <c r="S604" s="5" t="b">
        <f>AND(Datos[[#This Row],[Latitude]]&gt;=Latitud_,Datos[[#This Row],[Latitude]]&lt;=_Latitud)</f>
        <v>0</v>
      </c>
      <c r="T604" s="2" t="b">
        <f>AND(Datos[[#This Row],[Longitude]]&gt;=Longitud_,Datos[[#This Row],[Longitude]]&lt;=_Longitud)</f>
        <v>0</v>
      </c>
      <c r="U604" s="2" t="b">
        <f>AND(Comodines[[#This Row],[Latitud]],Comodines[[#This Row],[Longitud]])</f>
        <v>0</v>
      </c>
      <c r="V604" s="2" t="b">
        <f>IF(COUNTIFS($O$2:O604,Comodines[[#This Row],[LatT&amp;LonT]],$F$2:F604,Datos[[#This Row],[Acq_date]]-1)=0,TRUE,FALSE)</f>
        <v>1</v>
      </c>
      <c r="W604" s="2" t="b">
        <f>AND(Comodines[[#This Row],[L&amp;L]],Comodines[[#This Row],[Nuevo_Fuego]])</f>
        <v>0</v>
      </c>
      <c r="X604" s="2" t="str">
        <f>IF(Comodines[[#This Row],[L&amp;L]],Comodines[[#This Row],[Contador]],"")</f>
        <v/>
      </c>
      <c r="Y604" s="2" t="str">
        <f>IFERROR(SMALL(Comodines[L&amp;LC1],COUNTA($U$2:U604)),"")</f>
        <v/>
      </c>
      <c r="Z604" s="2" t="str">
        <f>IF(AND(Comodines[[#This Row],[Nuevo_Fuego]],Comodines[[#This Row],[L&amp;L]]),Comodines[[#This Row],[Contador]],"")</f>
        <v/>
      </c>
      <c r="AA604" s="2" t="str">
        <f>IFERROR(SMALL(Comodines[FuegoC1],COUNTA($W$2:W604)),"")</f>
        <v/>
      </c>
      <c r="AB604" s="3"/>
      <c r="AD604" s="3"/>
      <c r="AE604" s="3"/>
    </row>
    <row r="605" spans="1:31" ht="15" x14ac:dyDescent="0.25">
      <c r="A605" s="25">
        <v>29.95823</v>
      </c>
      <c r="B605" s="18">
        <v>-93.881259999999997</v>
      </c>
      <c r="C605" s="2">
        <v>367</v>
      </c>
      <c r="D605" s="2">
        <v>0.6</v>
      </c>
      <c r="E605" s="2">
        <v>0.7</v>
      </c>
      <c r="F605" s="4">
        <v>42643</v>
      </c>
      <c r="G605" s="2">
        <v>1825</v>
      </c>
      <c r="H605" s="2" t="s">
        <v>0</v>
      </c>
      <c r="I605" s="2" t="s">
        <v>1</v>
      </c>
      <c r="J605" s="2" t="s">
        <v>2</v>
      </c>
      <c r="K605" s="2">
        <v>301.5</v>
      </c>
      <c r="L605" s="2">
        <v>0</v>
      </c>
      <c r="M605" s="6" t="s">
        <v>3</v>
      </c>
      <c r="N605" s="23"/>
      <c r="O605" s="21" t="str">
        <f>Comodines[[#This Row],[Lat_trunc]]&amp;Comodines[[#This Row],[Lon_trunc]]</f>
        <v>29.958-93.8815</v>
      </c>
      <c r="P605" s="21">
        <f>MROUND(Datos[[#This Row],[Latitude]],IF(Datos[[#This Row],[Latitude]]&lt;0,-Precisión,Precisión))</f>
        <v>29.958000000000002</v>
      </c>
      <c r="Q605" s="21">
        <f>MROUND(Datos[[#This Row],[Longitude]],IF(Datos[[#This Row],[Longitude]]&lt;0,-Precisión,Precisión))</f>
        <v>-93.881500000000003</v>
      </c>
      <c r="R605" s="1">
        <v>604</v>
      </c>
      <c r="S605" s="5" t="b">
        <f>AND(Datos[[#This Row],[Latitude]]&gt;=Latitud_,Datos[[#This Row],[Latitude]]&lt;=_Latitud)</f>
        <v>0</v>
      </c>
      <c r="T605" s="2" t="b">
        <f>AND(Datos[[#This Row],[Longitude]]&gt;=Longitud_,Datos[[#This Row],[Longitude]]&lt;=_Longitud)</f>
        <v>0</v>
      </c>
      <c r="U605" s="2" t="b">
        <f>AND(Comodines[[#This Row],[Latitud]],Comodines[[#This Row],[Longitud]])</f>
        <v>0</v>
      </c>
      <c r="V605" s="2" t="b">
        <f>IF(COUNTIFS($O$2:O605,Comodines[[#This Row],[LatT&amp;LonT]],$F$2:F605,Datos[[#This Row],[Acq_date]]-1)=0,TRUE,FALSE)</f>
        <v>1</v>
      </c>
      <c r="W605" s="2" t="b">
        <f>AND(Comodines[[#This Row],[L&amp;L]],Comodines[[#This Row],[Nuevo_Fuego]])</f>
        <v>0</v>
      </c>
      <c r="X605" s="2" t="str">
        <f>IF(Comodines[[#This Row],[L&amp;L]],Comodines[[#This Row],[Contador]],"")</f>
        <v/>
      </c>
      <c r="Y605" s="2" t="str">
        <f>IFERROR(SMALL(Comodines[L&amp;LC1],COUNTA($U$2:U605)),"")</f>
        <v/>
      </c>
      <c r="Z605" s="2" t="str">
        <f>IF(AND(Comodines[[#This Row],[Nuevo_Fuego]],Comodines[[#This Row],[L&amp;L]]),Comodines[[#This Row],[Contador]],"")</f>
        <v/>
      </c>
      <c r="AA605" s="2" t="str">
        <f>IFERROR(SMALL(Comodines[FuegoC1],COUNTA($W$2:W605)),"")</f>
        <v/>
      </c>
      <c r="AB605" s="3"/>
      <c r="AD605" s="3"/>
      <c r="AE605" s="3"/>
    </row>
    <row r="606" spans="1:31" ht="15" x14ac:dyDescent="0.25">
      <c r="A606" s="25">
        <v>29.956620000000001</v>
      </c>
      <c r="B606" s="18">
        <v>-93.887230000000002</v>
      </c>
      <c r="C606" s="2">
        <v>343.2</v>
      </c>
      <c r="D606" s="2">
        <v>0.6</v>
      </c>
      <c r="E606" s="2">
        <v>0.7</v>
      </c>
      <c r="F606" s="4">
        <v>42643</v>
      </c>
      <c r="G606" s="2">
        <v>1825</v>
      </c>
      <c r="H606" s="2" t="s">
        <v>0</v>
      </c>
      <c r="I606" s="2" t="s">
        <v>1</v>
      </c>
      <c r="J606" s="2" t="s">
        <v>2</v>
      </c>
      <c r="K606" s="2">
        <v>296.5</v>
      </c>
      <c r="L606" s="2">
        <v>0</v>
      </c>
      <c r="M606" s="6" t="s">
        <v>3</v>
      </c>
      <c r="N606" s="23"/>
      <c r="O606" s="21" t="str">
        <f>Comodines[[#This Row],[Lat_trunc]]&amp;Comodines[[#This Row],[Lon_trunc]]</f>
        <v>29.9565-93.887</v>
      </c>
      <c r="P606" s="21">
        <f>MROUND(Datos[[#This Row],[Latitude]],IF(Datos[[#This Row],[Latitude]]&lt;0,-Precisión,Precisión))</f>
        <v>29.956500000000002</v>
      </c>
      <c r="Q606" s="21">
        <f>MROUND(Datos[[#This Row],[Longitude]],IF(Datos[[#This Row],[Longitude]]&lt;0,-Precisión,Precisión))</f>
        <v>-93.887</v>
      </c>
      <c r="R606" s="1">
        <v>605</v>
      </c>
      <c r="S606" s="5" t="b">
        <f>AND(Datos[[#This Row],[Latitude]]&gt;=Latitud_,Datos[[#This Row],[Latitude]]&lt;=_Latitud)</f>
        <v>0</v>
      </c>
      <c r="T606" s="2" t="b">
        <f>AND(Datos[[#This Row],[Longitude]]&gt;=Longitud_,Datos[[#This Row],[Longitude]]&lt;=_Longitud)</f>
        <v>0</v>
      </c>
      <c r="U606" s="2" t="b">
        <f>AND(Comodines[[#This Row],[Latitud]],Comodines[[#This Row],[Longitud]])</f>
        <v>0</v>
      </c>
      <c r="V606" s="2" t="b">
        <f>IF(COUNTIFS($O$2:O606,Comodines[[#This Row],[LatT&amp;LonT]],$F$2:F606,Datos[[#This Row],[Acq_date]]-1)=0,TRUE,FALSE)</f>
        <v>1</v>
      </c>
      <c r="W606" s="2" t="b">
        <f>AND(Comodines[[#This Row],[L&amp;L]],Comodines[[#This Row],[Nuevo_Fuego]])</f>
        <v>0</v>
      </c>
      <c r="X606" s="2" t="str">
        <f>IF(Comodines[[#This Row],[L&amp;L]],Comodines[[#This Row],[Contador]],"")</f>
        <v/>
      </c>
      <c r="Y606" s="2" t="str">
        <f>IFERROR(SMALL(Comodines[L&amp;LC1],COUNTA($U$2:U606)),"")</f>
        <v/>
      </c>
      <c r="Z606" s="2" t="str">
        <f>IF(AND(Comodines[[#This Row],[Nuevo_Fuego]],Comodines[[#This Row],[L&amp;L]]),Comodines[[#This Row],[Contador]],"")</f>
        <v/>
      </c>
      <c r="AA606" s="2" t="str">
        <f>IFERROR(SMALL(Comodines[FuegoC1],COUNTA($W$2:W606)),"")</f>
        <v/>
      </c>
      <c r="AB606" s="3"/>
      <c r="AD606" s="3"/>
      <c r="AE606" s="3"/>
    </row>
    <row r="607" spans="1:31" ht="15" x14ac:dyDescent="0.25">
      <c r="A607" s="25">
        <v>32.214199999999998</v>
      </c>
      <c r="B607" s="18">
        <v>-83.907780000000002</v>
      </c>
      <c r="C607" s="2">
        <v>333.7</v>
      </c>
      <c r="D607" s="2">
        <v>0.5</v>
      </c>
      <c r="E607" s="2">
        <v>0.4</v>
      </c>
      <c r="F607" s="4">
        <v>42643</v>
      </c>
      <c r="G607" s="2">
        <v>1825</v>
      </c>
      <c r="H607" s="2" t="s">
        <v>0</v>
      </c>
      <c r="I607" s="2" t="s">
        <v>1</v>
      </c>
      <c r="J607" s="2" t="s">
        <v>2</v>
      </c>
      <c r="K607" s="2">
        <v>303.8</v>
      </c>
      <c r="L607" s="2">
        <v>0</v>
      </c>
      <c r="M607" s="6" t="s">
        <v>3</v>
      </c>
      <c r="N607" s="23"/>
      <c r="O607" s="21" t="str">
        <f>Comodines[[#This Row],[Lat_trunc]]&amp;Comodines[[#This Row],[Lon_trunc]]</f>
        <v>32.214-83.908</v>
      </c>
      <c r="P607" s="21">
        <f>MROUND(Datos[[#This Row],[Latitude]],IF(Datos[[#This Row],[Latitude]]&lt;0,-Precisión,Precisión))</f>
        <v>32.213999999999999</v>
      </c>
      <c r="Q607" s="21">
        <f>MROUND(Datos[[#This Row],[Longitude]],IF(Datos[[#This Row],[Longitude]]&lt;0,-Precisión,Precisión))</f>
        <v>-83.908000000000001</v>
      </c>
      <c r="R607" s="1">
        <v>606</v>
      </c>
      <c r="S607" s="5" t="b">
        <f>AND(Datos[[#This Row],[Latitude]]&gt;=Latitud_,Datos[[#This Row],[Latitude]]&lt;=_Latitud)</f>
        <v>0</v>
      </c>
      <c r="T607" s="2" t="b">
        <f>AND(Datos[[#This Row],[Longitude]]&gt;=Longitud_,Datos[[#This Row],[Longitude]]&lt;=_Longitud)</f>
        <v>0</v>
      </c>
      <c r="U607" s="2" t="b">
        <f>AND(Comodines[[#This Row],[Latitud]],Comodines[[#This Row],[Longitud]])</f>
        <v>0</v>
      </c>
      <c r="V607" s="2" t="b">
        <f>IF(COUNTIFS($O$2:O607,Comodines[[#This Row],[LatT&amp;LonT]],$F$2:F607,Datos[[#This Row],[Acq_date]]-1)=0,TRUE,FALSE)</f>
        <v>1</v>
      </c>
      <c r="W607" s="2" t="b">
        <f>AND(Comodines[[#This Row],[L&amp;L]],Comodines[[#This Row],[Nuevo_Fuego]])</f>
        <v>0</v>
      </c>
      <c r="X607" s="2" t="str">
        <f>IF(Comodines[[#This Row],[L&amp;L]],Comodines[[#This Row],[Contador]],"")</f>
        <v/>
      </c>
      <c r="Y607" s="2" t="str">
        <f>IFERROR(SMALL(Comodines[L&amp;LC1],COUNTA($U$2:U607)),"")</f>
        <v/>
      </c>
      <c r="Z607" s="2" t="str">
        <f>IF(AND(Comodines[[#This Row],[Nuevo_Fuego]],Comodines[[#This Row],[L&amp;L]]),Comodines[[#This Row],[Contador]],"")</f>
        <v/>
      </c>
      <c r="AA607" s="2" t="str">
        <f>IFERROR(SMALL(Comodines[FuegoC1],COUNTA($W$2:W607)),"")</f>
        <v/>
      </c>
      <c r="AB607" s="3"/>
      <c r="AD607" s="3"/>
      <c r="AE607" s="3"/>
    </row>
    <row r="608" spans="1:31" ht="15" x14ac:dyDescent="0.25">
      <c r="A608" s="25">
        <v>29.95252</v>
      </c>
      <c r="B608" s="18">
        <v>-93.881649999999993</v>
      </c>
      <c r="C608" s="2">
        <v>367</v>
      </c>
      <c r="D608" s="2">
        <v>0.6</v>
      </c>
      <c r="E608" s="2">
        <v>0.7</v>
      </c>
      <c r="F608" s="4">
        <v>42643</v>
      </c>
      <c r="G608" s="2">
        <v>1825</v>
      </c>
      <c r="H608" s="2" t="s">
        <v>0</v>
      </c>
      <c r="I608" s="2" t="s">
        <v>1</v>
      </c>
      <c r="J608" s="2" t="s">
        <v>2</v>
      </c>
      <c r="K608" s="2">
        <v>301.10000000000002</v>
      </c>
      <c r="L608" s="2">
        <v>0</v>
      </c>
      <c r="M608" s="6" t="s">
        <v>3</v>
      </c>
      <c r="N608" s="23"/>
      <c r="O608" s="21" t="str">
        <f>Comodines[[#This Row],[Lat_trunc]]&amp;Comodines[[#This Row],[Lon_trunc]]</f>
        <v>29.9525-93.8815</v>
      </c>
      <c r="P608" s="21">
        <f>MROUND(Datos[[#This Row],[Latitude]],IF(Datos[[#This Row],[Latitude]]&lt;0,-Precisión,Precisión))</f>
        <v>29.952500000000001</v>
      </c>
      <c r="Q608" s="21">
        <f>MROUND(Datos[[#This Row],[Longitude]],IF(Datos[[#This Row],[Longitude]]&lt;0,-Precisión,Precisión))</f>
        <v>-93.881500000000003</v>
      </c>
      <c r="R608" s="1">
        <v>607</v>
      </c>
      <c r="S608" s="5" t="b">
        <f>AND(Datos[[#This Row],[Latitude]]&gt;=Latitud_,Datos[[#This Row],[Latitude]]&lt;=_Latitud)</f>
        <v>0</v>
      </c>
      <c r="T608" s="2" t="b">
        <f>AND(Datos[[#This Row],[Longitude]]&gt;=Longitud_,Datos[[#This Row],[Longitude]]&lt;=_Longitud)</f>
        <v>0</v>
      </c>
      <c r="U608" s="2" t="b">
        <f>AND(Comodines[[#This Row],[Latitud]],Comodines[[#This Row],[Longitud]])</f>
        <v>0</v>
      </c>
      <c r="V608" s="2" t="b">
        <f>IF(COUNTIFS($O$2:O608,Comodines[[#This Row],[LatT&amp;LonT]],$F$2:F608,Datos[[#This Row],[Acq_date]]-1)=0,TRUE,FALSE)</f>
        <v>1</v>
      </c>
      <c r="W608" s="2" t="b">
        <f>AND(Comodines[[#This Row],[L&amp;L]],Comodines[[#This Row],[Nuevo_Fuego]])</f>
        <v>0</v>
      </c>
      <c r="X608" s="2" t="str">
        <f>IF(Comodines[[#This Row],[L&amp;L]],Comodines[[#This Row],[Contador]],"")</f>
        <v/>
      </c>
      <c r="Y608" s="2" t="str">
        <f>IFERROR(SMALL(Comodines[L&amp;LC1],COUNTA($U$2:U608)),"")</f>
        <v/>
      </c>
      <c r="Z608" s="2" t="str">
        <f>IF(AND(Comodines[[#This Row],[Nuevo_Fuego]],Comodines[[#This Row],[L&amp;L]]),Comodines[[#This Row],[Contador]],"")</f>
        <v/>
      </c>
      <c r="AA608" s="2" t="str">
        <f>IFERROR(SMALL(Comodines[FuegoC1],COUNTA($W$2:W608)),"")</f>
        <v/>
      </c>
      <c r="AB608" s="3"/>
      <c r="AD608" s="3"/>
      <c r="AE608" s="3"/>
    </row>
    <row r="609" spans="1:31" ht="15" x14ac:dyDescent="0.25">
      <c r="A609" s="25">
        <v>29.958780000000001</v>
      </c>
      <c r="B609" s="18">
        <v>-93.883830000000003</v>
      </c>
      <c r="C609" s="2">
        <v>367</v>
      </c>
      <c r="D609" s="2">
        <v>0.6</v>
      </c>
      <c r="E609" s="2">
        <v>0.7</v>
      </c>
      <c r="F609" s="4">
        <v>42643</v>
      </c>
      <c r="G609" s="2">
        <v>1825</v>
      </c>
      <c r="H609" s="2" t="s">
        <v>0</v>
      </c>
      <c r="I609" s="2" t="s">
        <v>1</v>
      </c>
      <c r="J609" s="2" t="s">
        <v>2</v>
      </c>
      <c r="K609" s="2">
        <v>297.2</v>
      </c>
      <c r="L609" s="2">
        <v>0</v>
      </c>
      <c r="M609" s="6" t="s">
        <v>3</v>
      </c>
      <c r="N609" s="23"/>
      <c r="O609" s="21" t="str">
        <f>Comodines[[#This Row],[Lat_trunc]]&amp;Comodines[[#This Row],[Lon_trunc]]</f>
        <v>29.959-93.884</v>
      </c>
      <c r="P609" s="21">
        <f>MROUND(Datos[[#This Row],[Latitude]],IF(Datos[[#This Row],[Latitude]]&lt;0,-Precisión,Precisión))</f>
        <v>29.959</v>
      </c>
      <c r="Q609" s="21">
        <f>MROUND(Datos[[#This Row],[Longitude]],IF(Datos[[#This Row],[Longitude]]&lt;0,-Precisión,Precisión))</f>
        <v>-93.884</v>
      </c>
      <c r="R609" s="1">
        <v>608</v>
      </c>
      <c r="S609" s="5" t="b">
        <f>AND(Datos[[#This Row],[Latitude]]&gt;=Latitud_,Datos[[#This Row],[Latitude]]&lt;=_Latitud)</f>
        <v>0</v>
      </c>
      <c r="T609" s="2" t="b">
        <f>AND(Datos[[#This Row],[Longitude]]&gt;=Longitud_,Datos[[#This Row],[Longitude]]&lt;=_Longitud)</f>
        <v>0</v>
      </c>
      <c r="U609" s="2" t="b">
        <f>AND(Comodines[[#This Row],[Latitud]],Comodines[[#This Row],[Longitud]])</f>
        <v>0</v>
      </c>
      <c r="V609" s="2" t="b">
        <f>IF(COUNTIFS($O$2:O609,Comodines[[#This Row],[LatT&amp;LonT]],$F$2:F609,Datos[[#This Row],[Acq_date]]-1)=0,TRUE,FALSE)</f>
        <v>1</v>
      </c>
      <c r="W609" s="2" t="b">
        <f>AND(Comodines[[#This Row],[L&amp;L]],Comodines[[#This Row],[Nuevo_Fuego]])</f>
        <v>0</v>
      </c>
      <c r="X609" s="2" t="str">
        <f>IF(Comodines[[#This Row],[L&amp;L]],Comodines[[#This Row],[Contador]],"")</f>
        <v/>
      </c>
      <c r="Y609" s="2" t="str">
        <f>IFERROR(SMALL(Comodines[L&amp;LC1],COUNTA($U$2:U609)),"")</f>
        <v/>
      </c>
      <c r="Z609" s="2" t="str">
        <f>IF(AND(Comodines[[#This Row],[Nuevo_Fuego]],Comodines[[#This Row],[L&amp;L]]),Comodines[[#This Row],[Contador]],"")</f>
        <v/>
      </c>
      <c r="AA609" s="2" t="str">
        <f>IFERROR(SMALL(Comodines[FuegoC1],COUNTA($W$2:W609)),"")</f>
        <v/>
      </c>
      <c r="AB609" s="3"/>
      <c r="AD609" s="3"/>
      <c r="AE609" s="3"/>
    </row>
    <row r="610" spans="1:31" ht="15" x14ac:dyDescent="0.25">
      <c r="A610" s="25">
        <v>30.904769999999999</v>
      </c>
      <c r="B610" s="18">
        <v>-90.260930000000002</v>
      </c>
      <c r="C610" s="2">
        <v>367</v>
      </c>
      <c r="D610" s="2">
        <v>0.3</v>
      </c>
      <c r="E610" s="2">
        <v>0.6</v>
      </c>
      <c r="F610" s="4">
        <v>42643</v>
      </c>
      <c r="G610" s="2">
        <v>1825</v>
      </c>
      <c r="H610" s="2" t="s">
        <v>0</v>
      </c>
      <c r="I610" s="2" t="s">
        <v>1</v>
      </c>
      <c r="J610" s="2" t="s">
        <v>2</v>
      </c>
      <c r="K610" s="2">
        <v>294.8</v>
      </c>
      <c r="L610" s="2">
        <v>0</v>
      </c>
      <c r="M610" s="6" t="s">
        <v>3</v>
      </c>
      <c r="N610" s="23"/>
      <c r="O610" s="21" t="str">
        <f>Comodines[[#This Row],[Lat_trunc]]&amp;Comodines[[#This Row],[Lon_trunc]]</f>
        <v>30.905-90.261</v>
      </c>
      <c r="P610" s="21">
        <f>MROUND(Datos[[#This Row],[Latitude]],IF(Datos[[#This Row],[Latitude]]&lt;0,-Precisión,Precisión))</f>
        <v>30.905000000000001</v>
      </c>
      <c r="Q610" s="21">
        <f>MROUND(Datos[[#This Row],[Longitude]],IF(Datos[[#This Row],[Longitude]]&lt;0,-Precisión,Precisión))</f>
        <v>-90.260999999999996</v>
      </c>
      <c r="R610" s="1">
        <v>609</v>
      </c>
      <c r="S610" s="5" t="b">
        <f>AND(Datos[[#This Row],[Latitude]]&gt;=Latitud_,Datos[[#This Row],[Latitude]]&lt;=_Latitud)</f>
        <v>0</v>
      </c>
      <c r="T610" s="2" t="b">
        <f>AND(Datos[[#This Row],[Longitude]]&gt;=Longitud_,Datos[[#This Row],[Longitude]]&lt;=_Longitud)</f>
        <v>0</v>
      </c>
      <c r="U610" s="2" t="b">
        <f>AND(Comodines[[#This Row],[Latitud]],Comodines[[#This Row],[Longitud]])</f>
        <v>0</v>
      </c>
      <c r="V610" s="2" t="b">
        <f>IF(COUNTIFS($O$2:O610,Comodines[[#This Row],[LatT&amp;LonT]],$F$2:F610,Datos[[#This Row],[Acq_date]]-1)=0,TRUE,FALSE)</f>
        <v>1</v>
      </c>
      <c r="W610" s="2" t="b">
        <f>AND(Comodines[[#This Row],[L&amp;L]],Comodines[[#This Row],[Nuevo_Fuego]])</f>
        <v>0</v>
      </c>
      <c r="X610" s="2" t="str">
        <f>IF(Comodines[[#This Row],[L&amp;L]],Comodines[[#This Row],[Contador]],"")</f>
        <v/>
      </c>
      <c r="Y610" s="2" t="str">
        <f>IFERROR(SMALL(Comodines[L&amp;LC1],COUNTA($U$2:U610)),"")</f>
        <v/>
      </c>
      <c r="Z610" s="2" t="str">
        <f>IF(AND(Comodines[[#This Row],[Nuevo_Fuego]],Comodines[[#This Row],[L&amp;L]]),Comodines[[#This Row],[Contador]],"")</f>
        <v/>
      </c>
      <c r="AA610" s="2" t="str">
        <f>IFERROR(SMALL(Comodines[FuegoC1],COUNTA($W$2:W610)),"")</f>
        <v/>
      </c>
      <c r="AB610" s="3"/>
      <c r="AD610" s="3"/>
      <c r="AE610" s="3"/>
    </row>
    <row r="611" spans="1:31" ht="15" x14ac:dyDescent="0.25">
      <c r="A611" s="25">
        <v>30.903919999999999</v>
      </c>
      <c r="B611" s="18">
        <v>-90.264489999999995</v>
      </c>
      <c r="C611" s="2">
        <v>328</v>
      </c>
      <c r="D611" s="2">
        <v>0.3</v>
      </c>
      <c r="E611" s="2">
        <v>0.6</v>
      </c>
      <c r="F611" s="4">
        <v>42643</v>
      </c>
      <c r="G611" s="2">
        <v>1825</v>
      </c>
      <c r="H611" s="2" t="s">
        <v>0</v>
      </c>
      <c r="I611" s="2" t="s">
        <v>1</v>
      </c>
      <c r="J611" s="2" t="s">
        <v>2</v>
      </c>
      <c r="K611" s="2">
        <v>294.8</v>
      </c>
      <c r="L611" s="2">
        <v>0</v>
      </c>
      <c r="M611" s="6" t="s">
        <v>3</v>
      </c>
      <c r="N611" s="23"/>
      <c r="O611" s="21" t="str">
        <f>Comodines[[#This Row],[Lat_trunc]]&amp;Comodines[[#This Row],[Lon_trunc]]</f>
        <v>30.904-90.2645</v>
      </c>
      <c r="P611" s="21">
        <f>MROUND(Datos[[#This Row],[Latitude]],IF(Datos[[#This Row],[Latitude]]&lt;0,-Precisión,Precisión))</f>
        <v>30.904</v>
      </c>
      <c r="Q611" s="21">
        <f>MROUND(Datos[[#This Row],[Longitude]],IF(Datos[[#This Row],[Longitude]]&lt;0,-Precisión,Precisión))</f>
        <v>-90.264499999999998</v>
      </c>
      <c r="R611" s="1">
        <v>610</v>
      </c>
      <c r="S611" s="5" t="b">
        <f>AND(Datos[[#This Row],[Latitude]]&gt;=Latitud_,Datos[[#This Row],[Latitude]]&lt;=_Latitud)</f>
        <v>0</v>
      </c>
      <c r="T611" s="2" t="b">
        <f>AND(Datos[[#This Row],[Longitude]]&gt;=Longitud_,Datos[[#This Row],[Longitude]]&lt;=_Longitud)</f>
        <v>0</v>
      </c>
      <c r="U611" s="2" t="b">
        <f>AND(Comodines[[#This Row],[Latitud]],Comodines[[#This Row],[Longitud]])</f>
        <v>0</v>
      </c>
      <c r="V611" s="2" t="b">
        <f>IF(COUNTIFS($O$2:O611,Comodines[[#This Row],[LatT&amp;LonT]],$F$2:F611,Datos[[#This Row],[Acq_date]]-1)=0,TRUE,FALSE)</f>
        <v>1</v>
      </c>
      <c r="W611" s="2" t="b">
        <f>AND(Comodines[[#This Row],[L&amp;L]],Comodines[[#This Row],[Nuevo_Fuego]])</f>
        <v>0</v>
      </c>
      <c r="X611" s="2" t="str">
        <f>IF(Comodines[[#This Row],[L&amp;L]],Comodines[[#This Row],[Contador]],"")</f>
        <v/>
      </c>
      <c r="Y611" s="2" t="str">
        <f>IFERROR(SMALL(Comodines[L&amp;LC1],COUNTA($U$2:U611)),"")</f>
        <v/>
      </c>
      <c r="Z611" s="2" t="str">
        <f>IF(AND(Comodines[[#This Row],[Nuevo_Fuego]],Comodines[[#This Row],[L&amp;L]]),Comodines[[#This Row],[Contador]],"")</f>
        <v/>
      </c>
      <c r="AA611" s="2" t="str">
        <f>IFERROR(SMALL(Comodines[FuegoC1],COUNTA($W$2:W611)),"")</f>
        <v/>
      </c>
      <c r="AB611" s="3"/>
      <c r="AD611" s="3"/>
      <c r="AE611" s="3"/>
    </row>
    <row r="612" spans="1:31" ht="15" x14ac:dyDescent="0.25">
      <c r="A612" s="25">
        <v>30.809080000000002</v>
      </c>
      <c r="B612" s="18">
        <v>-90.887079999999997</v>
      </c>
      <c r="C612" s="2">
        <v>367</v>
      </c>
      <c r="D612" s="2">
        <v>0.4</v>
      </c>
      <c r="E612" s="2">
        <v>0.6</v>
      </c>
      <c r="F612" s="4">
        <v>42643</v>
      </c>
      <c r="G612" s="2">
        <v>1825</v>
      </c>
      <c r="H612" s="2" t="s">
        <v>0</v>
      </c>
      <c r="I612" s="2" t="s">
        <v>1</v>
      </c>
      <c r="J612" s="2" t="s">
        <v>2</v>
      </c>
      <c r="K612" s="2">
        <v>301.7</v>
      </c>
      <c r="L612" s="2">
        <v>0</v>
      </c>
      <c r="M612" s="6" t="s">
        <v>3</v>
      </c>
      <c r="N612" s="23"/>
      <c r="O612" s="21" t="str">
        <f>Comodines[[#This Row],[Lat_trunc]]&amp;Comodines[[#This Row],[Lon_trunc]]</f>
        <v>30.809-90.887</v>
      </c>
      <c r="P612" s="21">
        <f>MROUND(Datos[[#This Row],[Latitude]],IF(Datos[[#This Row],[Latitude]]&lt;0,-Precisión,Precisión))</f>
        <v>30.809000000000001</v>
      </c>
      <c r="Q612" s="21">
        <f>MROUND(Datos[[#This Row],[Longitude]],IF(Datos[[#This Row],[Longitude]]&lt;0,-Precisión,Precisión))</f>
        <v>-90.887</v>
      </c>
      <c r="R612" s="1">
        <v>611</v>
      </c>
      <c r="S612" s="5" t="b">
        <f>AND(Datos[[#This Row],[Latitude]]&gt;=Latitud_,Datos[[#This Row],[Latitude]]&lt;=_Latitud)</f>
        <v>0</v>
      </c>
      <c r="T612" s="2" t="b">
        <f>AND(Datos[[#This Row],[Longitude]]&gt;=Longitud_,Datos[[#This Row],[Longitude]]&lt;=_Longitud)</f>
        <v>0</v>
      </c>
      <c r="U612" s="2" t="b">
        <f>AND(Comodines[[#This Row],[Latitud]],Comodines[[#This Row],[Longitud]])</f>
        <v>0</v>
      </c>
      <c r="V612" s="2" t="b">
        <f>IF(COUNTIFS($O$2:O612,Comodines[[#This Row],[LatT&amp;LonT]],$F$2:F612,Datos[[#This Row],[Acq_date]]-1)=0,TRUE,FALSE)</f>
        <v>1</v>
      </c>
      <c r="W612" s="2" t="b">
        <f>AND(Comodines[[#This Row],[L&amp;L]],Comodines[[#This Row],[Nuevo_Fuego]])</f>
        <v>0</v>
      </c>
      <c r="X612" s="2" t="str">
        <f>IF(Comodines[[#This Row],[L&amp;L]],Comodines[[#This Row],[Contador]],"")</f>
        <v/>
      </c>
      <c r="Y612" s="2" t="str">
        <f>IFERROR(SMALL(Comodines[L&amp;LC1],COUNTA($U$2:U612)),"")</f>
        <v/>
      </c>
      <c r="Z612" s="2" t="str">
        <f>IF(AND(Comodines[[#This Row],[Nuevo_Fuego]],Comodines[[#This Row],[L&amp;L]]),Comodines[[#This Row],[Contador]],"")</f>
        <v/>
      </c>
      <c r="AA612" s="2" t="str">
        <f>IFERROR(SMALL(Comodines[FuegoC1],COUNTA($W$2:W612)),"")</f>
        <v/>
      </c>
      <c r="AB612" s="3"/>
      <c r="AD612" s="3"/>
      <c r="AE612" s="3"/>
    </row>
    <row r="613" spans="1:31" ht="15" x14ac:dyDescent="0.25">
      <c r="A613" s="25">
        <v>30.814350000000001</v>
      </c>
      <c r="B613" s="18">
        <v>-90.888729999999995</v>
      </c>
      <c r="C613" s="2">
        <v>367</v>
      </c>
      <c r="D613" s="2">
        <v>0.4</v>
      </c>
      <c r="E613" s="2">
        <v>0.6</v>
      </c>
      <c r="F613" s="4">
        <v>42643</v>
      </c>
      <c r="G613" s="2">
        <v>1825</v>
      </c>
      <c r="H613" s="2" t="s">
        <v>0</v>
      </c>
      <c r="I613" s="2" t="s">
        <v>1</v>
      </c>
      <c r="J613" s="2" t="s">
        <v>2</v>
      </c>
      <c r="K613" s="2">
        <v>296.8</v>
      </c>
      <c r="L613" s="2">
        <v>0</v>
      </c>
      <c r="M613" s="6" t="s">
        <v>3</v>
      </c>
      <c r="N613" s="23"/>
      <c r="O613" s="21" t="str">
        <f>Comodines[[#This Row],[Lat_trunc]]&amp;Comodines[[#This Row],[Lon_trunc]]</f>
        <v>30.8145-90.8885</v>
      </c>
      <c r="P613" s="21">
        <f>MROUND(Datos[[#This Row],[Latitude]],IF(Datos[[#This Row],[Latitude]]&lt;0,-Precisión,Precisión))</f>
        <v>30.814499999999999</v>
      </c>
      <c r="Q613" s="21">
        <f>MROUND(Datos[[#This Row],[Longitude]],IF(Datos[[#This Row],[Longitude]]&lt;0,-Precisión,Precisión))</f>
        <v>-90.888500000000008</v>
      </c>
      <c r="R613" s="1">
        <v>612</v>
      </c>
      <c r="S613" s="5" t="b">
        <f>AND(Datos[[#This Row],[Latitude]]&gt;=Latitud_,Datos[[#This Row],[Latitude]]&lt;=_Latitud)</f>
        <v>0</v>
      </c>
      <c r="T613" s="2" t="b">
        <f>AND(Datos[[#This Row],[Longitude]]&gt;=Longitud_,Datos[[#This Row],[Longitude]]&lt;=_Longitud)</f>
        <v>0</v>
      </c>
      <c r="U613" s="2" t="b">
        <f>AND(Comodines[[#This Row],[Latitud]],Comodines[[#This Row],[Longitud]])</f>
        <v>0</v>
      </c>
      <c r="V613" s="2" t="b">
        <f>IF(COUNTIFS($O$2:O613,Comodines[[#This Row],[LatT&amp;LonT]],$F$2:F613,Datos[[#This Row],[Acq_date]]-1)=0,TRUE,FALSE)</f>
        <v>1</v>
      </c>
      <c r="W613" s="2" t="b">
        <f>AND(Comodines[[#This Row],[L&amp;L]],Comodines[[#This Row],[Nuevo_Fuego]])</f>
        <v>0</v>
      </c>
      <c r="X613" s="2" t="str">
        <f>IF(Comodines[[#This Row],[L&amp;L]],Comodines[[#This Row],[Contador]],"")</f>
        <v/>
      </c>
      <c r="Y613" s="2" t="str">
        <f>IFERROR(SMALL(Comodines[L&amp;LC1],COUNTA($U$2:U613)),"")</f>
        <v/>
      </c>
      <c r="Z613" s="2" t="str">
        <f>IF(AND(Comodines[[#This Row],[Nuevo_Fuego]],Comodines[[#This Row],[L&amp;L]]),Comodines[[#This Row],[Contador]],"")</f>
        <v/>
      </c>
      <c r="AA613" s="2" t="str">
        <f>IFERROR(SMALL(Comodines[FuegoC1],COUNTA($W$2:W613)),"")</f>
        <v/>
      </c>
      <c r="AB613" s="3"/>
      <c r="AD613" s="3"/>
      <c r="AE613" s="3"/>
    </row>
    <row r="614" spans="1:31" ht="15" x14ac:dyDescent="0.25">
      <c r="A614" s="25">
        <v>30.815300000000001</v>
      </c>
      <c r="B614" s="18">
        <v>-90.884829999999994</v>
      </c>
      <c r="C614" s="2">
        <v>348</v>
      </c>
      <c r="D614" s="2">
        <v>0.4</v>
      </c>
      <c r="E614" s="2">
        <v>0.6</v>
      </c>
      <c r="F614" s="4">
        <v>42643</v>
      </c>
      <c r="G614" s="2">
        <v>1825</v>
      </c>
      <c r="H614" s="2" t="s">
        <v>0</v>
      </c>
      <c r="I614" s="2" t="s">
        <v>1</v>
      </c>
      <c r="J614" s="2" t="s">
        <v>2</v>
      </c>
      <c r="K614" s="2">
        <v>293.2</v>
      </c>
      <c r="L614" s="2">
        <v>0</v>
      </c>
      <c r="M614" s="6" t="s">
        <v>3</v>
      </c>
      <c r="N614" s="23"/>
      <c r="O614" s="21" t="str">
        <f>Comodines[[#This Row],[Lat_trunc]]&amp;Comodines[[#This Row],[Lon_trunc]]</f>
        <v>30.8155-90.885</v>
      </c>
      <c r="P614" s="21">
        <f>MROUND(Datos[[#This Row],[Latitude]],IF(Datos[[#This Row],[Latitude]]&lt;0,-Precisión,Precisión))</f>
        <v>30.8155</v>
      </c>
      <c r="Q614" s="21">
        <f>MROUND(Datos[[#This Row],[Longitude]],IF(Datos[[#This Row],[Longitude]]&lt;0,-Precisión,Precisión))</f>
        <v>-90.885000000000005</v>
      </c>
      <c r="R614" s="1">
        <v>613</v>
      </c>
      <c r="S614" s="5" t="b">
        <f>AND(Datos[[#This Row],[Latitude]]&gt;=Latitud_,Datos[[#This Row],[Latitude]]&lt;=_Latitud)</f>
        <v>0</v>
      </c>
      <c r="T614" s="2" t="b">
        <f>AND(Datos[[#This Row],[Longitude]]&gt;=Longitud_,Datos[[#This Row],[Longitude]]&lt;=_Longitud)</f>
        <v>0</v>
      </c>
      <c r="U614" s="2" t="b">
        <f>AND(Comodines[[#This Row],[Latitud]],Comodines[[#This Row],[Longitud]])</f>
        <v>0</v>
      </c>
      <c r="V614" s="2" t="b">
        <f>IF(COUNTIFS($O$2:O614,Comodines[[#This Row],[LatT&amp;LonT]],$F$2:F614,Datos[[#This Row],[Acq_date]]-1)=0,TRUE,FALSE)</f>
        <v>1</v>
      </c>
      <c r="W614" s="2" t="b">
        <f>AND(Comodines[[#This Row],[L&amp;L]],Comodines[[#This Row],[Nuevo_Fuego]])</f>
        <v>0</v>
      </c>
      <c r="X614" s="2" t="str">
        <f>IF(Comodines[[#This Row],[L&amp;L]],Comodines[[#This Row],[Contador]],"")</f>
        <v/>
      </c>
      <c r="Y614" s="2" t="str">
        <f>IFERROR(SMALL(Comodines[L&amp;LC1],COUNTA($U$2:U614)),"")</f>
        <v/>
      </c>
      <c r="Z614" s="2" t="str">
        <f>IF(AND(Comodines[[#This Row],[Nuevo_Fuego]],Comodines[[#This Row],[L&amp;L]]),Comodines[[#This Row],[Contador]],"")</f>
        <v/>
      </c>
      <c r="AA614" s="2" t="str">
        <f>IFERROR(SMALL(Comodines[FuegoC1],COUNTA($W$2:W614)),"")</f>
        <v/>
      </c>
      <c r="AB614" s="3"/>
      <c r="AD614" s="3"/>
      <c r="AE614" s="3"/>
    </row>
    <row r="615" spans="1:31" ht="15" x14ac:dyDescent="0.25">
      <c r="A615" s="25">
        <v>31.797799999999999</v>
      </c>
      <c r="B615" s="18">
        <v>-86.557699999999997</v>
      </c>
      <c r="C615" s="2">
        <v>339.9</v>
      </c>
      <c r="D615" s="2">
        <v>0.4</v>
      </c>
      <c r="E615" s="2">
        <v>0.5</v>
      </c>
      <c r="F615" s="4">
        <v>42643</v>
      </c>
      <c r="G615" s="2">
        <v>1825</v>
      </c>
      <c r="H615" s="2" t="s">
        <v>0</v>
      </c>
      <c r="I615" s="2" t="s">
        <v>1</v>
      </c>
      <c r="J615" s="2" t="s">
        <v>2</v>
      </c>
      <c r="K615" s="2">
        <v>302</v>
      </c>
      <c r="L615" s="2">
        <v>0</v>
      </c>
      <c r="M615" s="6" t="s">
        <v>3</v>
      </c>
      <c r="N615" s="23"/>
      <c r="O615" s="21" t="str">
        <f>Comodines[[#This Row],[Lat_trunc]]&amp;Comodines[[#This Row],[Lon_trunc]]</f>
        <v>31.798-86.5575</v>
      </c>
      <c r="P615" s="21">
        <f>MROUND(Datos[[#This Row],[Latitude]],IF(Datos[[#This Row],[Latitude]]&lt;0,-Precisión,Precisión))</f>
        <v>31.798000000000002</v>
      </c>
      <c r="Q615" s="21">
        <f>MROUND(Datos[[#This Row],[Longitude]],IF(Datos[[#This Row],[Longitude]]&lt;0,-Precisión,Precisión))</f>
        <v>-86.557500000000005</v>
      </c>
      <c r="R615" s="1">
        <v>614</v>
      </c>
      <c r="S615" s="5" t="b">
        <f>AND(Datos[[#This Row],[Latitude]]&gt;=Latitud_,Datos[[#This Row],[Latitude]]&lt;=_Latitud)</f>
        <v>0</v>
      </c>
      <c r="T615" s="2" t="b">
        <f>AND(Datos[[#This Row],[Longitude]]&gt;=Longitud_,Datos[[#This Row],[Longitude]]&lt;=_Longitud)</f>
        <v>0</v>
      </c>
      <c r="U615" s="2" t="b">
        <f>AND(Comodines[[#This Row],[Latitud]],Comodines[[#This Row],[Longitud]])</f>
        <v>0</v>
      </c>
      <c r="V615" s="2" t="b">
        <f>IF(COUNTIFS($O$2:O615,Comodines[[#This Row],[LatT&amp;LonT]],$F$2:F615,Datos[[#This Row],[Acq_date]]-1)=0,TRUE,FALSE)</f>
        <v>1</v>
      </c>
      <c r="W615" s="2" t="b">
        <f>AND(Comodines[[#This Row],[L&amp;L]],Comodines[[#This Row],[Nuevo_Fuego]])</f>
        <v>0</v>
      </c>
      <c r="X615" s="2" t="str">
        <f>IF(Comodines[[#This Row],[L&amp;L]],Comodines[[#This Row],[Contador]],"")</f>
        <v/>
      </c>
      <c r="Y615" s="2" t="str">
        <f>IFERROR(SMALL(Comodines[L&amp;LC1],COUNTA($U$2:U615)),"")</f>
        <v/>
      </c>
      <c r="Z615" s="2" t="str">
        <f>IF(AND(Comodines[[#This Row],[Nuevo_Fuego]],Comodines[[#This Row],[L&amp;L]]),Comodines[[#This Row],[Contador]],"")</f>
        <v/>
      </c>
      <c r="AA615" s="2" t="str">
        <f>IFERROR(SMALL(Comodines[FuegoC1],COUNTA($W$2:W615)),"")</f>
        <v/>
      </c>
      <c r="AB615" s="3"/>
      <c r="AD615" s="3"/>
      <c r="AE615" s="3"/>
    </row>
    <row r="616" spans="1:31" ht="15" x14ac:dyDescent="0.25">
      <c r="A616" s="25">
        <v>31.566849999999999</v>
      </c>
      <c r="B616" s="18">
        <v>-87.778559999999999</v>
      </c>
      <c r="C616" s="2">
        <v>328.7</v>
      </c>
      <c r="D616" s="2">
        <v>0.5</v>
      </c>
      <c r="E616" s="2">
        <v>0.5</v>
      </c>
      <c r="F616" s="4">
        <v>42643</v>
      </c>
      <c r="G616" s="2">
        <v>1825</v>
      </c>
      <c r="H616" s="2" t="s">
        <v>0</v>
      </c>
      <c r="I616" s="2" t="s">
        <v>1</v>
      </c>
      <c r="J616" s="2" t="s">
        <v>2</v>
      </c>
      <c r="K616" s="2">
        <v>298</v>
      </c>
      <c r="L616" s="2">
        <v>0</v>
      </c>
      <c r="M616" s="6" t="s">
        <v>3</v>
      </c>
      <c r="N616" s="23"/>
      <c r="O616" s="21" t="str">
        <f>Comodines[[#This Row],[Lat_trunc]]&amp;Comodines[[#This Row],[Lon_trunc]]</f>
        <v>31.567-87.7785</v>
      </c>
      <c r="P616" s="21">
        <f>MROUND(Datos[[#This Row],[Latitude]],IF(Datos[[#This Row],[Latitude]]&lt;0,-Precisión,Precisión))</f>
        <v>31.567</v>
      </c>
      <c r="Q616" s="21">
        <f>MROUND(Datos[[#This Row],[Longitude]],IF(Datos[[#This Row],[Longitude]]&lt;0,-Precisión,Precisión))</f>
        <v>-87.778500000000008</v>
      </c>
      <c r="R616" s="1">
        <v>615</v>
      </c>
      <c r="S616" s="5" t="b">
        <f>AND(Datos[[#This Row],[Latitude]]&gt;=Latitud_,Datos[[#This Row],[Latitude]]&lt;=_Latitud)</f>
        <v>0</v>
      </c>
      <c r="T616" s="2" t="b">
        <f>AND(Datos[[#This Row],[Longitude]]&gt;=Longitud_,Datos[[#This Row],[Longitude]]&lt;=_Longitud)</f>
        <v>0</v>
      </c>
      <c r="U616" s="2" t="b">
        <f>AND(Comodines[[#This Row],[Latitud]],Comodines[[#This Row],[Longitud]])</f>
        <v>0</v>
      </c>
      <c r="V616" s="2" t="b">
        <f>IF(COUNTIFS($O$2:O616,Comodines[[#This Row],[LatT&amp;LonT]],$F$2:F616,Datos[[#This Row],[Acq_date]]-1)=0,TRUE,FALSE)</f>
        <v>1</v>
      </c>
      <c r="W616" s="2" t="b">
        <f>AND(Comodines[[#This Row],[L&amp;L]],Comodines[[#This Row],[Nuevo_Fuego]])</f>
        <v>0</v>
      </c>
      <c r="X616" s="2" t="str">
        <f>IF(Comodines[[#This Row],[L&amp;L]],Comodines[[#This Row],[Contador]],"")</f>
        <v/>
      </c>
      <c r="Y616" s="2" t="str">
        <f>IFERROR(SMALL(Comodines[L&amp;LC1],COUNTA($U$2:U616)),"")</f>
        <v/>
      </c>
      <c r="Z616" s="2" t="str">
        <f>IF(AND(Comodines[[#This Row],[Nuevo_Fuego]],Comodines[[#This Row],[L&amp;L]]),Comodines[[#This Row],[Contador]],"")</f>
        <v/>
      </c>
      <c r="AA616" s="2" t="str">
        <f>IFERROR(SMALL(Comodines[FuegoC1],COUNTA($W$2:W616)),"")</f>
        <v/>
      </c>
      <c r="AB616" s="3"/>
      <c r="AD616" s="3"/>
      <c r="AE616" s="3"/>
    </row>
    <row r="617" spans="1:31" ht="15" x14ac:dyDescent="0.25">
      <c r="A617" s="25">
        <v>31.571200000000001</v>
      </c>
      <c r="B617" s="18">
        <v>-87.779849999999996</v>
      </c>
      <c r="C617" s="2">
        <v>367</v>
      </c>
      <c r="D617" s="2">
        <v>0.5</v>
      </c>
      <c r="E617" s="2">
        <v>0.5</v>
      </c>
      <c r="F617" s="4">
        <v>42643</v>
      </c>
      <c r="G617" s="2">
        <v>1825</v>
      </c>
      <c r="H617" s="2" t="s">
        <v>0</v>
      </c>
      <c r="I617" s="2" t="s">
        <v>1</v>
      </c>
      <c r="J617" s="2" t="s">
        <v>2</v>
      </c>
      <c r="K617" s="2">
        <v>307.2</v>
      </c>
      <c r="L617" s="2">
        <v>0</v>
      </c>
      <c r="M617" s="6" t="s">
        <v>3</v>
      </c>
      <c r="N617" s="23"/>
      <c r="O617" s="21" t="str">
        <f>Comodines[[#This Row],[Lat_trunc]]&amp;Comodines[[#This Row],[Lon_trunc]]</f>
        <v>31.571-87.78</v>
      </c>
      <c r="P617" s="21">
        <f>MROUND(Datos[[#This Row],[Latitude]],IF(Datos[[#This Row],[Latitude]]&lt;0,-Precisión,Precisión))</f>
        <v>31.571000000000002</v>
      </c>
      <c r="Q617" s="21">
        <f>MROUND(Datos[[#This Row],[Longitude]],IF(Datos[[#This Row],[Longitude]]&lt;0,-Precisión,Precisión))</f>
        <v>-87.78</v>
      </c>
      <c r="R617" s="1">
        <v>616</v>
      </c>
      <c r="S617" s="5" t="b">
        <f>AND(Datos[[#This Row],[Latitude]]&gt;=Latitud_,Datos[[#This Row],[Latitude]]&lt;=_Latitud)</f>
        <v>0</v>
      </c>
      <c r="T617" s="2" t="b">
        <f>AND(Datos[[#This Row],[Longitude]]&gt;=Longitud_,Datos[[#This Row],[Longitude]]&lt;=_Longitud)</f>
        <v>0</v>
      </c>
      <c r="U617" s="2" t="b">
        <f>AND(Comodines[[#This Row],[Latitud]],Comodines[[#This Row],[Longitud]])</f>
        <v>0</v>
      </c>
      <c r="V617" s="2" t="b">
        <f>IF(COUNTIFS($O$2:O617,Comodines[[#This Row],[LatT&amp;LonT]],$F$2:F617,Datos[[#This Row],[Acq_date]]-1)=0,TRUE,FALSE)</f>
        <v>1</v>
      </c>
      <c r="W617" s="2" t="b">
        <f>AND(Comodines[[#This Row],[L&amp;L]],Comodines[[#This Row],[Nuevo_Fuego]])</f>
        <v>0</v>
      </c>
      <c r="X617" s="2" t="str">
        <f>IF(Comodines[[#This Row],[L&amp;L]],Comodines[[#This Row],[Contador]],"")</f>
        <v/>
      </c>
      <c r="Y617" s="2" t="str">
        <f>IFERROR(SMALL(Comodines[L&amp;LC1],COUNTA($U$2:U617)),"")</f>
        <v/>
      </c>
      <c r="Z617" s="2" t="str">
        <f>IF(AND(Comodines[[#This Row],[Nuevo_Fuego]],Comodines[[#This Row],[L&amp;L]]),Comodines[[#This Row],[Contador]],"")</f>
        <v/>
      </c>
      <c r="AA617" s="2" t="str">
        <f>IFERROR(SMALL(Comodines[FuegoC1],COUNTA($W$2:W617)),"")</f>
        <v/>
      </c>
      <c r="AB617" s="3"/>
      <c r="AD617" s="3"/>
      <c r="AE617" s="3"/>
    </row>
    <row r="618" spans="1:31" ht="15" x14ac:dyDescent="0.25">
      <c r="A618" s="25">
        <v>31.570150000000002</v>
      </c>
      <c r="B618" s="18">
        <v>-87.784840000000003</v>
      </c>
      <c r="C618" s="2">
        <v>325.8</v>
      </c>
      <c r="D618" s="2">
        <v>0.5</v>
      </c>
      <c r="E618" s="2">
        <v>0.5</v>
      </c>
      <c r="F618" s="4">
        <v>42643</v>
      </c>
      <c r="G618" s="2">
        <v>1825</v>
      </c>
      <c r="H618" s="2" t="s">
        <v>0</v>
      </c>
      <c r="I618" s="2" t="s">
        <v>1</v>
      </c>
      <c r="J618" s="2" t="s">
        <v>2</v>
      </c>
      <c r="K618" s="2">
        <v>296</v>
      </c>
      <c r="L618" s="2">
        <v>0</v>
      </c>
      <c r="M618" s="6" t="s">
        <v>3</v>
      </c>
      <c r="N618" s="23"/>
      <c r="O618" s="21" t="str">
        <f>Comodines[[#This Row],[Lat_trunc]]&amp;Comodines[[#This Row],[Lon_trunc]]</f>
        <v>31.57-87.785</v>
      </c>
      <c r="P618" s="21">
        <f>MROUND(Datos[[#This Row],[Latitude]],IF(Datos[[#This Row],[Latitude]]&lt;0,-Precisión,Precisión))</f>
        <v>31.57</v>
      </c>
      <c r="Q618" s="21">
        <f>MROUND(Datos[[#This Row],[Longitude]],IF(Datos[[#This Row],[Longitude]]&lt;0,-Precisión,Precisión))</f>
        <v>-87.784999999999997</v>
      </c>
      <c r="R618" s="1">
        <v>617</v>
      </c>
      <c r="S618" s="5" t="b">
        <f>AND(Datos[[#This Row],[Latitude]]&gt;=Latitud_,Datos[[#This Row],[Latitude]]&lt;=_Latitud)</f>
        <v>0</v>
      </c>
      <c r="T618" s="2" t="b">
        <f>AND(Datos[[#This Row],[Longitude]]&gt;=Longitud_,Datos[[#This Row],[Longitude]]&lt;=_Longitud)</f>
        <v>0</v>
      </c>
      <c r="U618" s="2" t="b">
        <f>AND(Comodines[[#This Row],[Latitud]],Comodines[[#This Row],[Longitud]])</f>
        <v>0</v>
      </c>
      <c r="V618" s="2" t="b">
        <f>IF(COUNTIFS($O$2:O618,Comodines[[#This Row],[LatT&amp;LonT]],$F$2:F618,Datos[[#This Row],[Acq_date]]-1)=0,TRUE,FALSE)</f>
        <v>1</v>
      </c>
      <c r="W618" s="2" t="b">
        <f>AND(Comodines[[#This Row],[L&amp;L]],Comodines[[#This Row],[Nuevo_Fuego]])</f>
        <v>0</v>
      </c>
      <c r="X618" s="2" t="str">
        <f>IF(Comodines[[#This Row],[L&amp;L]],Comodines[[#This Row],[Contador]],"")</f>
        <v/>
      </c>
      <c r="Y618" s="2" t="str">
        <f>IFERROR(SMALL(Comodines[L&amp;LC1],COUNTA($U$2:U618)),"")</f>
        <v/>
      </c>
      <c r="Z618" s="2" t="str">
        <f>IF(AND(Comodines[[#This Row],[Nuevo_Fuego]],Comodines[[#This Row],[L&amp;L]]),Comodines[[#This Row],[Contador]],"")</f>
        <v/>
      </c>
      <c r="AA618" s="2" t="str">
        <f>IFERROR(SMALL(Comodines[FuegoC1],COUNTA($W$2:W618)),"")</f>
        <v/>
      </c>
      <c r="AB618" s="3"/>
      <c r="AD618" s="3"/>
      <c r="AE618" s="3"/>
    </row>
    <row r="619" spans="1:31" ht="15" x14ac:dyDescent="0.25">
      <c r="A619" s="25">
        <v>31.56917</v>
      </c>
      <c r="B619" s="18">
        <v>-87.781040000000004</v>
      </c>
      <c r="C619" s="2">
        <v>367</v>
      </c>
      <c r="D619" s="2">
        <v>0.5</v>
      </c>
      <c r="E619" s="2">
        <v>0.5</v>
      </c>
      <c r="F619" s="4">
        <v>42643</v>
      </c>
      <c r="G619" s="2">
        <v>1825</v>
      </c>
      <c r="H619" s="2" t="s">
        <v>0</v>
      </c>
      <c r="I619" s="2" t="s">
        <v>1</v>
      </c>
      <c r="J619" s="2" t="s">
        <v>2</v>
      </c>
      <c r="K619" s="2">
        <v>308</v>
      </c>
      <c r="L619" s="2">
        <v>0</v>
      </c>
      <c r="M619" s="6" t="s">
        <v>3</v>
      </c>
      <c r="N619" s="23"/>
      <c r="O619" s="21" t="str">
        <f>Comodines[[#This Row],[Lat_trunc]]&amp;Comodines[[#This Row],[Lon_trunc]]</f>
        <v>31.569-87.781</v>
      </c>
      <c r="P619" s="21">
        <f>MROUND(Datos[[#This Row],[Latitude]],IF(Datos[[#This Row],[Latitude]]&lt;0,-Precisión,Precisión))</f>
        <v>31.568999999999999</v>
      </c>
      <c r="Q619" s="21">
        <f>MROUND(Datos[[#This Row],[Longitude]],IF(Datos[[#This Row],[Longitude]]&lt;0,-Precisión,Precisión))</f>
        <v>-87.781000000000006</v>
      </c>
      <c r="R619" s="1">
        <v>618</v>
      </c>
      <c r="S619" s="5" t="b">
        <f>AND(Datos[[#This Row],[Latitude]]&gt;=Latitud_,Datos[[#This Row],[Latitude]]&lt;=_Latitud)</f>
        <v>0</v>
      </c>
      <c r="T619" s="2" t="b">
        <f>AND(Datos[[#This Row],[Longitude]]&gt;=Longitud_,Datos[[#This Row],[Longitude]]&lt;=_Longitud)</f>
        <v>0</v>
      </c>
      <c r="U619" s="2" t="b">
        <f>AND(Comodines[[#This Row],[Latitud]],Comodines[[#This Row],[Longitud]])</f>
        <v>0</v>
      </c>
      <c r="V619" s="2" t="b">
        <f>IF(COUNTIFS($O$2:O619,Comodines[[#This Row],[LatT&amp;LonT]],$F$2:F619,Datos[[#This Row],[Acq_date]]-1)=0,TRUE,FALSE)</f>
        <v>1</v>
      </c>
      <c r="W619" s="2" t="b">
        <f>AND(Comodines[[#This Row],[L&amp;L]],Comodines[[#This Row],[Nuevo_Fuego]])</f>
        <v>0</v>
      </c>
      <c r="X619" s="2" t="str">
        <f>IF(Comodines[[#This Row],[L&amp;L]],Comodines[[#This Row],[Contador]],"")</f>
        <v/>
      </c>
      <c r="Y619" s="2" t="str">
        <f>IFERROR(SMALL(Comodines[L&amp;LC1],COUNTA($U$2:U619)),"")</f>
        <v/>
      </c>
      <c r="Z619" s="2" t="str">
        <f>IF(AND(Comodines[[#This Row],[Nuevo_Fuego]],Comodines[[#This Row],[L&amp;L]]),Comodines[[#This Row],[Contador]],"")</f>
        <v/>
      </c>
      <c r="AA619" s="2" t="str">
        <f>IFERROR(SMALL(Comodines[FuegoC1],COUNTA($W$2:W619)),"")</f>
        <v/>
      </c>
      <c r="AB619" s="3"/>
      <c r="AD619" s="3"/>
      <c r="AE619" s="3"/>
    </row>
    <row r="620" spans="1:31" ht="15" x14ac:dyDescent="0.25">
      <c r="A620" s="25">
        <v>31.570250000000001</v>
      </c>
      <c r="B620" s="18">
        <v>-87.7761</v>
      </c>
      <c r="C620" s="2">
        <v>339</v>
      </c>
      <c r="D620" s="2">
        <v>0.5</v>
      </c>
      <c r="E620" s="2">
        <v>0.5</v>
      </c>
      <c r="F620" s="4">
        <v>42643</v>
      </c>
      <c r="G620" s="2">
        <v>1825</v>
      </c>
      <c r="H620" s="2" t="s">
        <v>0</v>
      </c>
      <c r="I620" s="2" t="s">
        <v>1</v>
      </c>
      <c r="J620" s="2" t="s">
        <v>2</v>
      </c>
      <c r="K620" s="2">
        <v>302.2</v>
      </c>
      <c r="L620" s="2">
        <v>0</v>
      </c>
      <c r="M620" s="6" t="s">
        <v>3</v>
      </c>
      <c r="N620" s="23"/>
      <c r="O620" s="21" t="str">
        <f>Comodines[[#This Row],[Lat_trunc]]&amp;Comodines[[#This Row],[Lon_trunc]]</f>
        <v>31.5705-87.776</v>
      </c>
      <c r="P620" s="21">
        <f>MROUND(Datos[[#This Row],[Latitude]],IF(Datos[[#This Row],[Latitude]]&lt;0,-Precisión,Precisión))</f>
        <v>31.570499999999999</v>
      </c>
      <c r="Q620" s="21">
        <f>MROUND(Datos[[#This Row],[Longitude]],IF(Datos[[#This Row],[Longitude]]&lt;0,-Precisión,Precisión))</f>
        <v>-87.775999999999996</v>
      </c>
      <c r="R620" s="1">
        <v>619</v>
      </c>
      <c r="S620" s="5" t="b">
        <f>AND(Datos[[#This Row],[Latitude]]&gt;=Latitud_,Datos[[#This Row],[Latitude]]&lt;=_Latitud)</f>
        <v>0</v>
      </c>
      <c r="T620" s="2" t="b">
        <f>AND(Datos[[#This Row],[Longitude]]&gt;=Longitud_,Datos[[#This Row],[Longitude]]&lt;=_Longitud)</f>
        <v>0</v>
      </c>
      <c r="U620" s="2" t="b">
        <f>AND(Comodines[[#This Row],[Latitud]],Comodines[[#This Row],[Longitud]])</f>
        <v>0</v>
      </c>
      <c r="V620" s="2" t="b">
        <f>IF(COUNTIFS($O$2:O620,Comodines[[#This Row],[LatT&amp;LonT]],$F$2:F620,Datos[[#This Row],[Acq_date]]-1)=0,TRUE,FALSE)</f>
        <v>1</v>
      </c>
      <c r="W620" s="2" t="b">
        <f>AND(Comodines[[#This Row],[L&amp;L]],Comodines[[#This Row],[Nuevo_Fuego]])</f>
        <v>0</v>
      </c>
      <c r="X620" s="2" t="str">
        <f>IF(Comodines[[#This Row],[L&amp;L]],Comodines[[#This Row],[Contador]],"")</f>
        <v/>
      </c>
      <c r="Y620" s="2" t="str">
        <f>IFERROR(SMALL(Comodines[L&amp;LC1],COUNTA($U$2:U620)),"")</f>
        <v/>
      </c>
      <c r="Z620" s="2" t="str">
        <f>IF(AND(Comodines[[#This Row],[Nuevo_Fuego]],Comodines[[#This Row],[L&amp;L]]),Comodines[[#This Row],[Contador]],"")</f>
        <v/>
      </c>
      <c r="AA620" s="2" t="str">
        <f>IFERROR(SMALL(Comodines[FuegoC1],COUNTA($W$2:W620)),"")</f>
        <v/>
      </c>
      <c r="AB620" s="3"/>
      <c r="AD620" s="3"/>
      <c r="AE620" s="3"/>
    </row>
    <row r="621" spans="1:31" ht="15" x14ac:dyDescent="0.25">
      <c r="A621" s="25">
        <v>31.734770000000001</v>
      </c>
      <c r="B621" s="18">
        <v>-87.032480000000007</v>
      </c>
      <c r="C621" s="2">
        <v>339</v>
      </c>
      <c r="D621" s="2">
        <v>0.4</v>
      </c>
      <c r="E621" s="2">
        <v>0.5</v>
      </c>
      <c r="F621" s="4">
        <v>42643</v>
      </c>
      <c r="G621" s="2">
        <v>1825</v>
      </c>
      <c r="H621" s="2" t="s">
        <v>0</v>
      </c>
      <c r="I621" s="2" t="s">
        <v>1</v>
      </c>
      <c r="J621" s="2" t="s">
        <v>2</v>
      </c>
      <c r="K621" s="2">
        <v>296</v>
      </c>
      <c r="L621" s="2">
        <v>0</v>
      </c>
      <c r="M621" s="6" t="s">
        <v>3</v>
      </c>
      <c r="N621" s="23"/>
      <c r="O621" s="21" t="str">
        <f>Comodines[[#This Row],[Lat_trunc]]&amp;Comodines[[#This Row],[Lon_trunc]]</f>
        <v>31.735-87.0325</v>
      </c>
      <c r="P621" s="21">
        <f>MROUND(Datos[[#This Row],[Latitude]],IF(Datos[[#This Row],[Latitude]]&lt;0,-Precisión,Precisión))</f>
        <v>31.734999999999999</v>
      </c>
      <c r="Q621" s="21">
        <f>MROUND(Datos[[#This Row],[Longitude]],IF(Datos[[#This Row],[Longitude]]&lt;0,-Precisión,Precisión))</f>
        <v>-87.032499999999999</v>
      </c>
      <c r="R621" s="1">
        <v>620</v>
      </c>
      <c r="S621" s="5" t="b">
        <f>AND(Datos[[#This Row],[Latitude]]&gt;=Latitud_,Datos[[#This Row],[Latitude]]&lt;=_Latitud)</f>
        <v>0</v>
      </c>
      <c r="T621" s="2" t="b">
        <f>AND(Datos[[#This Row],[Longitude]]&gt;=Longitud_,Datos[[#This Row],[Longitude]]&lt;=_Longitud)</f>
        <v>0</v>
      </c>
      <c r="U621" s="2" t="b">
        <f>AND(Comodines[[#This Row],[Latitud]],Comodines[[#This Row],[Longitud]])</f>
        <v>0</v>
      </c>
      <c r="V621" s="2" t="b">
        <f>IF(COUNTIFS($O$2:O621,Comodines[[#This Row],[LatT&amp;LonT]],$F$2:F621,Datos[[#This Row],[Acq_date]]-1)=0,TRUE,FALSE)</f>
        <v>1</v>
      </c>
      <c r="W621" s="2" t="b">
        <f>AND(Comodines[[#This Row],[L&amp;L]],Comodines[[#This Row],[Nuevo_Fuego]])</f>
        <v>0</v>
      </c>
      <c r="X621" s="2" t="str">
        <f>IF(Comodines[[#This Row],[L&amp;L]],Comodines[[#This Row],[Contador]],"")</f>
        <v/>
      </c>
      <c r="Y621" s="2" t="str">
        <f>IFERROR(SMALL(Comodines[L&amp;LC1],COUNTA($U$2:U621)),"")</f>
        <v/>
      </c>
      <c r="Z621" s="2" t="str">
        <f>IF(AND(Comodines[[#This Row],[Nuevo_Fuego]],Comodines[[#This Row],[L&amp;L]]),Comodines[[#This Row],[Contador]],"")</f>
        <v/>
      </c>
      <c r="AA621" s="2" t="str">
        <f>IFERROR(SMALL(Comodines[FuegoC1],COUNTA($W$2:W621)),"")</f>
        <v/>
      </c>
      <c r="AB621" s="3"/>
      <c r="AD621" s="3"/>
      <c r="AE621" s="3"/>
    </row>
    <row r="622" spans="1:31" ht="15" x14ac:dyDescent="0.25">
      <c r="A622" s="25">
        <v>31.733820000000001</v>
      </c>
      <c r="B622" s="18">
        <v>-87.036959999999993</v>
      </c>
      <c r="C622" s="2">
        <v>338.3</v>
      </c>
      <c r="D622" s="2">
        <v>0.4</v>
      </c>
      <c r="E622" s="2">
        <v>0.5</v>
      </c>
      <c r="F622" s="4">
        <v>42643</v>
      </c>
      <c r="G622" s="2">
        <v>1825</v>
      </c>
      <c r="H622" s="2" t="s">
        <v>0</v>
      </c>
      <c r="I622" s="2" t="s">
        <v>1</v>
      </c>
      <c r="J622" s="2" t="s">
        <v>2</v>
      </c>
      <c r="K622" s="2">
        <v>301.10000000000002</v>
      </c>
      <c r="L622" s="2">
        <v>0</v>
      </c>
      <c r="M622" s="6" t="s">
        <v>3</v>
      </c>
      <c r="N622" s="23"/>
      <c r="O622" s="21" t="str">
        <f>Comodines[[#This Row],[Lat_trunc]]&amp;Comodines[[#This Row],[Lon_trunc]]</f>
        <v>31.734-87.037</v>
      </c>
      <c r="P622" s="21">
        <f>MROUND(Datos[[#This Row],[Latitude]],IF(Datos[[#This Row],[Latitude]]&lt;0,-Precisión,Precisión))</f>
        <v>31.734000000000002</v>
      </c>
      <c r="Q622" s="21">
        <f>MROUND(Datos[[#This Row],[Longitude]],IF(Datos[[#This Row],[Longitude]]&lt;0,-Precisión,Precisión))</f>
        <v>-87.037000000000006</v>
      </c>
      <c r="R622" s="1">
        <v>621</v>
      </c>
      <c r="S622" s="5" t="b">
        <f>AND(Datos[[#This Row],[Latitude]]&gt;=Latitud_,Datos[[#This Row],[Latitude]]&lt;=_Latitud)</f>
        <v>0</v>
      </c>
      <c r="T622" s="2" t="b">
        <f>AND(Datos[[#This Row],[Longitude]]&gt;=Longitud_,Datos[[#This Row],[Longitude]]&lt;=_Longitud)</f>
        <v>0</v>
      </c>
      <c r="U622" s="2" t="b">
        <f>AND(Comodines[[#This Row],[Latitud]],Comodines[[#This Row],[Longitud]])</f>
        <v>0</v>
      </c>
      <c r="V622" s="2" t="b">
        <f>IF(COUNTIFS($O$2:O622,Comodines[[#This Row],[LatT&amp;LonT]],$F$2:F622,Datos[[#This Row],[Acq_date]]-1)=0,TRUE,FALSE)</f>
        <v>1</v>
      </c>
      <c r="W622" s="2" t="b">
        <f>AND(Comodines[[#This Row],[L&amp;L]],Comodines[[#This Row],[Nuevo_Fuego]])</f>
        <v>0</v>
      </c>
      <c r="X622" s="2" t="str">
        <f>IF(Comodines[[#This Row],[L&amp;L]],Comodines[[#This Row],[Contador]],"")</f>
        <v/>
      </c>
      <c r="Y622" s="2" t="str">
        <f>IFERROR(SMALL(Comodines[L&amp;LC1],COUNTA($U$2:U622)),"")</f>
        <v/>
      </c>
      <c r="Z622" s="2" t="str">
        <f>IF(AND(Comodines[[#This Row],[Nuevo_Fuego]],Comodines[[#This Row],[L&amp;L]]),Comodines[[#This Row],[Contador]],"")</f>
        <v/>
      </c>
      <c r="AA622" s="2" t="str">
        <f>IFERROR(SMALL(Comodines[FuegoC1],COUNTA($W$2:W622)),"")</f>
        <v/>
      </c>
      <c r="AB622" s="3"/>
      <c r="AD622" s="3"/>
      <c r="AE622" s="3"/>
    </row>
    <row r="623" spans="1:31" ht="15" x14ac:dyDescent="0.25">
      <c r="A623" s="25">
        <v>31.73799</v>
      </c>
      <c r="B623" s="18">
        <v>-87.038120000000006</v>
      </c>
      <c r="C623" s="2">
        <v>333.7</v>
      </c>
      <c r="D623" s="2">
        <v>0.4</v>
      </c>
      <c r="E623" s="2">
        <v>0.5</v>
      </c>
      <c r="F623" s="4">
        <v>42643</v>
      </c>
      <c r="G623" s="2">
        <v>1825</v>
      </c>
      <c r="H623" s="2" t="s">
        <v>0</v>
      </c>
      <c r="I623" s="2" t="s">
        <v>1</v>
      </c>
      <c r="J623" s="2" t="s">
        <v>2</v>
      </c>
      <c r="K623" s="2">
        <v>293.60000000000002</v>
      </c>
      <c r="L623" s="2">
        <v>0</v>
      </c>
      <c r="M623" s="6" t="s">
        <v>3</v>
      </c>
      <c r="N623" s="23"/>
      <c r="O623" s="21" t="str">
        <f>Comodines[[#This Row],[Lat_trunc]]&amp;Comodines[[#This Row],[Lon_trunc]]</f>
        <v>31.738-87.038</v>
      </c>
      <c r="P623" s="21">
        <f>MROUND(Datos[[#This Row],[Latitude]],IF(Datos[[#This Row],[Latitude]]&lt;0,-Precisión,Precisión))</f>
        <v>31.738</v>
      </c>
      <c r="Q623" s="21">
        <f>MROUND(Datos[[#This Row],[Longitude]],IF(Datos[[#This Row],[Longitude]]&lt;0,-Precisión,Precisión))</f>
        <v>-87.037999999999997</v>
      </c>
      <c r="R623" s="1">
        <v>622</v>
      </c>
      <c r="S623" s="5" t="b">
        <f>AND(Datos[[#This Row],[Latitude]]&gt;=Latitud_,Datos[[#This Row],[Latitude]]&lt;=_Latitud)</f>
        <v>0</v>
      </c>
      <c r="T623" s="2" t="b">
        <f>AND(Datos[[#This Row],[Longitude]]&gt;=Longitud_,Datos[[#This Row],[Longitude]]&lt;=_Longitud)</f>
        <v>0</v>
      </c>
      <c r="U623" s="2" t="b">
        <f>AND(Comodines[[#This Row],[Latitud]],Comodines[[#This Row],[Longitud]])</f>
        <v>0</v>
      </c>
      <c r="V623" s="2" t="b">
        <f>IF(COUNTIFS($O$2:O623,Comodines[[#This Row],[LatT&amp;LonT]],$F$2:F623,Datos[[#This Row],[Acq_date]]-1)=0,TRUE,FALSE)</f>
        <v>1</v>
      </c>
      <c r="W623" s="2" t="b">
        <f>AND(Comodines[[#This Row],[L&amp;L]],Comodines[[#This Row],[Nuevo_Fuego]])</f>
        <v>0</v>
      </c>
      <c r="X623" s="2" t="str">
        <f>IF(Comodines[[#This Row],[L&amp;L]],Comodines[[#This Row],[Contador]],"")</f>
        <v/>
      </c>
      <c r="Y623" s="2" t="str">
        <f>IFERROR(SMALL(Comodines[L&amp;LC1],COUNTA($U$2:U623)),"")</f>
        <v/>
      </c>
      <c r="Z623" s="2" t="str">
        <f>IF(AND(Comodines[[#This Row],[Nuevo_Fuego]],Comodines[[#This Row],[L&amp;L]]),Comodines[[#This Row],[Contador]],"")</f>
        <v/>
      </c>
      <c r="AA623" s="2" t="str">
        <f>IFERROR(SMALL(Comodines[FuegoC1],COUNTA($W$2:W623)),"")</f>
        <v/>
      </c>
      <c r="AB623" s="3"/>
      <c r="AD623" s="3"/>
      <c r="AE623" s="3"/>
    </row>
    <row r="624" spans="1:31" ht="15" x14ac:dyDescent="0.25">
      <c r="A624" s="25">
        <v>30.306239999999999</v>
      </c>
      <c r="B624" s="18">
        <v>-93.178089999999997</v>
      </c>
      <c r="C624" s="2">
        <v>325.39999999999998</v>
      </c>
      <c r="D624" s="2">
        <v>0.5</v>
      </c>
      <c r="E624" s="2">
        <v>0.7</v>
      </c>
      <c r="F624" s="4">
        <v>42643</v>
      </c>
      <c r="G624" s="2">
        <v>1825</v>
      </c>
      <c r="H624" s="2" t="s">
        <v>0</v>
      </c>
      <c r="I624" s="2" t="s">
        <v>1</v>
      </c>
      <c r="J624" s="2" t="s">
        <v>2</v>
      </c>
      <c r="K624" s="2">
        <v>293.60000000000002</v>
      </c>
      <c r="L624" s="2">
        <v>0</v>
      </c>
      <c r="M624" s="6" t="s">
        <v>3</v>
      </c>
      <c r="N624" s="23"/>
      <c r="O624" s="21" t="str">
        <f>Comodines[[#This Row],[Lat_trunc]]&amp;Comodines[[#This Row],[Lon_trunc]]</f>
        <v>30.306-93.178</v>
      </c>
      <c r="P624" s="21">
        <f>MROUND(Datos[[#This Row],[Latitude]],IF(Datos[[#This Row],[Latitude]]&lt;0,-Precisión,Precisión))</f>
        <v>30.306000000000001</v>
      </c>
      <c r="Q624" s="21">
        <f>MROUND(Datos[[#This Row],[Longitude]],IF(Datos[[#This Row],[Longitude]]&lt;0,-Precisión,Precisión))</f>
        <v>-93.177999999999997</v>
      </c>
      <c r="R624" s="1">
        <v>623</v>
      </c>
      <c r="S624" s="5" t="b">
        <f>AND(Datos[[#This Row],[Latitude]]&gt;=Latitud_,Datos[[#This Row],[Latitude]]&lt;=_Latitud)</f>
        <v>0</v>
      </c>
      <c r="T624" s="2" t="b">
        <f>AND(Datos[[#This Row],[Longitude]]&gt;=Longitud_,Datos[[#This Row],[Longitude]]&lt;=_Longitud)</f>
        <v>0</v>
      </c>
      <c r="U624" s="2" t="b">
        <f>AND(Comodines[[#This Row],[Latitud]],Comodines[[#This Row],[Longitud]])</f>
        <v>0</v>
      </c>
      <c r="V624" s="2" t="b">
        <f>IF(COUNTIFS($O$2:O624,Comodines[[#This Row],[LatT&amp;LonT]],$F$2:F624,Datos[[#This Row],[Acq_date]]-1)=0,TRUE,FALSE)</f>
        <v>1</v>
      </c>
      <c r="W624" s="2" t="b">
        <f>AND(Comodines[[#This Row],[L&amp;L]],Comodines[[#This Row],[Nuevo_Fuego]])</f>
        <v>0</v>
      </c>
      <c r="X624" s="2" t="str">
        <f>IF(Comodines[[#This Row],[L&amp;L]],Comodines[[#This Row],[Contador]],"")</f>
        <v/>
      </c>
      <c r="Y624" s="2" t="str">
        <f>IFERROR(SMALL(Comodines[L&amp;LC1],COUNTA($U$2:U624)),"")</f>
        <v/>
      </c>
      <c r="Z624" s="2" t="str">
        <f>IF(AND(Comodines[[#This Row],[Nuevo_Fuego]],Comodines[[#This Row],[L&amp;L]]),Comodines[[#This Row],[Contador]],"")</f>
        <v/>
      </c>
      <c r="AA624" s="2" t="str">
        <f>IFERROR(SMALL(Comodines[FuegoC1],COUNTA($W$2:W624)),"")</f>
        <v/>
      </c>
      <c r="AB624" s="3"/>
      <c r="AD624" s="3"/>
      <c r="AE624" s="3"/>
    </row>
    <row r="625" spans="1:31" ht="15" x14ac:dyDescent="0.25">
      <c r="A625" s="25">
        <v>32.764710000000001</v>
      </c>
      <c r="B625" s="18">
        <v>-81.689130000000006</v>
      </c>
      <c r="C625" s="2">
        <v>330.3</v>
      </c>
      <c r="D625" s="2">
        <v>0.4</v>
      </c>
      <c r="E625" s="2">
        <v>0.4</v>
      </c>
      <c r="F625" s="4">
        <v>42643</v>
      </c>
      <c r="G625" s="2">
        <v>1825</v>
      </c>
      <c r="H625" s="2" t="s">
        <v>0</v>
      </c>
      <c r="I625" s="2" t="s">
        <v>1</v>
      </c>
      <c r="J625" s="2" t="s">
        <v>2</v>
      </c>
      <c r="K625" s="2">
        <v>302.5</v>
      </c>
      <c r="L625" s="2">
        <v>0</v>
      </c>
      <c r="M625" s="6" t="s">
        <v>3</v>
      </c>
      <c r="N625" s="23"/>
      <c r="O625" s="21" t="str">
        <f>Comodines[[#This Row],[Lat_trunc]]&amp;Comodines[[#This Row],[Lon_trunc]]</f>
        <v>32.7645-81.689</v>
      </c>
      <c r="P625" s="21">
        <f>MROUND(Datos[[#This Row],[Latitude]],IF(Datos[[#This Row],[Latitude]]&lt;0,-Precisión,Precisión))</f>
        <v>32.764499999999998</v>
      </c>
      <c r="Q625" s="21">
        <f>MROUND(Datos[[#This Row],[Longitude]],IF(Datos[[#This Row],[Longitude]]&lt;0,-Precisión,Precisión))</f>
        <v>-81.689000000000007</v>
      </c>
      <c r="R625" s="1">
        <v>624</v>
      </c>
      <c r="S625" s="5" t="b">
        <f>AND(Datos[[#This Row],[Latitude]]&gt;=Latitud_,Datos[[#This Row],[Latitude]]&lt;=_Latitud)</f>
        <v>0</v>
      </c>
      <c r="T625" s="2" t="b">
        <f>AND(Datos[[#This Row],[Longitude]]&gt;=Longitud_,Datos[[#This Row],[Longitude]]&lt;=_Longitud)</f>
        <v>0</v>
      </c>
      <c r="U625" s="2" t="b">
        <f>AND(Comodines[[#This Row],[Latitud]],Comodines[[#This Row],[Longitud]])</f>
        <v>0</v>
      </c>
      <c r="V625" s="2" t="b">
        <f>IF(COUNTIFS($O$2:O625,Comodines[[#This Row],[LatT&amp;LonT]],$F$2:F625,Datos[[#This Row],[Acq_date]]-1)=0,TRUE,FALSE)</f>
        <v>1</v>
      </c>
      <c r="W625" s="2" t="b">
        <f>AND(Comodines[[#This Row],[L&amp;L]],Comodines[[#This Row],[Nuevo_Fuego]])</f>
        <v>0</v>
      </c>
      <c r="X625" s="2" t="str">
        <f>IF(Comodines[[#This Row],[L&amp;L]],Comodines[[#This Row],[Contador]],"")</f>
        <v/>
      </c>
      <c r="Y625" s="2" t="str">
        <f>IFERROR(SMALL(Comodines[L&amp;LC1],COUNTA($U$2:U625)),"")</f>
        <v/>
      </c>
      <c r="Z625" s="2" t="str">
        <f>IF(AND(Comodines[[#This Row],[Nuevo_Fuego]],Comodines[[#This Row],[L&amp;L]]),Comodines[[#This Row],[Contador]],"")</f>
        <v/>
      </c>
      <c r="AA625" s="2" t="str">
        <f>IFERROR(SMALL(Comodines[FuegoC1],COUNTA($W$2:W625)),"")</f>
        <v/>
      </c>
      <c r="AB625" s="3"/>
      <c r="AD625" s="3"/>
      <c r="AE625" s="3"/>
    </row>
    <row r="626" spans="1:31" ht="15" x14ac:dyDescent="0.25">
      <c r="A626" s="25">
        <v>32.764029999999998</v>
      </c>
      <c r="B626" s="18">
        <v>-81.693280000000001</v>
      </c>
      <c r="C626" s="2">
        <v>333.5</v>
      </c>
      <c r="D626" s="2">
        <v>0.4</v>
      </c>
      <c r="E626" s="2">
        <v>0.4</v>
      </c>
      <c r="F626" s="4">
        <v>42643</v>
      </c>
      <c r="G626" s="2">
        <v>1825</v>
      </c>
      <c r="H626" s="2" t="s">
        <v>0</v>
      </c>
      <c r="I626" s="2" t="s">
        <v>4</v>
      </c>
      <c r="J626" s="2" t="s">
        <v>2</v>
      </c>
      <c r="K626" s="2">
        <v>306.7</v>
      </c>
      <c r="L626" s="2">
        <v>0</v>
      </c>
      <c r="M626" s="6" t="s">
        <v>3</v>
      </c>
      <c r="N626" s="23"/>
      <c r="O626" s="21" t="str">
        <f>Comodines[[#This Row],[Lat_trunc]]&amp;Comodines[[#This Row],[Lon_trunc]]</f>
        <v>32.764-81.6935</v>
      </c>
      <c r="P626" s="21">
        <f>MROUND(Datos[[#This Row],[Latitude]],IF(Datos[[#This Row],[Latitude]]&lt;0,-Precisión,Precisión))</f>
        <v>32.764000000000003</v>
      </c>
      <c r="Q626" s="21">
        <f>MROUND(Datos[[#This Row],[Longitude]],IF(Datos[[#This Row],[Longitude]]&lt;0,-Precisión,Precisión))</f>
        <v>-81.6935</v>
      </c>
      <c r="R626" s="1">
        <v>625</v>
      </c>
      <c r="S626" s="5" t="b">
        <f>AND(Datos[[#This Row],[Latitude]]&gt;=Latitud_,Datos[[#This Row],[Latitude]]&lt;=_Latitud)</f>
        <v>0</v>
      </c>
      <c r="T626" s="2" t="b">
        <f>AND(Datos[[#This Row],[Longitude]]&gt;=Longitud_,Datos[[#This Row],[Longitude]]&lt;=_Longitud)</f>
        <v>0</v>
      </c>
      <c r="U626" s="2" t="b">
        <f>AND(Comodines[[#This Row],[Latitud]],Comodines[[#This Row],[Longitud]])</f>
        <v>0</v>
      </c>
      <c r="V626" s="2" t="b">
        <f>IF(COUNTIFS($O$2:O626,Comodines[[#This Row],[LatT&amp;LonT]],$F$2:F626,Datos[[#This Row],[Acq_date]]-1)=0,TRUE,FALSE)</f>
        <v>1</v>
      </c>
      <c r="W626" s="2" t="b">
        <f>AND(Comodines[[#This Row],[L&amp;L]],Comodines[[#This Row],[Nuevo_Fuego]])</f>
        <v>0</v>
      </c>
      <c r="X626" s="2" t="str">
        <f>IF(Comodines[[#This Row],[L&amp;L]],Comodines[[#This Row],[Contador]],"")</f>
        <v/>
      </c>
      <c r="Y626" s="2" t="str">
        <f>IFERROR(SMALL(Comodines[L&amp;LC1],COUNTA($U$2:U626)),"")</f>
        <v/>
      </c>
      <c r="Z626" s="2" t="str">
        <f>IF(AND(Comodines[[#This Row],[Nuevo_Fuego]],Comodines[[#This Row],[L&amp;L]]),Comodines[[#This Row],[Contador]],"")</f>
        <v/>
      </c>
      <c r="AA626" s="2" t="str">
        <f>IFERROR(SMALL(Comodines[FuegoC1],COUNTA($W$2:W626)),"")</f>
        <v/>
      </c>
      <c r="AB626" s="3"/>
      <c r="AD626" s="3"/>
      <c r="AE626" s="3"/>
    </row>
    <row r="627" spans="1:31" ht="15" x14ac:dyDescent="0.25">
      <c r="A627" s="25">
        <v>32.76735</v>
      </c>
      <c r="B627" s="18">
        <v>-81.694040000000001</v>
      </c>
      <c r="C627" s="2">
        <v>335.3</v>
      </c>
      <c r="D627" s="2">
        <v>0.4</v>
      </c>
      <c r="E627" s="2">
        <v>0.4</v>
      </c>
      <c r="F627" s="4">
        <v>42643</v>
      </c>
      <c r="G627" s="2">
        <v>1825</v>
      </c>
      <c r="H627" s="2" t="s">
        <v>0</v>
      </c>
      <c r="I627" s="2" t="s">
        <v>1</v>
      </c>
      <c r="J627" s="2" t="s">
        <v>2</v>
      </c>
      <c r="K627" s="2">
        <v>301.89999999999998</v>
      </c>
      <c r="L627" s="2">
        <v>0</v>
      </c>
      <c r="M627" s="6" t="s">
        <v>3</v>
      </c>
      <c r="N627" s="23"/>
      <c r="O627" s="21" t="str">
        <f>Comodines[[#This Row],[Lat_trunc]]&amp;Comodines[[#This Row],[Lon_trunc]]</f>
        <v>32.7675-81.694</v>
      </c>
      <c r="P627" s="21">
        <f>MROUND(Datos[[#This Row],[Latitude]],IF(Datos[[#This Row],[Latitude]]&lt;0,-Precisión,Precisión))</f>
        <v>32.767499999999998</v>
      </c>
      <c r="Q627" s="21">
        <f>MROUND(Datos[[#This Row],[Longitude]],IF(Datos[[#This Row],[Longitude]]&lt;0,-Precisión,Precisión))</f>
        <v>-81.694000000000003</v>
      </c>
      <c r="R627" s="1">
        <v>626</v>
      </c>
      <c r="S627" s="5" t="b">
        <f>AND(Datos[[#This Row],[Latitude]]&gt;=Latitud_,Datos[[#This Row],[Latitude]]&lt;=_Latitud)</f>
        <v>0</v>
      </c>
      <c r="T627" s="2" t="b">
        <f>AND(Datos[[#This Row],[Longitude]]&gt;=Longitud_,Datos[[#This Row],[Longitude]]&lt;=_Longitud)</f>
        <v>0</v>
      </c>
      <c r="U627" s="2" t="b">
        <f>AND(Comodines[[#This Row],[Latitud]],Comodines[[#This Row],[Longitud]])</f>
        <v>0</v>
      </c>
      <c r="V627" s="2" t="b">
        <f>IF(COUNTIFS($O$2:O627,Comodines[[#This Row],[LatT&amp;LonT]],$F$2:F627,Datos[[#This Row],[Acq_date]]-1)=0,TRUE,FALSE)</f>
        <v>1</v>
      </c>
      <c r="W627" s="2" t="b">
        <f>AND(Comodines[[#This Row],[L&amp;L]],Comodines[[#This Row],[Nuevo_Fuego]])</f>
        <v>0</v>
      </c>
      <c r="X627" s="2" t="str">
        <f>IF(Comodines[[#This Row],[L&amp;L]],Comodines[[#This Row],[Contador]],"")</f>
        <v/>
      </c>
      <c r="Y627" s="2" t="str">
        <f>IFERROR(SMALL(Comodines[L&amp;LC1],COUNTA($U$2:U627)),"")</f>
        <v/>
      </c>
      <c r="Z627" s="2" t="str">
        <f>IF(AND(Comodines[[#This Row],[Nuevo_Fuego]],Comodines[[#This Row],[L&amp;L]]),Comodines[[#This Row],[Contador]],"")</f>
        <v/>
      </c>
      <c r="AA627" s="2" t="str">
        <f>IFERROR(SMALL(Comodines[FuegoC1],COUNTA($W$2:W627)),"")</f>
        <v/>
      </c>
      <c r="AB627" s="3"/>
      <c r="AD627" s="3"/>
      <c r="AE627" s="3"/>
    </row>
    <row r="628" spans="1:31" ht="15" x14ac:dyDescent="0.25">
      <c r="A628" s="25">
        <v>32.771349999999998</v>
      </c>
      <c r="B628" s="18">
        <v>-81.690619999999996</v>
      </c>
      <c r="C628" s="2">
        <v>337.7</v>
      </c>
      <c r="D628" s="2">
        <v>0.4</v>
      </c>
      <c r="E628" s="2">
        <v>0.4</v>
      </c>
      <c r="F628" s="4">
        <v>42643</v>
      </c>
      <c r="G628" s="2">
        <v>1825</v>
      </c>
      <c r="H628" s="2" t="s">
        <v>0</v>
      </c>
      <c r="I628" s="2" t="s">
        <v>1</v>
      </c>
      <c r="J628" s="2" t="s">
        <v>2</v>
      </c>
      <c r="K628" s="2">
        <v>301.60000000000002</v>
      </c>
      <c r="L628" s="2">
        <v>0</v>
      </c>
      <c r="M628" s="6" t="s">
        <v>3</v>
      </c>
      <c r="N628" s="23"/>
      <c r="O628" s="21" t="str">
        <f>Comodines[[#This Row],[Lat_trunc]]&amp;Comodines[[#This Row],[Lon_trunc]]</f>
        <v>32.7715-81.6905</v>
      </c>
      <c r="P628" s="21">
        <f>MROUND(Datos[[#This Row],[Latitude]],IF(Datos[[#This Row],[Latitude]]&lt;0,-Precisión,Precisión))</f>
        <v>32.771500000000003</v>
      </c>
      <c r="Q628" s="21">
        <f>MROUND(Datos[[#This Row],[Longitude]],IF(Datos[[#This Row],[Longitude]]&lt;0,-Precisión,Precisión))</f>
        <v>-81.6905</v>
      </c>
      <c r="R628" s="1">
        <v>627</v>
      </c>
      <c r="S628" s="5" t="b">
        <f>AND(Datos[[#This Row],[Latitude]]&gt;=Latitud_,Datos[[#This Row],[Latitude]]&lt;=_Latitud)</f>
        <v>0</v>
      </c>
      <c r="T628" s="2" t="b">
        <f>AND(Datos[[#This Row],[Longitude]]&gt;=Longitud_,Datos[[#This Row],[Longitude]]&lt;=_Longitud)</f>
        <v>0</v>
      </c>
      <c r="U628" s="2" t="b">
        <f>AND(Comodines[[#This Row],[Latitud]],Comodines[[#This Row],[Longitud]])</f>
        <v>0</v>
      </c>
      <c r="V628" s="2" t="b">
        <f>IF(COUNTIFS($O$2:O628,Comodines[[#This Row],[LatT&amp;LonT]],$F$2:F628,Datos[[#This Row],[Acq_date]]-1)=0,TRUE,FALSE)</f>
        <v>1</v>
      </c>
      <c r="W628" s="2" t="b">
        <f>AND(Comodines[[#This Row],[L&amp;L]],Comodines[[#This Row],[Nuevo_Fuego]])</f>
        <v>0</v>
      </c>
      <c r="X628" s="2" t="str">
        <f>IF(Comodines[[#This Row],[L&amp;L]],Comodines[[#This Row],[Contador]],"")</f>
        <v/>
      </c>
      <c r="Y628" s="2" t="str">
        <f>IFERROR(SMALL(Comodines[L&amp;LC1],COUNTA($U$2:U628)),"")</f>
        <v/>
      </c>
      <c r="Z628" s="2" t="str">
        <f>IF(AND(Comodines[[#This Row],[Nuevo_Fuego]],Comodines[[#This Row],[L&amp;L]]),Comodines[[#This Row],[Contador]],"")</f>
        <v/>
      </c>
      <c r="AA628" s="2" t="str">
        <f>IFERROR(SMALL(Comodines[FuegoC1],COUNTA($W$2:W628)),"")</f>
        <v/>
      </c>
      <c r="AB628" s="3"/>
      <c r="AD628" s="3"/>
      <c r="AE628" s="3"/>
    </row>
    <row r="629" spans="1:31" ht="15" x14ac:dyDescent="0.25">
      <c r="A629" s="25">
        <v>32.770679999999999</v>
      </c>
      <c r="B629" s="18">
        <v>-81.694779999999994</v>
      </c>
      <c r="C629" s="2">
        <v>352.4</v>
      </c>
      <c r="D629" s="2">
        <v>0.4</v>
      </c>
      <c r="E629" s="2">
        <v>0.4</v>
      </c>
      <c r="F629" s="4">
        <v>42643</v>
      </c>
      <c r="G629" s="2">
        <v>1825</v>
      </c>
      <c r="H629" s="2" t="s">
        <v>0</v>
      </c>
      <c r="I629" s="2" t="s">
        <v>1</v>
      </c>
      <c r="J629" s="2" t="s">
        <v>2</v>
      </c>
      <c r="K629" s="2">
        <v>304.8</v>
      </c>
      <c r="L629" s="2">
        <v>0</v>
      </c>
      <c r="M629" s="6" t="s">
        <v>3</v>
      </c>
      <c r="N629" s="23"/>
      <c r="O629" s="21" t="str">
        <f>Comodines[[#This Row],[Lat_trunc]]&amp;Comodines[[#This Row],[Lon_trunc]]</f>
        <v>32.7705-81.695</v>
      </c>
      <c r="P629" s="21">
        <f>MROUND(Datos[[#This Row],[Latitude]],IF(Datos[[#This Row],[Latitude]]&lt;0,-Precisión,Precisión))</f>
        <v>32.770499999999998</v>
      </c>
      <c r="Q629" s="21">
        <f>MROUND(Datos[[#This Row],[Longitude]],IF(Datos[[#This Row],[Longitude]]&lt;0,-Precisión,Precisión))</f>
        <v>-81.695000000000007</v>
      </c>
      <c r="R629" s="1">
        <v>628</v>
      </c>
      <c r="S629" s="5" t="b">
        <f>AND(Datos[[#This Row],[Latitude]]&gt;=Latitud_,Datos[[#This Row],[Latitude]]&lt;=_Latitud)</f>
        <v>0</v>
      </c>
      <c r="T629" s="2" t="b">
        <f>AND(Datos[[#This Row],[Longitude]]&gt;=Longitud_,Datos[[#This Row],[Longitude]]&lt;=_Longitud)</f>
        <v>0</v>
      </c>
      <c r="U629" s="2" t="b">
        <f>AND(Comodines[[#This Row],[Latitud]],Comodines[[#This Row],[Longitud]])</f>
        <v>0</v>
      </c>
      <c r="V629" s="2" t="b">
        <f>IF(COUNTIFS($O$2:O629,Comodines[[#This Row],[LatT&amp;LonT]],$F$2:F629,Datos[[#This Row],[Acq_date]]-1)=0,TRUE,FALSE)</f>
        <v>1</v>
      </c>
      <c r="W629" s="2" t="b">
        <f>AND(Comodines[[#This Row],[L&amp;L]],Comodines[[#This Row],[Nuevo_Fuego]])</f>
        <v>0</v>
      </c>
      <c r="X629" s="2" t="str">
        <f>IF(Comodines[[#This Row],[L&amp;L]],Comodines[[#This Row],[Contador]],"")</f>
        <v/>
      </c>
      <c r="Y629" s="2" t="str">
        <f>IFERROR(SMALL(Comodines[L&amp;LC1],COUNTA($U$2:U629)),"")</f>
        <v/>
      </c>
      <c r="Z629" s="2" t="str">
        <f>IF(AND(Comodines[[#This Row],[Nuevo_Fuego]],Comodines[[#This Row],[L&amp;L]]),Comodines[[#This Row],[Contador]],"")</f>
        <v/>
      </c>
      <c r="AA629" s="2" t="str">
        <f>IFERROR(SMALL(Comodines[FuegoC1],COUNTA($W$2:W629)),"")</f>
        <v/>
      </c>
      <c r="AB629" s="3"/>
      <c r="AD629" s="3"/>
      <c r="AE629" s="3"/>
    </row>
    <row r="630" spans="1:31" ht="15" x14ac:dyDescent="0.25">
      <c r="A630" s="25">
        <v>32.77467</v>
      </c>
      <c r="B630" s="18">
        <v>-81.691370000000006</v>
      </c>
      <c r="C630" s="2">
        <v>328.5</v>
      </c>
      <c r="D630" s="2">
        <v>0.4</v>
      </c>
      <c r="E630" s="2">
        <v>0.4</v>
      </c>
      <c r="F630" s="4">
        <v>42643</v>
      </c>
      <c r="G630" s="2">
        <v>1825</v>
      </c>
      <c r="H630" s="2" t="s">
        <v>0</v>
      </c>
      <c r="I630" s="2" t="s">
        <v>4</v>
      </c>
      <c r="J630" s="2" t="s">
        <v>2</v>
      </c>
      <c r="K630" s="2">
        <v>301.7</v>
      </c>
      <c r="L630" s="2">
        <v>0</v>
      </c>
      <c r="M630" s="6" t="s">
        <v>3</v>
      </c>
      <c r="N630" s="23"/>
      <c r="O630" s="21" t="str">
        <f>Comodines[[#This Row],[Lat_trunc]]&amp;Comodines[[#This Row],[Lon_trunc]]</f>
        <v>32.7745-81.6915</v>
      </c>
      <c r="P630" s="21">
        <f>MROUND(Datos[[#This Row],[Latitude]],IF(Datos[[#This Row],[Latitude]]&lt;0,-Precisión,Precisión))</f>
        <v>32.774500000000003</v>
      </c>
      <c r="Q630" s="21">
        <f>MROUND(Datos[[#This Row],[Longitude]],IF(Datos[[#This Row],[Longitude]]&lt;0,-Precisión,Precisión))</f>
        <v>-81.691500000000005</v>
      </c>
      <c r="R630" s="1">
        <v>629</v>
      </c>
      <c r="S630" s="5" t="b">
        <f>AND(Datos[[#This Row],[Latitude]]&gt;=Latitud_,Datos[[#This Row],[Latitude]]&lt;=_Latitud)</f>
        <v>0</v>
      </c>
      <c r="T630" s="2" t="b">
        <f>AND(Datos[[#This Row],[Longitude]]&gt;=Longitud_,Datos[[#This Row],[Longitude]]&lt;=_Longitud)</f>
        <v>0</v>
      </c>
      <c r="U630" s="2" t="b">
        <f>AND(Comodines[[#This Row],[Latitud]],Comodines[[#This Row],[Longitud]])</f>
        <v>0</v>
      </c>
      <c r="V630" s="2" t="b">
        <f>IF(COUNTIFS($O$2:O630,Comodines[[#This Row],[LatT&amp;LonT]],$F$2:F630,Datos[[#This Row],[Acq_date]]-1)=0,TRUE,FALSE)</f>
        <v>1</v>
      </c>
      <c r="W630" s="2" t="b">
        <f>AND(Comodines[[#This Row],[L&amp;L]],Comodines[[#This Row],[Nuevo_Fuego]])</f>
        <v>0</v>
      </c>
      <c r="X630" s="2" t="str">
        <f>IF(Comodines[[#This Row],[L&amp;L]],Comodines[[#This Row],[Contador]],"")</f>
        <v/>
      </c>
      <c r="Y630" s="2" t="str">
        <f>IFERROR(SMALL(Comodines[L&amp;LC1],COUNTA($U$2:U630)),"")</f>
        <v/>
      </c>
      <c r="Z630" s="2" t="str">
        <f>IF(AND(Comodines[[#This Row],[Nuevo_Fuego]],Comodines[[#This Row],[L&amp;L]]),Comodines[[#This Row],[Contador]],"")</f>
        <v/>
      </c>
      <c r="AA630" s="2" t="str">
        <f>IFERROR(SMALL(Comodines[FuegoC1],COUNTA($W$2:W630)),"")</f>
        <v/>
      </c>
      <c r="AB630" s="3"/>
      <c r="AD630" s="3"/>
      <c r="AE630" s="3"/>
    </row>
    <row r="631" spans="1:31" ht="15" x14ac:dyDescent="0.25">
      <c r="A631" s="25">
        <v>32.774000000000001</v>
      </c>
      <c r="B631" s="18">
        <v>-81.695530000000005</v>
      </c>
      <c r="C631" s="2">
        <v>336.6</v>
      </c>
      <c r="D631" s="2">
        <v>0.4</v>
      </c>
      <c r="E631" s="2">
        <v>0.4</v>
      </c>
      <c r="F631" s="4">
        <v>42643</v>
      </c>
      <c r="G631" s="2">
        <v>1825</v>
      </c>
      <c r="H631" s="2" t="s">
        <v>0</v>
      </c>
      <c r="I631" s="2" t="s">
        <v>1</v>
      </c>
      <c r="J631" s="2" t="s">
        <v>2</v>
      </c>
      <c r="K631" s="2">
        <v>302.2</v>
      </c>
      <c r="L631" s="2">
        <v>0</v>
      </c>
      <c r="M631" s="6" t="s">
        <v>3</v>
      </c>
      <c r="N631" s="23"/>
      <c r="O631" s="21" t="str">
        <f>Comodines[[#This Row],[Lat_trunc]]&amp;Comodines[[#This Row],[Lon_trunc]]</f>
        <v>32.774-81.6955</v>
      </c>
      <c r="P631" s="21">
        <f>MROUND(Datos[[#This Row],[Latitude]],IF(Datos[[#This Row],[Latitude]]&lt;0,-Precisión,Precisión))</f>
        <v>32.774000000000001</v>
      </c>
      <c r="Q631" s="21">
        <f>MROUND(Datos[[#This Row],[Longitude]],IF(Datos[[#This Row],[Longitude]]&lt;0,-Precisión,Precisión))</f>
        <v>-81.695499999999996</v>
      </c>
      <c r="R631" s="1">
        <v>630</v>
      </c>
      <c r="S631" s="5" t="b">
        <f>AND(Datos[[#This Row],[Latitude]]&gt;=Latitud_,Datos[[#This Row],[Latitude]]&lt;=_Latitud)</f>
        <v>0</v>
      </c>
      <c r="T631" s="2" t="b">
        <f>AND(Datos[[#This Row],[Longitude]]&gt;=Longitud_,Datos[[#This Row],[Longitude]]&lt;=_Longitud)</f>
        <v>0</v>
      </c>
      <c r="U631" s="2" t="b">
        <f>AND(Comodines[[#This Row],[Latitud]],Comodines[[#This Row],[Longitud]])</f>
        <v>0</v>
      </c>
      <c r="V631" s="2" t="b">
        <f>IF(COUNTIFS($O$2:O631,Comodines[[#This Row],[LatT&amp;LonT]],$F$2:F631,Datos[[#This Row],[Acq_date]]-1)=0,TRUE,FALSE)</f>
        <v>1</v>
      </c>
      <c r="W631" s="2" t="b">
        <f>AND(Comodines[[#This Row],[L&amp;L]],Comodines[[#This Row],[Nuevo_Fuego]])</f>
        <v>0</v>
      </c>
      <c r="X631" s="2" t="str">
        <f>IF(Comodines[[#This Row],[L&amp;L]],Comodines[[#This Row],[Contador]],"")</f>
        <v/>
      </c>
      <c r="Y631" s="2" t="str">
        <f>IFERROR(SMALL(Comodines[L&amp;LC1],COUNTA($U$2:U631)),"")</f>
        <v/>
      </c>
      <c r="Z631" s="2" t="str">
        <f>IF(AND(Comodines[[#This Row],[Nuevo_Fuego]],Comodines[[#This Row],[L&amp;L]]),Comodines[[#This Row],[Contador]],"")</f>
        <v/>
      </c>
      <c r="AA631" s="2" t="str">
        <f>IFERROR(SMALL(Comodines[FuegoC1],COUNTA($W$2:W631)),"")</f>
        <v/>
      </c>
      <c r="AB631" s="3"/>
      <c r="AD631" s="3"/>
      <c r="AE631" s="3"/>
    </row>
    <row r="632" spans="1:31" ht="15" x14ac:dyDescent="0.25">
      <c r="A632" s="25">
        <v>31.95823</v>
      </c>
      <c r="B632" s="18">
        <v>-86.219920000000002</v>
      </c>
      <c r="C632" s="2">
        <v>343.5</v>
      </c>
      <c r="D632" s="2">
        <v>0.4</v>
      </c>
      <c r="E632" s="2">
        <v>0.5</v>
      </c>
      <c r="F632" s="4">
        <v>42643</v>
      </c>
      <c r="G632" s="2">
        <v>1825</v>
      </c>
      <c r="H632" s="2" t="s">
        <v>0</v>
      </c>
      <c r="I632" s="2" t="s">
        <v>1</v>
      </c>
      <c r="J632" s="2" t="s">
        <v>2</v>
      </c>
      <c r="K632" s="2">
        <v>294.60000000000002</v>
      </c>
      <c r="L632" s="2">
        <v>0</v>
      </c>
      <c r="M632" s="6" t="s">
        <v>3</v>
      </c>
      <c r="N632" s="23"/>
      <c r="O632" s="21" t="str">
        <f>Comodines[[#This Row],[Lat_trunc]]&amp;Comodines[[#This Row],[Lon_trunc]]</f>
        <v>31.958-86.22</v>
      </c>
      <c r="P632" s="21">
        <f>MROUND(Datos[[#This Row],[Latitude]],IF(Datos[[#This Row],[Latitude]]&lt;0,-Precisión,Precisión))</f>
        <v>31.958000000000002</v>
      </c>
      <c r="Q632" s="21">
        <f>MROUND(Datos[[#This Row],[Longitude]],IF(Datos[[#This Row],[Longitude]]&lt;0,-Precisión,Precisión))</f>
        <v>-86.22</v>
      </c>
      <c r="R632" s="1">
        <v>631</v>
      </c>
      <c r="S632" s="5" t="b">
        <f>AND(Datos[[#This Row],[Latitude]]&gt;=Latitud_,Datos[[#This Row],[Latitude]]&lt;=_Latitud)</f>
        <v>0</v>
      </c>
      <c r="T632" s="2" t="b">
        <f>AND(Datos[[#This Row],[Longitude]]&gt;=Longitud_,Datos[[#This Row],[Longitude]]&lt;=_Longitud)</f>
        <v>0</v>
      </c>
      <c r="U632" s="2" t="b">
        <f>AND(Comodines[[#This Row],[Latitud]],Comodines[[#This Row],[Longitud]])</f>
        <v>0</v>
      </c>
      <c r="V632" s="2" t="b">
        <f>IF(COUNTIFS($O$2:O632,Comodines[[#This Row],[LatT&amp;LonT]],$F$2:F632,Datos[[#This Row],[Acq_date]]-1)=0,TRUE,FALSE)</f>
        <v>1</v>
      </c>
      <c r="W632" s="2" t="b">
        <f>AND(Comodines[[#This Row],[L&amp;L]],Comodines[[#This Row],[Nuevo_Fuego]])</f>
        <v>0</v>
      </c>
      <c r="X632" s="2" t="str">
        <f>IF(Comodines[[#This Row],[L&amp;L]],Comodines[[#This Row],[Contador]],"")</f>
        <v/>
      </c>
      <c r="Y632" s="2" t="str">
        <f>IFERROR(SMALL(Comodines[L&amp;LC1],COUNTA($U$2:U632)),"")</f>
        <v/>
      </c>
      <c r="Z632" s="2" t="str">
        <f>IF(AND(Comodines[[#This Row],[Nuevo_Fuego]],Comodines[[#This Row],[L&amp;L]]),Comodines[[#This Row],[Contador]],"")</f>
        <v/>
      </c>
      <c r="AA632" s="2" t="str">
        <f>IFERROR(SMALL(Comodines[FuegoC1],COUNTA($W$2:W632)),"")</f>
        <v/>
      </c>
      <c r="AB632" s="3"/>
      <c r="AD632" s="3"/>
      <c r="AE632" s="3"/>
    </row>
    <row r="633" spans="1:31" ht="15" x14ac:dyDescent="0.25">
      <c r="A633" s="25">
        <v>31.957409999999999</v>
      </c>
      <c r="B633" s="18">
        <v>-86.224010000000007</v>
      </c>
      <c r="C633" s="2">
        <v>330.5</v>
      </c>
      <c r="D633" s="2">
        <v>0.4</v>
      </c>
      <c r="E633" s="2">
        <v>0.5</v>
      </c>
      <c r="F633" s="4">
        <v>42643</v>
      </c>
      <c r="G633" s="2">
        <v>1825</v>
      </c>
      <c r="H633" s="2" t="s">
        <v>0</v>
      </c>
      <c r="I633" s="2" t="s">
        <v>1</v>
      </c>
      <c r="J633" s="2" t="s">
        <v>2</v>
      </c>
      <c r="K633" s="2">
        <v>292.2</v>
      </c>
      <c r="L633" s="2">
        <v>0</v>
      </c>
      <c r="M633" s="6" t="s">
        <v>3</v>
      </c>
      <c r="N633" s="23"/>
      <c r="O633" s="21" t="str">
        <f>Comodines[[#This Row],[Lat_trunc]]&amp;Comodines[[#This Row],[Lon_trunc]]</f>
        <v>31.9575-86.224</v>
      </c>
      <c r="P633" s="21">
        <f>MROUND(Datos[[#This Row],[Latitude]],IF(Datos[[#This Row],[Latitude]]&lt;0,-Precisión,Precisión))</f>
        <v>31.9575</v>
      </c>
      <c r="Q633" s="21">
        <f>MROUND(Datos[[#This Row],[Longitude]],IF(Datos[[#This Row],[Longitude]]&lt;0,-Precisión,Precisión))</f>
        <v>-86.224000000000004</v>
      </c>
      <c r="R633" s="1">
        <v>632</v>
      </c>
      <c r="S633" s="5" t="b">
        <f>AND(Datos[[#This Row],[Latitude]]&gt;=Latitud_,Datos[[#This Row],[Latitude]]&lt;=_Latitud)</f>
        <v>0</v>
      </c>
      <c r="T633" s="2" t="b">
        <f>AND(Datos[[#This Row],[Longitude]]&gt;=Longitud_,Datos[[#This Row],[Longitude]]&lt;=_Longitud)</f>
        <v>0</v>
      </c>
      <c r="U633" s="2" t="b">
        <f>AND(Comodines[[#This Row],[Latitud]],Comodines[[#This Row],[Longitud]])</f>
        <v>0</v>
      </c>
      <c r="V633" s="2" t="b">
        <f>IF(COUNTIFS($O$2:O633,Comodines[[#This Row],[LatT&amp;LonT]],$F$2:F633,Datos[[#This Row],[Acq_date]]-1)=0,TRUE,FALSE)</f>
        <v>1</v>
      </c>
      <c r="W633" s="2" t="b">
        <f>AND(Comodines[[#This Row],[L&amp;L]],Comodines[[#This Row],[Nuevo_Fuego]])</f>
        <v>0</v>
      </c>
      <c r="X633" s="2" t="str">
        <f>IF(Comodines[[#This Row],[L&amp;L]],Comodines[[#This Row],[Contador]],"")</f>
        <v/>
      </c>
      <c r="Y633" s="2" t="str">
        <f>IFERROR(SMALL(Comodines[L&amp;LC1],COUNTA($U$2:U633)),"")</f>
        <v/>
      </c>
      <c r="Z633" s="2" t="str">
        <f>IF(AND(Comodines[[#This Row],[Nuevo_Fuego]],Comodines[[#This Row],[L&amp;L]]),Comodines[[#This Row],[Contador]],"")</f>
        <v/>
      </c>
      <c r="AA633" s="2" t="str">
        <f>IFERROR(SMALL(Comodines[FuegoC1],COUNTA($W$2:W633)),"")</f>
        <v/>
      </c>
      <c r="AB633" s="3"/>
      <c r="AD633" s="3"/>
      <c r="AE633" s="3"/>
    </row>
    <row r="634" spans="1:31" ht="15" x14ac:dyDescent="0.25">
      <c r="A634" s="25">
        <v>32.53051</v>
      </c>
      <c r="B634" s="18">
        <v>-83.186989999999994</v>
      </c>
      <c r="C634" s="2">
        <v>339.1</v>
      </c>
      <c r="D634" s="2">
        <v>0.4</v>
      </c>
      <c r="E634" s="2">
        <v>0.4</v>
      </c>
      <c r="F634" s="4">
        <v>42643</v>
      </c>
      <c r="G634" s="2">
        <v>1825</v>
      </c>
      <c r="H634" s="2" t="s">
        <v>0</v>
      </c>
      <c r="I634" s="2" t="s">
        <v>1</v>
      </c>
      <c r="J634" s="2" t="s">
        <v>2</v>
      </c>
      <c r="K634" s="2">
        <v>306.10000000000002</v>
      </c>
      <c r="L634" s="2">
        <v>0</v>
      </c>
      <c r="M634" s="6" t="s">
        <v>3</v>
      </c>
      <c r="N634" s="23"/>
      <c r="O634" s="21" t="str">
        <f>Comodines[[#This Row],[Lat_trunc]]&amp;Comodines[[#This Row],[Lon_trunc]]</f>
        <v>32.5305-83.187</v>
      </c>
      <c r="P634" s="21">
        <f>MROUND(Datos[[#This Row],[Latitude]],IF(Datos[[#This Row],[Latitude]]&lt;0,-Precisión,Precisión))</f>
        <v>32.530500000000004</v>
      </c>
      <c r="Q634" s="21">
        <f>MROUND(Datos[[#This Row],[Longitude]],IF(Datos[[#This Row],[Longitude]]&lt;0,-Precisión,Precisión))</f>
        <v>-83.186999999999998</v>
      </c>
      <c r="R634" s="1">
        <v>633</v>
      </c>
      <c r="S634" s="5" t="b">
        <f>AND(Datos[[#This Row],[Latitude]]&gt;=Latitud_,Datos[[#This Row],[Latitude]]&lt;=_Latitud)</f>
        <v>0</v>
      </c>
      <c r="T634" s="2" t="b">
        <f>AND(Datos[[#This Row],[Longitude]]&gt;=Longitud_,Datos[[#This Row],[Longitude]]&lt;=_Longitud)</f>
        <v>0</v>
      </c>
      <c r="U634" s="2" t="b">
        <f>AND(Comodines[[#This Row],[Latitud]],Comodines[[#This Row],[Longitud]])</f>
        <v>0</v>
      </c>
      <c r="V634" s="2" t="b">
        <f>IF(COUNTIFS($O$2:O634,Comodines[[#This Row],[LatT&amp;LonT]],$F$2:F634,Datos[[#This Row],[Acq_date]]-1)=0,TRUE,FALSE)</f>
        <v>1</v>
      </c>
      <c r="W634" s="2" t="b">
        <f>AND(Comodines[[#This Row],[L&amp;L]],Comodines[[#This Row],[Nuevo_Fuego]])</f>
        <v>0</v>
      </c>
      <c r="X634" s="2" t="str">
        <f>IF(Comodines[[#This Row],[L&amp;L]],Comodines[[#This Row],[Contador]],"")</f>
        <v/>
      </c>
      <c r="Y634" s="2" t="str">
        <f>IFERROR(SMALL(Comodines[L&amp;LC1],COUNTA($U$2:U634)),"")</f>
        <v/>
      </c>
      <c r="Z634" s="2" t="str">
        <f>IF(AND(Comodines[[#This Row],[Nuevo_Fuego]],Comodines[[#This Row],[L&amp;L]]),Comodines[[#This Row],[Contador]],"")</f>
        <v/>
      </c>
      <c r="AA634" s="2" t="str">
        <f>IFERROR(SMALL(Comodines[FuegoC1],COUNTA($W$2:W634)),"")</f>
        <v/>
      </c>
      <c r="AB634" s="3"/>
      <c r="AD634" s="3"/>
      <c r="AE634" s="3"/>
    </row>
    <row r="635" spans="1:31" ht="15" x14ac:dyDescent="0.25">
      <c r="A635" s="25">
        <v>31.962209999999999</v>
      </c>
      <c r="B635" s="18">
        <v>-86.221019999999996</v>
      </c>
      <c r="C635" s="2">
        <v>345.5</v>
      </c>
      <c r="D635" s="2">
        <v>0.4</v>
      </c>
      <c r="E635" s="2">
        <v>0.5</v>
      </c>
      <c r="F635" s="4">
        <v>42643</v>
      </c>
      <c r="G635" s="2">
        <v>1825</v>
      </c>
      <c r="H635" s="2" t="s">
        <v>0</v>
      </c>
      <c r="I635" s="2" t="s">
        <v>1</v>
      </c>
      <c r="J635" s="2" t="s">
        <v>2</v>
      </c>
      <c r="K635" s="2">
        <v>309.2</v>
      </c>
      <c r="L635" s="2">
        <v>0</v>
      </c>
      <c r="M635" s="6" t="s">
        <v>3</v>
      </c>
      <c r="N635" s="23"/>
      <c r="O635" s="21" t="str">
        <f>Comodines[[#This Row],[Lat_trunc]]&amp;Comodines[[#This Row],[Lon_trunc]]</f>
        <v>31.962-86.221</v>
      </c>
      <c r="P635" s="21">
        <f>MROUND(Datos[[#This Row],[Latitude]],IF(Datos[[#This Row],[Latitude]]&lt;0,-Precisión,Precisión))</f>
        <v>31.962</v>
      </c>
      <c r="Q635" s="21">
        <f>MROUND(Datos[[#This Row],[Longitude]],IF(Datos[[#This Row],[Longitude]]&lt;0,-Precisión,Precisión))</f>
        <v>-86.221000000000004</v>
      </c>
      <c r="R635" s="1">
        <v>634</v>
      </c>
      <c r="S635" s="5" t="b">
        <f>AND(Datos[[#This Row],[Latitude]]&gt;=Latitud_,Datos[[#This Row],[Latitude]]&lt;=_Latitud)</f>
        <v>0</v>
      </c>
      <c r="T635" s="2" t="b">
        <f>AND(Datos[[#This Row],[Longitude]]&gt;=Longitud_,Datos[[#This Row],[Longitude]]&lt;=_Longitud)</f>
        <v>0</v>
      </c>
      <c r="U635" s="2" t="b">
        <f>AND(Comodines[[#This Row],[Latitud]],Comodines[[#This Row],[Longitud]])</f>
        <v>0</v>
      </c>
      <c r="V635" s="2" t="b">
        <f>IF(COUNTIFS($O$2:O635,Comodines[[#This Row],[LatT&amp;LonT]],$F$2:F635,Datos[[#This Row],[Acq_date]]-1)=0,TRUE,FALSE)</f>
        <v>1</v>
      </c>
      <c r="W635" s="2" t="b">
        <f>AND(Comodines[[#This Row],[L&amp;L]],Comodines[[#This Row],[Nuevo_Fuego]])</f>
        <v>0</v>
      </c>
      <c r="X635" s="2" t="str">
        <f>IF(Comodines[[#This Row],[L&amp;L]],Comodines[[#This Row],[Contador]],"")</f>
        <v/>
      </c>
      <c r="Y635" s="2" t="str">
        <f>IFERROR(SMALL(Comodines[L&amp;LC1],COUNTA($U$2:U635)),"")</f>
        <v/>
      </c>
      <c r="Z635" s="2" t="str">
        <f>IF(AND(Comodines[[#This Row],[Nuevo_Fuego]],Comodines[[#This Row],[L&amp;L]]),Comodines[[#This Row],[Contador]],"")</f>
        <v/>
      </c>
      <c r="AA635" s="2" t="str">
        <f>IFERROR(SMALL(Comodines[FuegoC1],COUNTA($W$2:W635)),"")</f>
        <v/>
      </c>
      <c r="AB635" s="3"/>
      <c r="AD635" s="3"/>
      <c r="AE635" s="3"/>
    </row>
    <row r="636" spans="1:31" ht="15" x14ac:dyDescent="0.25">
      <c r="A636" s="25">
        <v>31.96537</v>
      </c>
      <c r="B636" s="18">
        <v>-86.226200000000006</v>
      </c>
      <c r="C636" s="2">
        <v>331.3</v>
      </c>
      <c r="D636" s="2">
        <v>0.4</v>
      </c>
      <c r="E636" s="2">
        <v>0.5</v>
      </c>
      <c r="F636" s="4">
        <v>42643</v>
      </c>
      <c r="G636" s="2">
        <v>1825</v>
      </c>
      <c r="H636" s="2" t="s">
        <v>0</v>
      </c>
      <c r="I636" s="2" t="s">
        <v>1</v>
      </c>
      <c r="J636" s="2" t="s">
        <v>2</v>
      </c>
      <c r="K636" s="2">
        <v>292.60000000000002</v>
      </c>
      <c r="L636" s="2">
        <v>0</v>
      </c>
      <c r="M636" s="6" t="s">
        <v>3</v>
      </c>
      <c r="N636" s="23"/>
      <c r="O636" s="21" t="str">
        <f>Comodines[[#This Row],[Lat_trunc]]&amp;Comodines[[#This Row],[Lon_trunc]]</f>
        <v>31.9655-86.226</v>
      </c>
      <c r="P636" s="21">
        <f>MROUND(Datos[[#This Row],[Latitude]],IF(Datos[[#This Row],[Latitude]]&lt;0,-Precisión,Precisión))</f>
        <v>31.965500000000002</v>
      </c>
      <c r="Q636" s="21">
        <f>MROUND(Datos[[#This Row],[Longitude]],IF(Datos[[#This Row],[Longitude]]&lt;0,-Precisión,Precisión))</f>
        <v>-86.225999999999999</v>
      </c>
      <c r="R636" s="1">
        <v>635</v>
      </c>
      <c r="S636" s="5" t="b">
        <f>AND(Datos[[#This Row],[Latitude]]&gt;=Latitud_,Datos[[#This Row],[Latitude]]&lt;=_Latitud)</f>
        <v>0</v>
      </c>
      <c r="T636" s="2" t="b">
        <f>AND(Datos[[#This Row],[Longitude]]&gt;=Longitud_,Datos[[#This Row],[Longitude]]&lt;=_Longitud)</f>
        <v>0</v>
      </c>
      <c r="U636" s="2" t="b">
        <f>AND(Comodines[[#This Row],[Latitud]],Comodines[[#This Row],[Longitud]])</f>
        <v>0</v>
      </c>
      <c r="V636" s="2" t="b">
        <f>IF(COUNTIFS($O$2:O636,Comodines[[#This Row],[LatT&amp;LonT]],$F$2:F636,Datos[[#This Row],[Acq_date]]-1)=0,TRUE,FALSE)</f>
        <v>1</v>
      </c>
      <c r="W636" s="2" t="b">
        <f>AND(Comodines[[#This Row],[L&amp;L]],Comodines[[#This Row],[Nuevo_Fuego]])</f>
        <v>0</v>
      </c>
      <c r="X636" s="2" t="str">
        <f>IF(Comodines[[#This Row],[L&amp;L]],Comodines[[#This Row],[Contador]],"")</f>
        <v/>
      </c>
      <c r="Y636" s="2" t="str">
        <f>IFERROR(SMALL(Comodines[L&amp;LC1],COUNTA($U$2:U636)),"")</f>
        <v/>
      </c>
      <c r="Z636" s="2" t="str">
        <f>IF(AND(Comodines[[#This Row],[Nuevo_Fuego]],Comodines[[#This Row],[L&amp;L]]),Comodines[[#This Row],[Contador]],"")</f>
        <v/>
      </c>
      <c r="AA636" s="2" t="str">
        <f>IFERROR(SMALL(Comodines[FuegoC1],COUNTA($W$2:W636)),"")</f>
        <v/>
      </c>
      <c r="AB636" s="3"/>
      <c r="AD636" s="3"/>
      <c r="AE636" s="3"/>
    </row>
    <row r="637" spans="1:31" ht="15" x14ac:dyDescent="0.25">
      <c r="A637" s="25">
        <v>30.556170000000002</v>
      </c>
      <c r="B637" s="18">
        <v>-92.487920000000003</v>
      </c>
      <c r="C637" s="2">
        <v>367</v>
      </c>
      <c r="D637" s="2">
        <v>0.5</v>
      </c>
      <c r="E637" s="2">
        <v>0.7</v>
      </c>
      <c r="F637" s="4">
        <v>42643</v>
      </c>
      <c r="G637" s="2">
        <v>1825</v>
      </c>
      <c r="H637" s="2" t="s">
        <v>0</v>
      </c>
      <c r="I637" s="2" t="s">
        <v>1</v>
      </c>
      <c r="J637" s="2" t="s">
        <v>2</v>
      </c>
      <c r="K637" s="2">
        <v>296.8</v>
      </c>
      <c r="L637" s="2">
        <v>0</v>
      </c>
      <c r="M637" s="6" t="s">
        <v>3</v>
      </c>
      <c r="N637" s="23"/>
      <c r="O637" s="21" t="str">
        <f>Comodines[[#This Row],[Lat_trunc]]&amp;Comodines[[#This Row],[Lon_trunc]]</f>
        <v>30.556-92.488</v>
      </c>
      <c r="P637" s="21">
        <f>MROUND(Datos[[#This Row],[Latitude]],IF(Datos[[#This Row],[Latitude]]&lt;0,-Precisión,Precisión))</f>
        <v>30.556000000000001</v>
      </c>
      <c r="Q637" s="21">
        <f>MROUND(Datos[[#This Row],[Longitude]],IF(Datos[[#This Row],[Longitude]]&lt;0,-Precisión,Precisión))</f>
        <v>-92.488</v>
      </c>
      <c r="R637" s="1">
        <v>636</v>
      </c>
      <c r="S637" s="5" t="b">
        <f>AND(Datos[[#This Row],[Latitude]]&gt;=Latitud_,Datos[[#This Row],[Latitude]]&lt;=_Latitud)</f>
        <v>0</v>
      </c>
      <c r="T637" s="2" t="b">
        <f>AND(Datos[[#This Row],[Longitude]]&gt;=Longitud_,Datos[[#This Row],[Longitude]]&lt;=_Longitud)</f>
        <v>0</v>
      </c>
      <c r="U637" s="2" t="b">
        <f>AND(Comodines[[#This Row],[Latitud]],Comodines[[#This Row],[Longitud]])</f>
        <v>0</v>
      </c>
      <c r="V637" s="2" t="b">
        <f>IF(COUNTIFS($O$2:O637,Comodines[[#This Row],[LatT&amp;LonT]],$F$2:F637,Datos[[#This Row],[Acq_date]]-1)=0,TRUE,FALSE)</f>
        <v>1</v>
      </c>
      <c r="W637" s="2" t="b">
        <f>AND(Comodines[[#This Row],[L&amp;L]],Comodines[[#This Row],[Nuevo_Fuego]])</f>
        <v>0</v>
      </c>
      <c r="X637" s="2" t="str">
        <f>IF(Comodines[[#This Row],[L&amp;L]],Comodines[[#This Row],[Contador]],"")</f>
        <v/>
      </c>
      <c r="Y637" s="2" t="str">
        <f>IFERROR(SMALL(Comodines[L&amp;LC1],COUNTA($U$2:U637)),"")</f>
        <v/>
      </c>
      <c r="Z637" s="2" t="str">
        <f>IF(AND(Comodines[[#This Row],[Nuevo_Fuego]],Comodines[[#This Row],[L&amp;L]]),Comodines[[#This Row],[Contador]],"")</f>
        <v/>
      </c>
      <c r="AA637" s="2" t="str">
        <f>IFERROR(SMALL(Comodines[FuegoC1],COUNTA($W$2:W637)),"")</f>
        <v/>
      </c>
      <c r="AB637" s="3"/>
      <c r="AD637" s="3"/>
      <c r="AE637" s="3"/>
    </row>
    <row r="638" spans="1:31" ht="15" x14ac:dyDescent="0.25">
      <c r="A638" s="25">
        <v>30.554929999999999</v>
      </c>
      <c r="B638" s="18">
        <v>-92.492760000000004</v>
      </c>
      <c r="C638" s="2">
        <v>343</v>
      </c>
      <c r="D638" s="2">
        <v>0.5</v>
      </c>
      <c r="E638" s="2">
        <v>0.7</v>
      </c>
      <c r="F638" s="4">
        <v>42643</v>
      </c>
      <c r="G638" s="2">
        <v>1825</v>
      </c>
      <c r="H638" s="2" t="s">
        <v>0</v>
      </c>
      <c r="I638" s="2" t="s">
        <v>1</v>
      </c>
      <c r="J638" s="2" t="s">
        <v>2</v>
      </c>
      <c r="K638" s="2">
        <v>296.3</v>
      </c>
      <c r="L638" s="2">
        <v>0</v>
      </c>
      <c r="M638" s="6" t="s">
        <v>3</v>
      </c>
      <c r="N638" s="23"/>
      <c r="O638" s="21" t="str">
        <f>Comodines[[#This Row],[Lat_trunc]]&amp;Comodines[[#This Row],[Lon_trunc]]</f>
        <v>30.555-92.493</v>
      </c>
      <c r="P638" s="21">
        <f>MROUND(Datos[[#This Row],[Latitude]],IF(Datos[[#This Row],[Latitude]]&lt;0,-Precisión,Precisión))</f>
        <v>30.555</v>
      </c>
      <c r="Q638" s="21">
        <f>MROUND(Datos[[#This Row],[Longitude]],IF(Datos[[#This Row],[Longitude]]&lt;0,-Precisión,Precisión))</f>
        <v>-92.492999999999995</v>
      </c>
      <c r="R638" s="1">
        <v>637</v>
      </c>
      <c r="S638" s="5" t="b">
        <f>AND(Datos[[#This Row],[Latitude]]&gt;=Latitud_,Datos[[#This Row],[Latitude]]&lt;=_Latitud)</f>
        <v>0</v>
      </c>
      <c r="T638" s="2" t="b">
        <f>AND(Datos[[#This Row],[Longitude]]&gt;=Longitud_,Datos[[#This Row],[Longitude]]&lt;=_Longitud)</f>
        <v>0</v>
      </c>
      <c r="U638" s="2" t="b">
        <f>AND(Comodines[[#This Row],[Latitud]],Comodines[[#This Row],[Longitud]])</f>
        <v>0</v>
      </c>
      <c r="V638" s="2" t="b">
        <f>IF(COUNTIFS($O$2:O638,Comodines[[#This Row],[LatT&amp;LonT]],$F$2:F638,Datos[[#This Row],[Acq_date]]-1)=0,TRUE,FALSE)</f>
        <v>1</v>
      </c>
      <c r="W638" s="2" t="b">
        <f>AND(Comodines[[#This Row],[L&amp;L]],Comodines[[#This Row],[Nuevo_Fuego]])</f>
        <v>0</v>
      </c>
      <c r="X638" s="2" t="str">
        <f>IF(Comodines[[#This Row],[L&amp;L]],Comodines[[#This Row],[Contador]],"")</f>
        <v/>
      </c>
      <c r="Y638" s="2" t="str">
        <f>IFERROR(SMALL(Comodines[L&amp;LC1],COUNTA($U$2:U638)),"")</f>
        <v/>
      </c>
      <c r="Z638" s="2" t="str">
        <f>IF(AND(Comodines[[#This Row],[Nuevo_Fuego]],Comodines[[#This Row],[L&amp;L]]),Comodines[[#This Row],[Contador]],"")</f>
        <v/>
      </c>
      <c r="AA638" s="2" t="str">
        <f>IFERROR(SMALL(Comodines[FuegoC1],COUNTA($W$2:W638)),"")</f>
        <v/>
      </c>
      <c r="AB638" s="3"/>
      <c r="AD638" s="3"/>
      <c r="AE638" s="3"/>
    </row>
    <row r="639" spans="1:31" ht="15" x14ac:dyDescent="0.25">
      <c r="A639" s="25">
        <v>32.712269999999997</v>
      </c>
      <c r="B639" s="18">
        <v>-82.433949999999996</v>
      </c>
      <c r="C639" s="2">
        <v>337.8</v>
      </c>
      <c r="D639" s="2">
        <v>0.4</v>
      </c>
      <c r="E639" s="2">
        <v>0.4</v>
      </c>
      <c r="F639" s="4">
        <v>42643</v>
      </c>
      <c r="G639" s="2">
        <v>1825</v>
      </c>
      <c r="H639" s="2" t="s">
        <v>0</v>
      </c>
      <c r="I639" s="2" t="s">
        <v>1</v>
      </c>
      <c r="J639" s="2" t="s">
        <v>2</v>
      </c>
      <c r="K639" s="2">
        <v>311.8</v>
      </c>
      <c r="L639" s="2">
        <v>0</v>
      </c>
      <c r="M639" s="6" t="s">
        <v>3</v>
      </c>
      <c r="N639" s="23"/>
      <c r="O639" s="21" t="str">
        <f>Comodines[[#This Row],[Lat_trunc]]&amp;Comodines[[#This Row],[Lon_trunc]]</f>
        <v>32.7125-82.434</v>
      </c>
      <c r="P639" s="21">
        <f>MROUND(Datos[[#This Row],[Latitude]],IF(Datos[[#This Row],[Latitude]]&lt;0,-Precisión,Precisión))</f>
        <v>32.712499999999999</v>
      </c>
      <c r="Q639" s="21">
        <f>MROUND(Datos[[#This Row],[Longitude]],IF(Datos[[#This Row],[Longitude]]&lt;0,-Precisión,Precisión))</f>
        <v>-82.433999999999997</v>
      </c>
      <c r="R639" s="1">
        <v>638</v>
      </c>
      <c r="S639" s="5" t="b">
        <f>AND(Datos[[#This Row],[Latitude]]&gt;=Latitud_,Datos[[#This Row],[Latitude]]&lt;=_Latitud)</f>
        <v>0</v>
      </c>
      <c r="T639" s="2" t="b">
        <f>AND(Datos[[#This Row],[Longitude]]&gt;=Longitud_,Datos[[#This Row],[Longitude]]&lt;=_Longitud)</f>
        <v>0</v>
      </c>
      <c r="U639" s="2" t="b">
        <f>AND(Comodines[[#This Row],[Latitud]],Comodines[[#This Row],[Longitud]])</f>
        <v>0</v>
      </c>
      <c r="V639" s="2" t="b">
        <f>IF(COUNTIFS($O$2:O639,Comodines[[#This Row],[LatT&amp;LonT]],$F$2:F639,Datos[[#This Row],[Acq_date]]-1)=0,TRUE,FALSE)</f>
        <v>1</v>
      </c>
      <c r="W639" s="2" t="b">
        <f>AND(Comodines[[#This Row],[L&amp;L]],Comodines[[#This Row],[Nuevo_Fuego]])</f>
        <v>0</v>
      </c>
      <c r="X639" s="2" t="str">
        <f>IF(Comodines[[#This Row],[L&amp;L]],Comodines[[#This Row],[Contador]],"")</f>
        <v/>
      </c>
      <c r="Y639" s="2" t="str">
        <f>IFERROR(SMALL(Comodines[L&amp;LC1],COUNTA($U$2:U639)),"")</f>
        <v/>
      </c>
      <c r="Z639" s="2" t="str">
        <f>IF(AND(Comodines[[#This Row],[Nuevo_Fuego]],Comodines[[#This Row],[L&amp;L]]),Comodines[[#This Row],[Contador]],"")</f>
        <v/>
      </c>
      <c r="AA639" s="2" t="str">
        <f>IFERROR(SMALL(Comodines[FuegoC1],COUNTA($W$2:W639)),"")</f>
        <v/>
      </c>
      <c r="AB639" s="3"/>
      <c r="AD639" s="3"/>
      <c r="AE639" s="3"/>
    </row>
    <row r="640" spans="1:31" ht="15" x14ac:dyDescent="0.25">
      <c r="A640" s="25">
        <v>30.553529999999999</v>
      </c>
      <c r="B640" s="18">
        <v>-92.490660000000005</v>
      </c>
      <c r="C640" s="2">
        <v>340.2</v>
      </c>
      <c r="D640" s="2">
        <v>0.5</v>
      </c>
      <c r="E640" s="2">
        <v>0.7</v>
      </c>
      <c r="F640" s="4">
        <v>42643</v>
      </c>
      <c r="G640" s="2">
        <v>1825</v>
      </c>
      <c r="H640" s="2" t="s">
        <v>0</v>
      </c>
      <c r="I640" s="2" t="s">
        <v>1</v>
      </c>
      <c r="J640" s="2" t="s">
        <v>2</v>
      </c>
      <c r="K640" s="2">
        <v>296.89999999999998</v>
      </c>
      <c r="L640" s="2">
        <v>0</v>
      </c>
      <c r="M640" s="6" t="s">
        <v>3</v>
      </c>
      <c r="N640" s="23"/>
      <c r="O640" s="21" t="str">
        <f>Comodines[[#This Row],[Lat_trunc]]&amp;Comodines[[#This Row],[Lon_trunc]]</f>
        <v>30.5535-92.4905</v>
      </c>
      <c r="P640" s="21">
        <f>MROUND(Datos[[#This Row],[Latitude]],IF(Datos[[#This Row],[Latitude]]&lt;0,-Precisión,Precisión))</f>
        <v>30.5535</v>
      </c>
      <c r="Q640" s="21">
        <f>MROUND(Datos[[#This Row],[Longitude]],IF(Datos[[#This Row],[Longitude]]&lt;0,-Precisión,Precisión))</f>
        <v>-92.490499999999997</v>
      </c>
      <c r="R640" s="1">
        <v>639</v>
      </c>
      <c r="S640" s="5" t="b">
        <f>AND(Datos[[#This Row],[Latitude]]&gt;=Latitud_,Datos[[#This Row],[Latitude]]&lt;=_Latitud)</f>
        <v>0</v>
      </c>
      <c r="T640" s="2" t="b">
        <f>AND(Datos[[#This Row],[Longitude]]&gt;=Longitud_,Datos[[#This Row],[Longitude]]&lt;=_Longitud)</f>
        <v>0</v>
      </c>
      <c r="U640" s="2" t="b">
        <f>AND(Comodines[[#This Row],[Latitud]],Comodines[[#This Row],[Longitud]])</f>
        <v>0</v>
      </c>
      <c r="V640" s="2" t="b">
        <f>IF(COUNTIFS($O$2:O640,Comodines[[#This Row],[LatT&amp;LonT]],$F$2:F640,Datos[[#This Row],[Acq_date]]-1)=0,TRUE,FALSE)</f>
        <v>1</v>
      </c>
      <c r="W640" s="2" t="b">
        <f>AND(Comodines[[#This Row],[L&amp;L]],Comodines[[#This Row],[Nuevo_Fuego]])</f>
        <v>0</v>
      </c>
      <c r="X640" s="2" t="str">
        <f>IF(Comodines[[#This Row],[L&amp;L]],Comodines[[#This Row],[Contador]],"")</f>
        <v/>
      </c>
      <c r="Y640" s="2" t="str">
        <f>IFERROR(SMALL(Comodines[L&amp;LC1],COUNTA($U$2:U640)),"")</f>
        <v/>
      </c>
      <c r="Z640" s="2" t="str">
        <f>IF(AND(Comodines[[#This Row],[Nuevo_Fuego]],Comodines[[#This Row],[L&amp;L]]),Comodines[[#This Row],[Contador]],"")</f>
        <v/>
      </c>
      <c r="AA640" s="2" t="str">
        <f>IFERROR(SMALL(Comodines[FuegoC1],COUNTA($W$2:W640)),"")</f>
        <v/>
      </c>
      <c r="AB640" s="3"/>
      <c r="AD640" s="3"/>
      <c r="AE640" s="3"/>
    </row>
    <row r="641" spans="1:31" ht="15" x14ac:dyDescent="0.25">
      <c r="A641" s="25">
        <v>30.559280000000001</v>
      </c>
      <c r="B641" s="18">
        <v>-92.492620000000002</v>
      </c>
      <c r="C641" s="2">
        <v>367</v>
      </c>
      <c r="D641" s="2">
        <v>0.5</v>
      </c>
      <c r="E641" s="2">
        <v>0.7</v>
      </c>
      <c r="F641" s="4">
        <v>42643</v>
      </c>
      <c r="G641" s="2">
        <v>1825</v>
      </c>
      <c r="H641" s="2" t="s">
        <v>0</v>
      </c>
      <c r="I641" s="2" t="s">
        <v>1</v>
      </c>
      <c r="J641" s="2" t="s">
        <v>2</v>
      </c>
      <c r="K641" s="2">
        <v>297.89999999999998</v>
      </c>
      <c r="L641" s="2">
        <v>0</v>
      </c>
      <c r="M641" s="6" t="s">
        <v>3</v>
      </c>
      <c r="N641" s="23"/>
      <c r="O641" s="21" t="str">
        <f>Comodines[[#This Row],[Lat_trunc]]&amp;Comodines[[#This Row],[Lon_trunc]]</f>
        <v>30.5595-92.4925</v>
      </c>
      <c r="P641" s="21">
        <f>MROUND(Datos[[#This Row],[Latitude]],IF(Datos[[#This Row],[Latitude]]&lt;0,-Precisión,Precisión))</f>
        <v>30.5595</v>
      </c>
      <c r="Q641" s="21">
        <f>MROUND(Datos[[#This Row],[Longitude]],IF(Datos[[#This Row],[Longitude]]&lt;0,-Precisión,Precisión))</f>
        <v>-92.492500000000007</v>
      </c>
      <c r="R641" s="1">
        <v>640</v>
      </c>
      <c r="S641" s="5" t="b">
        <f>AND(Datos[[#This Row],[Latitude]]&gt;=Latitud_,Datos[[#This Row],[Latitude]]&lt;=_Latitud)</f>
        <v>0</v>
      </c>
      <c r="T641" s="2" t="b">
        <f>AND(Datos[[#This Row],[Longitude]]&gt;=Longitud_,Datos[[#This Row],[Longitude]]&lt;=_Longitud)</f>
        <v>0</v>
      </c>
      <c r="U641" s="2" t="b">
        <f>AND(Comodines[[#This Row],[Latitud]],Comodines[[#This Row],[Longitud]])</f>
        <v>0</v>
      </c>
      <c r="V641" s="2" t="b">
        <f>IF(COUNTIFS($O$2:O641,Comodines[[#This Row],[LatT&amp;LonT]],$F$2:F641,Datos[[#This Row],[Acq_date]]-1)=0,TRUE,FALSE)</f>
        <v>1</v>
      </c>
      <c r="W641" s="2" t="b">
        <f>AND(Comodines[[#This Row],[L&amp;L]],Comodines[[#This Row],[Nuevo_Fuego]])</f>
        <v>0</v>
      </c>
      <c r="X641" s="2" t="str">
        <f>IF(Comodines[[#This Row],[L&amp;L]],Comodines[[#This Row],[Contador]],"")</f>
        <v/>
      </c>
      <c r="Y641" s="2" t="str">
        <f>IFERROR(SMALL(Comodines[L&amp;LC1],COUNTA($U$2:U641)),"")</f>
        <v/>
      </c>
      <c r="Z641" s="2" t="str">
        <f>IF(AND(Comodines[[#This Row],[Nuevo_Fuego]],Comodines[[#This Row],[L&amp;L]]),Comodines[[#This Row],[Contador]],"")</f>
        <v/>
      </c>
      <c r="AA641" s="2" t="str">
        <f>IFERROR(SMALL(Comodines[FuegoC1],COUNTA($W$2:W641)),"")</f>
        <v/>
      </c>
      <c r="AB641" s="3"/>
      <c r="AD641" s="3"/>
      <c r="AE641" s="3"/>
    </row>
    <row r="642" spans="1:31" ht="15" x14ac:dyDescent="0.25">
      <c r="A642" s="25">
        <v>30.56054</v>
      </c>
      <c r="B642" s="18">
        <v>-92.487790000000004</v>
      </c>
      <c r="C642" s="2">
        <v>332.8</v>
      </c>
      <c r="D642" s="2">
        <v>0.5</v>
      </c>
      <c r="E642" s="2">
        <v>0.7</v>
      </c>
      <c r="F642" s="4">
        <v>42643</v>
      </c>
      <c r="G642" s="2">
        <v>1825</v>
      </c>
      <c r="H642" s="2" t="s">
        <v>0</v>
      </c>
      <c r="I642" s="2" t="s">
        <v>1</v>
      </c>
      <c r="J642" s="2" t="s">
        <v>2</v>
      </c>
      <c r="K642" s="2">
        <v>294.7</v>
      </c>
      <c r="L642" s="2">
        <v>0</v>
      </c>
      <c r="M642" s="6" t="s">
        <v>3</v>
      </c>
      <c r="N642" s="23"/>
      <c r="O642" s="21" t="str">
        <f>Comodines[[#This Row],[Lat_trunc]]&amp;Comodines[[#This Row],[Lon_trunc]]</f>
        <v>30.5605-92.488</v>
      </c>
      <c r="P642" s="21">
        <f>MROUND(Datos[[#This Row],[Latitude]],IF(Datos[[#This Row],[Latitude]]&lt;0,-Precisión,Precisión))</f>
        <v>30.560500000000001</v>
      </c>
      <c r="Q642" s="21">
        <f>MROUND(Datos[[#This Row],[Longitude]],IF(Datos[[#This Row],[Longitude]]&lt;0,-Precisión,Precisión))</f>
        <v>-92.488</v>
      </c>
      <c r="R642" s="1">
        <v>641</v>
      </c>
      <c r="S642" s="5" t="b">
        <f>AND(Datos[[#This Row],[Latitude]]&gt;=Latitud_,Datos[[#This Row],[Latitude]]&lt;=_Latitud)</f>
        <v>0</v>
      </c>
      <c r="T642" s="2" t="b">
        <f>AND(Datos[[#This Row],[Longitude]]&gt;=Longitud_,Datos[[#This Row],[Longitude]]&lt;=_Longitud)</f>
        <v>0</v>
      </c>
      <c r="U642" s="2" t="b">
        <f>AND(Comodines[[#This Row],[Latitud]],Comodines[[#This Row],[Longitud]])</f>
        <v>0</v>
      </c>
      <c r="V642" s="2" t="b">
        <f>IF(COUNTIFS($O$2:O642,Comodines[[#This Row],[LatT&amp;LonT]],$F$2:F642,Datos[[#This Row],[Acq_date]]-1)=0,TRUE,FALSE)</f>
        <v>1</v>
      </c>
      <c r="W642" s="2" t="b">
        <f>AND(Comodines[[#This Row],[L&amp;L]],Comodines[[#This Row],[Nuevo_Fuego]])</f>
        <v>0</v>
      </c>
      <c r="X642" s="2" t="str">
        <f>IF(Comodines[[#This Row],[L&amp;L]],Comodines[[#This Row],[Contador]],"")</f>
        <v/>
      </c>
      <c r="Y642" s="2" t="str">
        <f>IFERROR(SMALL(Comodines[L&amp;LC1],COUNTA($U$2:U642)),"")</f>
        <v/>
      </c>
      <c r="Z642" s="2" t="str">
        <f>IF(AND(Comodines[[#This Row],[Nuevo_Fuego]],Comodines[[#This Row],[L&amp;L]]),Comodines[[#This Row],[Contador]],"")</f>
        <v/>
      </c>
      <c r="AA642" s="2" t="str">
        <f>IFERROR(SMALL(Comodines[FuegoC1],COUNTA($W$2:W642)),"")</f>
        <v/>
      </c>
      <c r="AB642" s="3"/>
      <c r="AD642" s="3"/>
      <c r="AE642" s="3"/>
    </row>
    <row r="643" spans="1:31" ht="15" x14ac:dyDescent="0.25">
      <c r="A643" s="25">
        <v>31.826689999999999</v>
      </c>
      <c r="B643" s="18">
        <v>-87.223309999999998</v>
      </c>
      <c r="C643" s="2">
        <v>332.7</v>
      </c>
      <c r="D643" s="2">
        <v>0.4</v>
      </c>
      <c r="E643" s="2">
        <v>0.5</v>
      </c>
      <c r="F643" s="4">
        <v>42643</v>
      </c>
      <c r="G643" s="2">
        <v>1825</v>
      </c>
      <c r="H643" s="2" t="s">
        <v>0</v>
      </c>
      <c r="I643" s="2" t="s">
        <v>1</v>
      </c>
      <c r="J643" s="2" t="s">
        <v>2</v>
      </c>
      <c r="K643" s="2">
        <v>294.7</v>
      </c>
      <c r="L643" s="2">
        <v>0</v>
      </c>
      <c r="M643" s="6" t="s">
        <v>3</v>
      </c>
      <c r="N643" s="23"/>
      <c r="O643" s="21" t="str">
        <f>Comodines[[#This Row],[Lat_trunc]]&amp;Comodines[[#This Row],[Lon_trunc]]</f>
        <v>31.8265-87.2235</v>
      </c>
      <c r="P643" s="21">
        <f>MROUND(Datos[[#This Row],[Latitude]],IF(Datos[[#This Row],[Latitude]]&lt;0,-Precisión,Precisión))</f>
        <v>31.826499999999999</v>
      </c>
      <c r="Q643" s="21">
        <f>MROUND(Datos[[#This Row],[Longitude]],IF(Datos[[#This Row],[Longitude]]&lt;0,-Precisión,Precisión))</f>
        <v>-87.223500000000001</v>
      </c>
      <c r="R643" s="1">
        <v>642</v>
      </c>
      <c r="S643" s="5" t="b">
        <f>AND(Datos[[#This Row],[Latitude]]&gt;=Latitud_,Datos[[#This Row],[Latitude]]&lt;=_Latitud)</f>
        <v>0</v>
      </c>
      <c r="T643" s="2" t="b">
        <f>AND(Datos[[#This Row],[Longitude]]&gt;=Longitud_,Datos[[#This Row],[Longitude]]&lt;=_Longitud)</f>
        <v>0</v>
      </c>
      <c r="U643" s="2" t="b">
        <f>AND(Comodines[[#This Row],[Latitud]],Comodines[[#This Row],[Longitud]])</f>
        <v>0</v>
      </c>
      <c r="V643" s="2" t="b">
        <f>IF(COUNTIFS($O$2:O643,Comodines[[#This Row],[LatT&amp;LonT]],$F$2:F643,Datos[[#This Row],[Acq_date]]-1)=0,TRUE,FALSE)</f>
        <v>1</v>
      </c>
      <c r="W643" s="2" t="b">
        <f>AND(Comodines[[#This Row],[L&amp;L]],Comodines[[#This Row],[Nuevo_Fuego]])</f>
        <v>0</v>
      </c>
      <c r="X643" s="2" t="str">
        <f>IF(Comodines[[#This Row],[L&amp;L]],Comodines[[#This Row],[Contador]],"")</f>
        <v/>
      </c>
      <c r="Y643" s="2" t="str">
        <f>IFERROR(SMALL(Comodines[L&amp;LC1],COUNTA($U$2:U643)),"")</f>
        <v/>
      </c>
      <c r="Z643" s="2" t="str">
        <f>IF(AND(Comodines[[#This Row],[Nuevo_Fuego]],Comodines[[#This Row],[L&amp;L]]),Comodines[[#This Row],[Contador]],"")</f>
        <v/>
      </c>
      <c r="AA643" s="2" t="str">
        <f>IFERROR(SMALL(Comodines[FuegoC1],COUNTA($W$2:W643)),"")</f>
        <v/>
      </c>
      <c r="AB643" s="3"/>
      <c r="AD643" s="3"/>
      <c r="AE643" s="3"/>
    </row>
    <row r="644" spans="1:31" ht="15" x14ac:dyDescent="0.25">
      <c r="A644" s="25">
        <v>31.82572</v>
      </c>
      <c r="B644" s="18">
        <v>-87.227890000000002</v>
      </c>
      <c r="C644" s="2">
        <v>338.2</v>
      </c>
      <c r="D644" s="2">
        <v>0.4</v>
      </c>
      <c r="E644" s="2">
        <v>0.5</v>
      </c>
      <c r="F644" s="4">
        <v>42643</v>
      </c>
      <c r="G644" s="2">
        <v>1825</v>
      </c>
      <c r="H644" s="2" t="s">
        <v>0</v>
      </c>
      <c r="I644" s="2" t="s">
        <v>1</v>
      </c>
      <c r="J644" s="2" t="s">
        <v>2</v>
      </c>
      <c r="K644" s="2">
        <v>299.5</v>
      </c>
      <c r="L644" s="2">
        <v>0</v>
      </c>
      <c r="M644" s="6" t="s">
        <v>3</v>
      </c>
      <c r="N644" s="23"/>
      <c r="O644" s="21" t="str">
        <f>Comodines[[#This Row],[Lat_trunc]]&amp;Comodines[[#This Row],[Lon_trunc]]</f>
        <v>31.8255-87.228</v>
      </c>
      <c r="P644" s="21">
        <f>MROUND(Datos[[#This Row],[Latitude]],IF(Datos[[#This Row],[Latitude]]&lt;0,-Precisión,Precisión))</f>
        <v>31.825500000000002</v>
      </c>
      <c r="Q644" s="21">
        <f>MROUND(Datos[[#This Row],[Longitude]],IF(Datos[[#This Row],[Longitude]]&lt;0,-Precisión,Precisión))</f>
        <v>-87.228000000000009</v>
      </c>
      <c r="R644" s="1">
        <v>643</v>
      </c>
      <c r="S644" s="5" t="b">
        <f>AND(Datos[[#This Row],[Latitude]]&gt;=Latitud_,Datos[[#This Row],[Latitude]]&lt;=_Latitud)</f>
        <v>0</v>
      </c>
      <c r="T644" s="2" t="b">
        <f>AND(Datos[[#This Row],[Longitude]]&gt;=Longitud_,Datos[[#This Row],[Longitude]]&lt;=_Longitud)</f>
        <v>0</v>
      </c>
      <c r="U644" s="2" t="b">
        <f>AND(Comodines[[#This Row],[Latitud]],Comodines[[#This Row],[Longitud]])</f>
        <v>0</v>
      </c>
      <c r="V644" s="2" t="b">
        <f>IF(COUNTIFS($O$2:O644,Comodines[[#This Row],[LatT&amp;LonT]],$F$2:F644,Datos[[#This Row],[Acq_date]]-1)=0,TRUE,FALSE)</f>
        <v>1</v>
      </c>
      <c r="W644" s="2" t="b">
        <f>AND(Comodines[[#This Row],[L&amp;L]],Comodines[[#This Row],[Nuevo_Fuego]])</f>
        <v>0</v>
      </c>
      <c r="X644" s="2" t="str">
        <f>IF(Comodines[[#This Row],[L&amp;L]],Comodines[[#This Row],[Contador]],"")</f>
        <v/>
      </c>
      <c r="Y644" s="2" t="str">
        <f>IFERROR(SMALL(Comodines[L&amp;LC1],COUNTA($U$2:U644)),"")</f>
        <v/>
      </c>
      <c r="Z644" s="2" t="str">
        <f>IF(AND(Comodines[[#This Row],[Nuevo_Fuego]],Comodines[[#This Row],[L&amp;L]]),Comodines[[#This Row],[Contador]],"")</f>
        <v/>
      </c>
      <c r="AA644" s="2" t="str">
        <f>IFERROR(SMALL(Comodines[FuegoC1],COUNTA($W$2:W644)),"")</f>
        <v/>
      </c>
      <c r="AB644" s="3"/>
      <c r="AD644" s="3"/>
      <c r="AE644" s="3"/>
    </row>
    <row r="645" spans="1:31" ht="15" x14ac:dyDescent="0.25">
      <c r="A645" s="25">
        <v>31.8309</v>
      </c>
      <c r="B645" s="18">
        <v>-87.224490000000003</v>
      </c>
      <c r="C645" s="2">
        <v>342.4</v>
      </c>
      <c r="D645" s="2">
        <v>0.4</v>
      </c>
      <c r="E645" s="2">
        <v>0.5</v>
      </c>
      <c r="F645" s="4">
        <v>42643</v>
      </c>
      <c r="G645" s="2">
        <v>1825</v>
      </c>
      <c r="H645" s="2" t="s">
        <v>0</v>
      </c>
      <c r="I645" s="2" t="s">
        <v>1</v>
      </c>
      <c r="J645" s="2" t="s">
        <v>2</v>
      </c>
      <c r="K645" s="2">
        <v>301.60000000000002</v>
      </c>
      <c r="L645" s="2">
        <v>0</v>
      </c>
      <c r="M645" s="6" t="s">
        <v>3</v>
      </c>
      <c r="N645" s="23"/>
      <c r="O645" s="21" t="str">
        <f>Comodines[[#This Row],[Lat_trunc]]&amp;Comodines[[#This Row],[Lon_trunc]]</f>
        <v>31.831-87.2245</v>
      </c>
      <c r="P645" s="21">
        <f>MROUND(Datos[[#This Row],[Latitude]],IF(Datos[[#This Row],[Latitude]]&lt;0,-Precisión,Precisión))</f>
        <v>31.831</v>
      </c>
      <c r="Q645" s="21">
        <f>MROUND(Datos[[#This Row],[Longitude]],IF(Datos[[#This Row],[Longitude]]&lt;0,-Precisión,Precisión))</f>
        <v>-87.224500000000006</v>
      </c>
      <c r="R645" s="1">
        <v>644</v>
      </c>
      <c r="S645" s="5" t="b">
        <f>AND(Datos[[#This Row],[Latitude]]&gt;=Latitud_,Datos[[#This Row],[Latitude]]&lt;=_Latitud)</f>
        <v>0</v>
      </c>
      <c r="T645" s="2" t="b">
        <f>AND(Datos[[#This Row],[Longitude]]&gt;=Longitud_,Datos[[#This Row],[Longitude]]&lt;=_Longitud)</f>
        <v>0</v>
      </c>
      <c r="U645" s="2" t="b">
        <f>AND(Comodines[[#This Row],[Latitud]],Comodines[[#This Row],[Longitud]])</f>
        <v>0</v>
      </c>
      <c r="V645" s="2" t="b">
        <f>IF(COUNTIFS($O$2:O645,Comodines[[#This Row],[LatT&amp;LonT]],$F$2:F645,Datos[[#This Row],[Acq_date]]-1)=0,TRUE,FALSE)</f>
        <v>1</v>
      </c>
      <c r="W645" s="2" t="b">
        <f>AND(Comodines[[#This Row],[L&amp;L]],Comodines[[#This Row],[Nuevo_Fuego]])</f>
        <v>0</v>
      </c>
      <c r="X645" s="2" t="str">
        <f>IF(Comodines[[#This Row],[L&amp;L]],Comodines[[#This Row],[Contador]],"")</f>
        <v/>
      </c>
      <c r="Y645" s="2" t="str">
        <f>IFERROR(SMALL(Comodines[L&amp;LC1],COUNTA($U$2:U645)),"")</f>
        <v/>
      </c>
      <c r="Z645" s="2" t="str">
        <f>IF(AND(Comodines[[#This Row],[Nuevo_Fuego]],Comodines[[#This Row],[L&amp;L]]),Comodines[[#This Row],[Contador]],"")</f>
        <v/>
      </c>
      <c r="AA645" s="2" t="str">
        <f>IFERROR(SMALL(Comodines[FuegoC1],COUNTA($W$2:W645)),"")</f>
        <v/>
      </c>
      <c r="AB645" s="3"/>
      <c r="AD645" s="3"/>
      <c r="AE645" s="3"/>
    </row>
    <row r="646" spans="1:31" ht="15" x14ac:dyDescent="0.25">
      <c r="A646" s="25">
        <v>31.68712</v>
      </c>
      <c r="B646" s="18">
        <v>-88.307320000000004</v>
      </c>
      <c r="C646" s="2">
        <v>330.5</v>
      </c>
      <c r="D646" s="2">
        <v>0.5</v>
      </c>
      <c r="E646" s="2">
        <v>0.5</v>
      </c>
      <c r="F646" s="4">
        <v>42643</v>
      </c>
      <c r="G646" s="2">
        <v>1825</v>
      </c>
      <c r="H646" s="2" t="s">
        <v>0</v>
      </c>
      <c r="I646" s="2" t="s">
        <v>1</v>
      </c>
      <c r="J646" s="2" t="s">
        <v>2</v>
      </c>
      <c r="K646" s="2">
        <v>298</v>
      </c>
      <c r="L646" s="2">
        <v>0</v>
      </c>
      <c r="M646" s="6" t="s">
        <v>3</v>
      </c>
      <c r="N646" s="23"/>
      <c r="O646" s="21" t="str">
        <f>Comodines[[#This Row],[Lat_trunc]]&amp;Comodines[[#This Row],[Lon_trunc]]</f>
        <v>31.687-88.3075</v>
      </c>
      <c r="P646" s="21">
        <f>MROUND(Datos[[#This Row],[Latitude]],IF(Datos[[#This Row],[Latitude]]&lt;0,-Precisión,Precisión))</f>
        <v>31.687000000000001</v>
      </c>
      <c r="Q646" s="21">
        <f>MROUND(Datos[[#This Row],[Longitude]],IF(Datos[[#This Row],[Longitude]]&lt;0,-Precisión,Precisión))</f>
        <v>-88.307500000000005</v>
      </c>
      <c r="R646" s="1">
        <v>645</v>
      </c>
      <c r="S646" s="5" t="b">
        <f>AND(Datos[[#This Row],[Latitude]]&gt;=Latitud_,Datos[[#This Row],[Latitude]]&lt;=_Latitud)</f>
        <v>0</v>
      </c>
      <c r="T646" s="2" t="b">
        <f>AND(Datos[[#This Row],[Longitude]]&gt;=Longitud_,Datos[[#This Row],[Longitude]]&lt;=_Longitud)</f>
        <v>0</v>
      </c>
      <c r="U646" s="2" t="b">
        <f>AND(Comodines[[#This Row],[Latitud]],Comodines[[#This Row],[Longitud]])</f>
        <v>0</v>
      </c>
      <c r="V646" s="2" t="b">
        <f>IF(COUNTIFS($O$2:O646,Comodines[[#This Row],[LatT&amp;LonT]],$F$2:F646,Datos[[#This Row],[Acq_date]]-1)=0,TRUE,FALSE)</f>
        <v>1</v>
      </c>
      <c r="W646" s="2" t="b">
        <f>AND(Comodines[[#This Row],[L&amp;L]],Comodines[[#This Row],[Nuevo_Fuego]])</f>
        <v>0</v>
      </c>
      <c r="X646" s="2" t="str">
        <f>IF(Comodines[[#This Row],[L&amp;L]],Comodines[[#This Row],[Contador]],"")</f>
        <v/>
      </c>
      <c r="Y646" s="2" t="str">
        <f>IFERROR(SMALL(Comodines[L&amp;LC1],COUNTA($U$2:U646)),"")</f>
        <v/>
      </c>
      <c r="Z646" s="2" t="str">
        <f>IF(AND(Comodines[[#This Row],[Nuevo_Fuego]],Comodines[[#This Row],[L&amp;L]]),Comodines[[#This Row],[Contador]],"")</f>
        <v/>
      </c>
      <c r="AA646" s="2" t="str">
        <f>IFERROR(SMALL(Comodines[FuegoC1],COUNTA($W$2:W646)),"")</f>
        <v/>
      </c>
      <c r="AB646" s="3"/>
      <c r="AD646" s="3"/>
      <c r="AE646" s="3"/>
    </row>
    <row r="647" spans="1:31" ht="15" x14ac:dyDescent="0.25">
      <c r="A647" s="25">
        <v>32.443170000000002</v>
      </c>
      <c r="B647" s="18">
        <v>-84.709350000000001</v>
      </c>
      <c r="C647" s="2">
        <v>338.2</v>
      </c>
      <c r="D647" s="2">
        <v>0.5</v>
      </c>
      <c r="E647" s="2">
        <v>0.4</v>
      </c>
      <c r="F647" s="4">
        <v>42643</v>
      </c>
      <c r="G647" s="2">
        <v>1825</v>
      </c>
      <c r="H647" s="2" t="s">
        <v>0</v>
      </c>
      <c r="I647" s="2" t="s">
        <v>4</v>
      </c>
      <c r="J647" s="2" t="s">
        <v>2</v>
      </c>
      <c r="K647" s="2">
        <v>308.3</v>
      </c>
      <c r="L647" s="2">
        <v>0</v>
      </c>
      <c r="M647" s="6" t="s">
        <v>3</v>
      </c>
      <c r="N647" s="23"/>
      <c r="O647" s="21" t="str">
        <f>Comodines[[#This Row],[Lat_trunc]]&amp;Comodines[[#This Row],[Lon_trunc]]</f>
        <v>32.443-84.7095</v>
      </c>
      <c r="P647" s="21">
        <f>MROUND(Datos[[#This Row],[Latitude]],IF(Datos[[#This Row],[Latitude]]&lt;0,-Precisión,Precisión))</f>
        <v>32.442999999999998</v>
      </c>
      <c r="Q647" s="21">
        <f>MROUND(Datos[[#This Row],[Longitude]],IF(Datos[[#This Row],[Longitude]]&lt;0,-Precisión,Precisión))</f>
        <v>-84.709500000000006</v>
      </c>
      <c r="R647" s="1">
        <v>646</v>
      </c>
      <c r="S647" s="5" t="b">
        <f>AND(Datos[[#This Row],[Latitude]]&gt;=Latitud_,Datos[[#This Row],[Latitude]]&lt;=_Latitud)</f>
        <v>0</v>
      </c>
      <c r="T647" s="2" t="b">
        <f>AND(Datos[[#This Row],[Longitude]]&gt;=Longitud_,Datos[[#This Row],[Longitude]]&lt;=_Longitud)</f>
        <v>0</v>
      </c>
      <c r="U647" s="2" t="b">
        <f>AND(Comodines[[#This Row],[Latitud]],Comodines[[#This Row],[Longitud]])</f>
        <v>0</v>
      </c>
      <c r="V647" s="2" t="b">
        <f>IF(COUNTIFS($O$2:O647,Comodines[[#This Row],[LatT&amp;LonT]],$F$2:F647,Datos[[#This Row],[Acq_date]]-1)=0,TRUE,FALSE)</f>
        <v>1</v>
      </c>
      <c r="W647" s="2" t="b">
        <f>AND(Comodines[[#This Row],[L&amp;L]],Comodines[[#This Row],[Nuevo_Fuego]])</f>
        <v>0</v>
      </c>
      <c r="X647" s="2" t="str">
        <f>IF(Comodines[[#This Row],[L&amp;L]],Comodines[[#This Row],[Contador]],"")</f>
        <v/>
      </c>
      <c r="Y647" s="2" t="str">
        <f>IFERROR(SMALL(Comodines[L&amp;LC1],COUNTA($U$2:U647)),"")</f>
        <v/>
      </c>
      <c r="Z647" s="2" t="str">
        <f>IF(AND(Comodines[[#This Row],[Nuevo_Fuego]],Comodines[[#This Row],[L&amp;L]]),Comodines[[#This Row],[Contador]],"")</f>
        <v/>
      </c>
      <c r="AA647" s="2" t="str">
        <f>IFERROR(SMALL(Comodines[FuegoC1],COUNTA($W$2:W647)),"")</f>
        <v/>
      </c>
      <c r="AB647" s="3"/>
      <c r="AD647" s="3"/>
      <c r="AE647" s="3"/>
    </row>
    <row r="648" spans="1:31" ht="15" x14ac:dyDescent="0.25">
      <c r="A648" s="25">
        <v>30.8249</v>
      </c>
      <c r="B648" s="18">
        <v>-92.297300000000007</v>
      </c>
      <c r="C648" s="2">
        <v>328.3</v>
      </c>
      <c r="D648" s="2">
        <v>0.5</v>
      </c>
      <c r="E648" s="2">
        <v>0.6</v>
      </c>
      <c r="F648" s="4">
        <v>42643</v>
      </c>
      <c r="G648" s="2">
        <v>1825</v>
      </c>
      <c r="H648" s="2" t="s">
        <v>0</v>
      </c>
      <c r="I648" s="2" t="s">
        <v>1</v>
      </c>
      <c r="J648" s="2" t="s">
        <v>2</v>
      </c>
      <c r="K648" s="2">
        <v>294.60000000000002</v>
      </c>
      <c r="L648" s="2">
        <v>0</v>
      </c>
      <c r="M648" s="6" t="s">
        <v>3</v>
      </c>
      <c r="N648" s="23"/>
      <c r="O648" s="21" t="str">
        <f>Comodines[[#This Row],[Lat_trunc]]&amp;Comodines[[#This Row],[Lon_trunc]]</f>
        <v>30.825-92.2975</v>
      </c>
      <c r="P648" s="21">
        <f>MROUND(Datos[[#This Row],[Latitude]],IF(Datos[[#This Row],[Latitude]]&lt;0,-Precisión,Precisión))</f>
        <v>30.824999999999999</v>
      </c>
      <c r="Q648" s="21">
        <f>MROUND(Datos[[#This Row],[Longitude]],IF(Datos[[#This Row],[Longitude]]&lt;0,-Precisión,Precisión))</f>
        <v>-92.297499999999999</v>
      </c>
      <c r="R648" s="1">
        <v>647</v>
      </c>
      <c r="S648" s="5" t="b">
        <f>AND(Datos[[#This Row],[Latitude]]&gt;=Latitud_,Datos[[#This Row],[Latitude]]&lt;=_Latitud)</f>
        <v>0</v>
      </c>
      <c r="T648" s="2" t="b">
        <f>AND(Datos[[#This Row],[Longitude]]&gt;=Longitud_,Datos[[#This Row],[Longitude]]&lt;=_Longitud)</f>
        <v>0</v>
      </c>
      <c r="U648" s="2" t="b">
        <f>AND(Comodines[[#This Row],[Latitud]],Comodines[[#This Row],[Longitud]])</f>
        <v>0</v>
      </c>
      <c r="V648" s="2" t="b">
        <f>IF(COUNTIFS($O$2:O648,Comodines[[#This Row],[LatT&amp;LonT]],$F$2:F648,Datos[[#This Row],[Acq_date]]-1)=0,TRUE,FALSE)</f>
        <v>1</v>
      </c>
      <c r="W648" s="2" t="b">
        <f>AND(Comodines[[#This Row],[L&amp;L]],Comodines[[#This Row],[Nuevo_Fuego]])</f>
        <v>0</v>
      </c>
      <c r="X648" s="2" t="str">
        <f>IF(Comodines[[#This Row],[L&amp;L]],Comodines[[#This Row],[Contador]],"")</f>
        <v/>
      </c>
      <c r="Y648" s="2" t="str">
        <f>IFERROR(SMALL(Comodines[L&amp;LC1],COUNTA($U$2:U648)),"")</f>
        <v/>
      </c>
      <c r="Z648" s="2" t="str">
        <f>IF(AND(Comodines[[#This Row],[Nuevo_Fuego]],Comodines[[#This Row],[L&amp;L]]),Comodines[[#This Row],[Contador]],"")</f>
        <v/>
      </c>
      <c r="AA648" s="2" t="str">
        <f>IFERROR(SMALL(Comodines[FuegoC1],COUNTA($W$2:W648)),"")</f>
        <v/>
      </c>
      <c r="AB648" s="3"/>
      <c r="AD648" s="3"/>
      <c r="AE648" s="3"/>
    </row>
    <row r="649" spans="1:31" ht="15" x14ac:dyDescent="0.25">
      <c r="A649" s="25">
        <v>30.830549999999999</v>
      </c>
      <c r="B649" s="18">
        <v>-92.299260000000004</v>
      </c>
      <c r="C649" s="2">
        <v>334.3</v>
      </c>
      <c r="D649" s="2">
        <v>0.5</v>
      </c>
      <c r="E649" s="2">
        <v>0.6</v>
      </c>
      <c r="F649" s="4">
        <v>42643</v>
      </c>
      <c r="G649" s="2">
        <v>1825</v>
      </c>
      <c r="H649" s="2" t="s">
        <v>0</v>
      </c>
      <c r="I649" s="2" t="s">
        <v>1</v>
      </c>
      <c r="J649" s="2" t="s">
        <v>2</v>
      </c>
      <c r="K649" s="2">
        <v>295.39999999999998</v>
      </c>
      <c r="L649" s="2">
        <v>0</v>
      </c>
      <c r="M649" s="6" t="s">
        <v>3</v>
      </c>
      <c r="N649" s="23"/>
      <c r="O649" s="21" t="str">
        <f>Comodines[[#This Row],[Lat_trunc]]&amp;Comodines[[#This Row],[Lon_trunc]]</f>
        <v>30.8305-92.2995</v>
      </c>
      <c r="P649" s="21">
        <f>MROUND(Datos[[#This Row],[Latitude]],IF(Datos[[#This Row],[Latitude]]&lt;0,-Precisión,Precisión))</f>
        <v>30.830500000000001</v>
      </c>
      <c r="Q649" s="21">
        <f>MROUND(Datos[[#This Row],[Longitude]],IF(Datos[[#This Row],[Longitude]]&lt;0,-Precisión,Precisión))</f>
        <v>-92.299500000000009</v>
      </c>
      <c r="R649" s="1">
        <v>648</v>
      </c>
      <c r="S649" s="5" t="b">
        <f>AND(Datos[[#This Row],[Latitude]]&gt;=Latitud_,Datos[[#This Row],[Latitude]]&lt;=_Latitud)</f>
        <v>0</v>
      </c>
      <c r="T649" s="2" t="b">
        <f>AND(Datos[[#This Row],[Longitude]]&gt;=Longitud_,Datos[[#This Row],[Longitude]]&lt;=_Longitud)</f>
        <v>0</v>
      </c>
      <c r="U649" s="2" t="b">
        <f>AND(Comodines[[#This Row],[Latitud]],Comodines[[#This Row],[Longitud]])</f>
        <v>0</v>
      </c>
      <c r="V649" s="2" t="b">
        <f>IF(COUNTIFS($O$2:O649,Comodines[[#This Row],[LatT&amp;LonT]],$F$2:F649,Datos[[#This Row],[Acq_date]]-1)=0,TRUE,FALSE)</f>
        <v>1</v>
      </c>
      <c r="W649" s="2" t="b">
        <f>AND(Comodines[[#This Row],[L&amp;L]],Comodines[[#This Row],[Nuevo_Fuego]])</f>
        <v>0</v>
      </c>
      <c r="X649" s="2" t="str">
        <f>IF(Comodines[[#This Row],[L&amp;L]],Comodines[[#This Row],[Contador]],"")</f>
        <v/>
      </c>
      <c r="Y649" s="2" t="str">
        <f>IFERROR(SMALL(Comodines[L&amp;LC1],COUNTA($U$2:U649)),"")</f>
        <v/>
      </c>
      <c r="Z649" s="2" t="str">
        <f>IF(AND(Comodines[[#This Row],[Nuevo_Fuego]],Comodines[[#This Row],[L&amp;L]]),Comodines[[#This Row],[Contador]],"")</f>
        <v/>
      </c>
      <c r="AA649" s="2" t="str">
        <f>IFERROR(SMALL(Comodines[FuegoC1],COUNTA($W$2:W649)),"")</f>
        <v/>
      </c>
      <c r="AB649" s="3"/>
      <c r="AD649" s="3"/>
      <c r="AE649" s="3"/>
    </row>
    <row r="650" spans="1:31" ht="15" x14ac:dyDescent="0.25">
      <c r="A650" s="25">
        <v>30.83089</v>
      </c>
      <c r="B650" s="18">
        <v>-92.297870000000003</v>
      </c>
      <c r="C650" s="2">
        <v>331.6</v>
      </c>
      <c r="D650" s="2">
        <v>0.5</v>
      </c>
      <c r="E650" s="2">
        <v>0.6</v>
      </c>
      <c r="F650" s="4">
        <v>42643</v>
      </c>
      <c r="G650" s="2">
        <v>1825</v>
      </c>
      <c r="H650" s="2" t="s">
        <v>0</v>
      </c>
      <c r="I650" s="2" t="s">
        <v>1</v>
      </c>
      <c r="J650" s="2" t="s">
        <v>2</v>
      </c>
      <c r="K650" s="2">
        <v>294.7</v>
      </c>
      <c r="L650" s="2">
        <v>0</v>
      </c>
      <c r="M650" s="6" t="s">
        <v>3</v>
      </c>
      <c r="N650" s="23"/>
      <c r="O650" s="21" t="str">
        <f>Comodines[[#This Row],[Lat_trunc]]&amp;Comodines[[#This Row],[Lon_trunc]]</f>
        <v>30.831-92.298</v>
      </c>
      <c r="P650" s="21">
        <f>MROUND(Datos[[#This Row],[Latitude]],IF(Datos[[#This Row],[Latitude]]&lt;0,-Precisión,Precisión))</f>
        <v>30.831</v>
      </c>
      <c r="Q650" s="21">
        <f>MROUND(Datos[[#This Row],[Longitude]],IF(Datos[[#This Row],[Longitude]]&lt;0,-Precisión,Precisión))</f>
        <v>-92.298000000000002</v>
      </c>
      <c r="R650" s="1">
        <v>649</v>
      </c>
      <c r="S650" s="5" t="b">
        <f>AND(Datos[[#This Row],[Latitude]]&gt;=Latitud_,Datos[[#This Row],[Latitude]]&lt;=_Latitud)</f>
        <v>0</v>
      </c>
      <c r="T650" s="2" t="b">
        <f>AND(Datos[[#This Row],[Longitude]]&gt;=Longitud_,Datos[[#This Row],[Longitude]]&lt;=_Longitud)</f>
        <v>0</v>
      </c>
      <c r="U650" s="2" t="b">
        <f>AND(Comodines[[#This Row],[Latitud]],Comodines[[#This Row],[Longitud]])</f>
        <v>0</v>
      </c>
      <c r="V650" s="2" t="b">
        <f>IF(COUNTIFS($O$2:O650,Comodines[[#This Row],[LatT&amp;LonT]],$F$2:F650,Datos[[#This Row],[Acq_date]]-1)=0,TRUE,FALSE)</f>
        <v>1</v>
      </c>
      <c r="W650" s="2" t="b">
        <f>AND(Comodines[[#This Row],[L&amp;L]],Comodines[[#This Row],[Nuevo_Fuego]])</f>
        <v>0</v>
      </c>
      <c r="X650" s="2" t="str">
        <f>IF(Comodines[[#This Row],[L&amp;L]],Comodines[[#This Row],[Contador]],"")</f>
        <v/>
      </c>
      <c r="Y650" s="2" t="str">
        <f>IFERROR(SMALL(Comodines[L&amp;LC1],COUNTA($U$2:U650)),"")</f>
        <v/>
      </c>
      <c r="Z650" s="2" t="str">
        <f>IF(AND(Comodines[[#This Row],[Nuevo_Fuego]],Comodines[[#This Row],[L&amp;L]]),Comodines[[#This Row],[Contador]],"")</f>
        <v/>
      </c>
      <c r="AA650" s="2" t="str">
        <f>IFERROR(SMALL(Comodines[FuegoC1],COUNTA($W$2:W650)),"")</f>
        <v/>
      </c>
      <c r="AB650" s="3"/>
      <c r="AD650" s="3"/>
      <c r="AE650" s="3"/>
    </row>
    <row r="651" spans="1:31" ht="15" x14ac:dyDescent="0.25">
      <c r="A651" s="25">
        <v>32.824170000000002</v>
      </c>
      <c r="B651" s="18">
        <v>-83.132769999999994</v>
      </c>
      <c r="C651" s="2">
        <v>335.1</v>
      </c>
      <c r="D651" s="2">
        <v>0.4</v>
      </c>
      <c r="E651" s="2">
        <v>0.4</v>
      </c>
      <c r="F651" s="4">
        <v>42643</v>
      </c>
      <c r="G651" s="2">
        <v>1825</v>
      </c>
      <c r="H651" s="2" t="s">
        <v>0</v>
      </c>
      <c r="I651" s="2" t="s">
        <v>4</v>
      </c>
      <c r="J651" s="2" t="s">
        <v>2</v>
      </c>
      <c r="K651" s="2">
        <v>307.39999999999998</v>
      </c>
      <c r="L651" s="2">
        <v>0</v>
      </c>
      <c r="M651" s="6" t="s">
        <v>3</v>
      </c>
      <c r="N651" s="23"/>
      <c r="O651" s="21" t="str">
        <f>Comodines[[#This Row],[Lat_trunc]]&amp;Comodines[[#This Row],[Lon_trunc]]</f>
        <v>32.824-83.133</v>
      </c>
      <c r="P651" s="21">
        <f>MROUND(Datos[[#This Row],[Latitude]],IF(Datos[[#This Row],[Latitude]]&lt;0,-Precisión,Precisión))</f>
        <v>32.823999999999998</v>
      </c>
      <c r="Q651" s="21">
        <f>MROUND(Datos[[#This Row],[Longitude]],IF(Datos[[#This Row],[Longitude]]&lt;0,-Precisión,Precisión))</f>
        <v>-83.132999999999996</v>
      </c>
      <c r="R651" s="1">
        <v>650</v>
      </c>
      <c r="S651" s="5" t="b">
        <f>AND(Datos[[#This Row],[Latitude]]&gt;=Latitud_,Datos[[#This Row],[Latitude]]&lt;=_Latitud)</f>
        <v>0</v>
      </c>
      <c r="T651" s="2" t="b">
        <f>AND(Datos[[#This Row],[Longitude]]&gt;=Longitud_,Datos[[#This Row],[Longitude]]&lt;=_Longitud)</f>
        <v>0</v>
      </c>
      <c r="U651" s="2" t="b">
        <f>AND(Comodines[[#This Row],[Latitud]],Comodines[[#This Row],[Longitud]])</f>
        <v>0</v>
      </c>
      <c r="V651" s="2" t="b">
        <f>IF(COUNTIFS($O$2:O651,Comodines[[#This Row],[LatT&amp;LonT]],$F$2:F651,Datos[[#This Row],[Acq_date]]-1)=0,TRUE,FALSE)</f>
        <v>1</v>
      </c>
      <c r="W651" s="2" t="b">
        <f>AND(Comodines[[#This Row],[L&amp;L]],Comodines[[#This Row],[Nuevo_Fuego]])</f>
        <v>0</v>
      </c>
      <c r="X651" s="2" t="str">
        <f>IF(Comodines[[#This Row],[L&amp;L]],Comodines[[#This Row],[Contador]],"")</f>
        <v/>
      </c>
      <c r="Y651" s="2" t="str">
        <f>IFERROR(SMALL(Comodines[L&amp;LC1],COUNTA($U$2:U651)),"")</f>
        <v/>
      </c>
      <c r="Z651" s="2" t="str">
        <f>IF(AND(Comodines[[#This Row],[Nuevo_Fuego]],Comodines[[#This Row],[L&amp;L]]),Comodines[[#This Row],[Contador]],"")</f>
        <v/>
      </c>
      <c r="AA651" s="2" t="str">
        <f>IFERROR(SMALL(Comodines[FuegoC1],COUNTA($W$2:W651)),"")</f>
        <v/>
      </c>
      <c r="AB651" s="3"/>
      <c r="AD651" s="3"/>
      <c r="AE651" s="3"/>
    </row>
    <row r="652" spans="1:31" ht="15" x14ac:dyDescent="0.25">
      <c r="A652" s="25">
        <v>30.395009999999999</v>
      </c>
      <c r="B652" s="18">
        <v>-93.954319999999996</v>
      </c>
      <c r="C652" s="2">
        <v>327.2</v>
      </c>
      <c r="D652" s="2">
        <v>0.6</v>
      </c>
      <c r="E652" s="2">
        <v>0.7</v>
      </c>
      <c r="F652" s="4">
        <v>42643</v>
      </c>
      <c r="G652" s="2">
        <v>1825</v>
      </c>
      <c r="H652" s="2" t="s">
        <v>0</v>
      </c>
      <c r="I652" s="2" t="s">
        <v>1</v>
      </c>
      <c r="J652" s="2" t="s">
        <v>2</v>
      </c>
      <c r="K652" s="2">
        <v>293.7</v>
      </c>
      <c r="L652" s="2">
        <v>0</v>
      </c>
      <c r="M652" s="6" t="s">
        <v>3</v>
      </c>
      <c r="N652" s="23"/>
      <c r="O652" s="21" t="str">
        <f>Comodines[[#This Row],[Lat_trunc]]&amp;Comodines[[#This Row],[Lon_trunc]]</f>
        <v>30.395-93.9545</v>
      </c>
      <c r="P652" s="21">
        <f>MROUND(Datos[[#This Row],[Latitude]],IF(Datos[[#This Row],[Latitude]]&lt;0,-Precisión,Precisión))</f>
        <v>30.395</v>
      </c>
      <c r="Q652" s="21">
        <f>MROUND(Datos[[#This Row],[Longitude]],IF(Datos[[#This Row],[Longitude]]&lt;0,-Precisión,Precisión))</f>
        <v>-93.954499999999996</v>
      </c>
      <c r="R652" s="1">
        <v>651</v>
      </c>
      <c r="S652" s="5" t="b">
        <f>AND(Datos[[#This Row],[Latitude]]&gt;=Latitud_,Datos[[#This Row],[Latitude]]&lt;=_Latitud)</f>
        <v>0</v>
      </c>
      <c r="T652" s="2" t="b">
        <f>AND(Datos[[#This Row],[Longitude]]&gt;=Longitud_,Datos[[#This Row],[Longitude]]&lt;=_Longitud)</f>
        <v>0</v>
      </c>
      <c r="U652" s="2" t="b">
        <f>AND(Comodines[[#This Row],[Latitud]],Comodines[[#This Row],[Longitud]])</f>
        <v>0</v>
      </c>
      <c r="V652" s="2" t="b">
        <f>IF(COUNTIFS($O$2:O652,Comodines[[#This Row],[LatT&amp;LonT]],$F$2:F652,Datos[[#This Row],[Acq_date]]-1)=0,TRUE,FALSE)</f>
        <v>1</v>
      </c>
      <c r="W652" s="2" t="b">
        <f>AND(Comodines[[#This Row],[L&amp;L]],Comodines[[#This Row],[Nuevo_Fuego]])</f>
        <v>0</v>
      </c>
      <c r="X652" s="2" t="str">
        <f>IF(Comodines[[#This Row],[L&amp;L]],Comodines[[#This Row],[Contador]],"")</f>
        <v/>
      </c>
      <c r="Y652" s="2" t="str">
        <f>IFERROR(SMALL(Comodines[L&amp;LC1],COUNTA($U$2:U652)),"")</f>
        <v/>
      </c>
      <c r="Z652" s="2" t="str">
        <f>IF(AND(Comodines[[#This Row],[Nuevo_Fuego]],Comodines[[#This Row],[L&amp;L]]),Comodines[[#This Row],[Contador]],"")</f>
        <v/>
      </c>
      <c r="AA652" s="2" t="str">
        <f>IFERROR(SMALL(Comodines[FuegoC1],COUNTA($W$2:W652)),"")</f>
        <v/>
      </c>
      <c r="AB652" s="3"/>
      <c r="AD652" s="3"/>
      <c r="AE652" s="3"/>
    </row>
    <row r="653" spans="1:31" ht="15" x14ac:dyDescent="0.25">
      <c r="A653" s="25">
        <v>31.901579999999999</v>
      </c>
      <c r="B653" s="18">
        <v>-87.855459999999994</v>
      </c>
      <c r="C653" s="2">
        <v>338.2</v>
      </c>
      <c r="D653" s="2">
        <v>0.5</v>
      </c>
      <c r="E653" s="2">
        <v>0.5</v>
      </c>
      <c r="F653" s="4">
        <v>42643</v>
      </c>
      <c r="G653" s="2">
        <v>1825</v>
      </c>
      <c r="H653" s="2" t="s">
        <v>0</v>
      </c>
      <c r="I653" s="2" t="s">
        <v>1</v>
      </c>
      <c r="J653" s="2" t="s">
        <v>2</v>
      </c>
      <c r="K653" s="2">
        <v>294.2</v>
      </c>
      <c r="L653" s="2">
        <v>0</v>
      </c>
      <c r="M653" s="6" t="s">
        <v>3</v>
      </c>
      <c r="N653" s="23"/>
      <c r="O653" s="21" t="str">
        <f>Comodines[[#This Row],[Lat_trunc]]&amp;Comodines[[#This Row],[Lon_trunc]]</f>
        <v>31.9015-87.8555</v>
      </c>
      <c r="P653" s="21">
        <f>MROUND(Datos[[#This Row],[Latitude]],IF(Datos[[#This Row],[Latitude]]&lt;0,-Precisión,Precisión))</f>
        <v>31.901500000000002</v>
      </c>
      <c r="Q653" s="21">
        <f>MROUND(Datos[[#This Row],[Longitude]],IF(Datos[[#This Row],[Longitude]]&lt;0,-Precisión,Precisión))</f>
        <v>-87.855500000000006</v>
      </c>
      <c r="R653" s="1">
        <v>652</v>
      </c>
      <c r="S653" s="5" t="b">
        <f>AND(Datos[[#This Row],[Latitude]]&gt;=Latitud_,Datos[[#This Row],[Latitude]]&lt;=_Latitud)</f>
        <v>0</v>
      </c>
      <c r="T653" s="2" t="b">
        <f>AND(Datos[[#This Row],[Longitude]]&gt;=Longitud_,Datos[[#This Row],[Longitude]]&lt;=_Longitud)</f>
        <v>0</v>
      </c>
      <c r="U653" s="2" t="b">
        <f>AND(Comodines[[#This Row],[Latitud]],Comodines[[#This Row],[Longitud]])</f>
        <v>0</v>
      </c>
      <c r="V653" s="2" t="b">
        <f>IF(COUNTIFS($O$2:O653,Comodines[[#This Row],[LatT&amp;LonT]],$F$2:F653,Datos[[#This Row],[Acq_date]]-1)=0,TRUE,FALSE)</f>
        <v>1</v>
      </c>
      <c r="W653" s="2" t="b">
        <f>AND(Comodines[[#This Row],[L&amp;L]],Comodines[[#This Row],[Nuevo_Fuego]])</f>
        <v>0</v>
      </c>
      <c r="X653" s="2" t="str">
        <f>IF(Comodines[[#This Row],[L&amp;L]],Comodines[[#This Row],[Contador]],"")</f>
        <v/>
      </c>
      <c r="Y653" s="2" t="str">
        <f>IFERROR(SMALL(Comodines[L&amp;LC1],COUNTA($U$2:U653)),"")</f>
        <v/>
      </c>
      <c r="Z653" s="2" t="str">
        <f>IF(AND(Comodines[[#This Row],[Nuevo_Fuego]],Comodines[[#This Row],[L&amp;L]]),Comodines[[#This Row],[Contador]],"")</f>
        <v/>
      </c>
      <c r="AA653" s="2" t="str">
        <f>IFERROR(SMALL(Comodines[FuegoC1],COUNTA($W$2:W653)),"")</f>
        <v/>
      </c>
      <c r="AB653" s="3"/>
      <c r="AD653" s="3"/>
      <c r="AE653" s="3"/>
    </row>
    <row r="654" spans="1:31" ht="15" x14ac:dyDescent="0.25">
      <c r="A654" s="25">
        <v>32.527369999999998</v>
      </c>
      <c r="B654" s="18">
        <v>-84.86421</v>
      </c>
      <c r="C654" s="2">
        <v>345.8</v>
      </c>
      <c r="D654" s="2">
        <v>0.5</v>
      </c>
      <c r="E654" s="2">
        <v>0.4</v>
      </c>
      <c r="F654" s="4">
        <v>42643</v>
      </c>
      <c r="G654" s="2">
        <v>1825</v>
      </c>
      <c r="H654" s="2" t="s">
        <v>0</v>
      </c>
      <c r="I654" s="2" t="s">
        <v>1</v>
      </c>
      <c r="J654" s="2" t="s">
        <v>2</v>
      </c>
      <c r="K654" s="2">
        <v>303.39999999999998</v>
      </c>
      <c r="L654" s="2">
        <v>0</v>
      </c>
      <c r="M654" s="6" t="s">
        <v>3</v>
      </c>
      <c r="N654" s="23"/>
      <c r="O654" s="21" t="str">
        <f>Comodines[[#This Row],[Lat_trunc]]&amp;Comodines[[#This Row],[Lon_trunc]]</f>
        <v>32.5275-84.864</v>
      </c>
      <c r="P654" s="21">
        <f>MROUND(Datos[[#This Row],[Latitude]],IF(Datos[[#This Row],[Latitude]]&lt;0,-Precisión,Precisión))</f>
        <v>32.527500000000003</v>
      </c>
      <c r="Q654" s="21">
        <f>MROUND(Datos[[#This Row],[Longitude]],IF(Datos[[#This Row],[Longitude]]&lt;0,-Precisión,Precisión))</f>
        <v>-84.864000000000004</v>
      </c>
      <c r="R654" s="1">
        <v>653</v>
      </c>
      <c r="S654" s="5" t="b">
        <f>AND(Datos[[#This Row],[Latitude]]&gt;=Latitud_,Datos[[#This Row],[Latitude]]&lt;=_Latitud)</f>
        <v>0</v>
      </c>
      <c r="T654" s="2" t="b">
        <f>AND(Datos[[#This Row],[Longitude]]&gt;=Longitud_,Datos[[#This Row],[Longitude]]&lt;=_Longitud)</f>
        <v>0</v>
      </c>
      <c r="U654" s="2" t="b">
        <f>AND(Comodines[[#This Row],[Latitud]],Comodines[[#This Row],[Longitud]])</f>
        <v>0</v>
      </c>
      <c r="V654" s="2" t="b">
        <f>IF(COUNTIFS($O$2:O654,Comodines[[#This Row],[LatT&amp;LonT]],$F$2:F654,Datos[[#This Row],[Acq_date]]-1)=0,TRUE,FALSE)</f>
        <v>1</v>
      </c>
      <c r="W654" s="2" t="b">
        <f>AND(Comodines[[#This Row],[L&amp;L]],Comodines[[#This Row],[Nuevo_Fuego]])</f>
        <v>0</v>
      </c>
      <c r="X654" s="2" t="str">
        <f>IF(Comodines[[#This Row],[L&amp;L]],Comodines[[#This Row],[Contador]],"")</f>
        <v/>
      </c>
      <c r="Y654" s="2" t="str">
        <f>IFERROR(SMALL(Comodines[L&amp;LC1],COUNTA($U$2:U654)),"")</f>
        <v/>
      </c>
      <c r="Z654" s="2" t="str">
        <f>IF(AND(Comodines[[#This Row],[Nuevo_Fuego]],Comodines[[#This Row],[L&amp;L]]),Comodines[[#This Row],[Contador]],"")</f>
        <v/>
      </c>
      <c r="AA654" s="2" t="str">
        <f>IFERROR(SMALL(Comodines[FuegoC1],COUNTA($W$2:W654)),"")</f>
        <v/>
      </c>
      <c r="AB654" s="3"/>
      <c r="AD654" s="3"/>
      <c r="AE654" s="3"/>
    </row>
    <row r="655" spans="1:31" ht="15" x14ac:dyDescent="0.25">
      <c r="A655" s="25">
        <v>33.034939999999999</v>
      </c>
      <c r="B655" s="18">
        <v>-82.096500000000006</v>
      </c>
      <c r="C655" s="2">
        <v>335.6</v>
      </c>
      <c r="D655" s="2">
        <v>0.4</v>
      </c>
      <c r="E655" s="2">
        <v>0.4</v>
      </c>
      <c r="F655" s="4">
        <v>42643</v>
      </c>
      <c r="G655" s="2">
        <v>1825</v>
      </c>
      <c r="H655" s="2" t="s">
        <v>0</v>
      </c>
      <c r="I655" s="2" t="s">
        <v>1</v>
      </c>
      <c r="J655" s="2" t="s">
        <v>2</v>
      </c>
      <c r="K655" s="2">
        <v>301.2</v>
      </c>
      <c r="L655" s="2">
        <v>0</v>
      </c>
      <c r="M655" s="6" t="s">
        <v>3</v>
      </c>
      <c r="N655" s="23"/>
      <c r="O655" s="21" t="str">
        <f>Comodines[[#This Row],[Lat_trunc]]&amp;Comodines[[#This Row],[Lon_trunc]]</f>
        <v>33.035-82.0965</v>
      </c>
      <c r="P655" s="21">
        <f>MROUND(Datos[[#This Row],[Latitude]],IF(Datos[[#This Row],[Latitude]]&lt;0,-Precisión,Precisión))</f>
        <v>33.035000000000004</v>
      </c>
      <c r="Q655" s="21">
        <f>MROUND(Datos[[#This Row],[Longitude]],IF(Datos[[#This Row],[Longitude]]&lt;0,-Precisión,Precisión))</f>
        <v>-82.096500000000006</v>
      </c>
      <c r="R655" s="1">
        <v>654</v>
      </c>
      <c r="S655" s="5" t="b">
        <f>AND(Datos[[#This Row],[Latitude]]&gt;=Latitud_,Datos[[#This Row],[Latitude]]&lt;=_Latitud)</f>
        <v>0</v>
      </c>
      <c r="T655" s="2" t="b">
        <f>AND(Datos[[#This Row],[Longitude]]&gt;=Longitud_,Datos[[#This Row],[Longitude]]&lt;=_Longitud)</f>
        <v>0</v>
      </c>
      <c r="U655" s="2" t="b">
        <f>AND(Comodines[[#This Row],[Latitud]],Comodines[[#This Row],[Longitud]])</f>
        <v>0</v>
      </c>
      <c r="V655" s="2" t="b">
        <f>IF(COUNTIFS($O$2:O655,Comodines[[#This Row],[LatT&amp;LonT]],$F$2:F655,Datos[[#This Row],[Acq_date]]-1)=0,TRUE,FALSE)</f>
        <v>1</v>
      </c>
      <c r="W655" s="2" t="b">
        <f>AND(Comodines[[#This Row],[L&amp;L]],Comodines[[#This Row],[Nuevo_Fuego]])</f>
        <v>0</v>
      </c>
      <c r="X655" s="2" t="str">
        <f>IF(Comodines[[#This Row],[L&amp;L]],Comodines[[#This Row],[Contador]],"")</f>
        <v/>
      </c>
      <c r="Y655" s="2" t="str">
        <f>IFERROR(SMALL(Comodines[L&amp;LC1],COUNTA($U$2:U655)),"")</f>
        <v/>
      </c>
      <c r="Z655" s="2" t="str">
        <f>IF(AND(Comodines[[#This Row],[Nuevo_Fuego]],Comodines[[#This Row],[L&amp;L]]),Comodines[[#This Row],[Contador]],"")</f>
        <v/>
      </c>
      <c r="AA655" s="2" t="str">
        <f>IFERROR(SMALL(Comodines[FuegoC1],COUNTA($W$2:W655)),"")</f>
        <v/>
      </c>
      <c r="AB655" s="3"/>
      <c r="AD655" s="3"/>
      <c r="AE655" s="3"/>
    </row>
    <row r="656" spans="1:31" ht="15" x14ac:dyDescent="0.25">
      <c r="A656" s="25">
        <v>33.033549999999998</v>
      </c>
      <c r="B656" s="18">
        <v>-82.104929999999996</v>
      </c>
      <c r="C656" s="2">
        <v>346.2</v>
      </c>
      <c r="D656" s="2">
        <v>0.4</v>
      </c>
      <c r="E656" s="2">
        <v>0.4</v>
      </c>
      <c r="F656" s="4">
        <v>42643</v>
      </c>
      <c r="G656" s="2">
        <v>1825</v>
      </c>
      <c r="H656" s="2" t="s">
        <v>0</v>
      </c>
      <c r="I656" s="2" t="s">
        <v>1</v>
      </c>
      <c r="J656" s="2" t="s">
        <v>2</v>
      </c>
      <c r="K656" s="2">
        <v>306.60000000000002</v>
      </c>
      <c r="L656" s="2">
        <v>0</v>
      </c>
      <c r="M656" s="6" t="s">
        <v>3</v>
      </c>
      <c r="N656" s="23"/>
      <c r="O656" s="21" t="str">
        <f>Comodines[[#This Row],[Lat_trunc]]&amp;Comodines[[#This Row],[Lon_trunc]]</f>
        <v>33.0335-82.105</v>
      </c>
      <c r="P656" s="21">
        <f>MROUND(Datos[[#This Row],[Latitude]],IF(Datos[[#This Row],[Latitude]]&lt;0,-Precisión,Precisión))</f>
        <v>33.033500000000004</v>
      </c>
      <c r="Q656" s="21">
        <f>MROUND(Datos[[#This Row],[Longitude]],IF(Datos[[#This Row],[Longitude]]&lt;0,-Precisión,Precisión))</f>
        <v>-82.105000000000004</v>
      </c>
      <c r="R656" s="1">
        <v>655</v>
      </c>
      <c r="S656" s="5" t="b">
        <f>AND(Datos[[#This Row],[Latitude]]&gt;=Latitud_,Datos[[#This Row],[Latitude]]&lt;=_Latitud)</f>
        <v>0</v>
      </c>
      <c r="T656" s="2" t="b">
        <f>AND(Datos[[#This Row],[Longitude]]&gt;=Longitud_,Datos[[#This Row],[Longitude]]&lt;=_Longitud)</f>
        <v>0</v>
      </c>
      <c r="U656" s="2" t="b">
        <f>AND(Comodines[[#This Row],[Latitud]],Comodines[[#This Row],[Longitud]])</f>
        <v>0</v>
      </c>
      <c r="V656" s="2" t="b">
        <f>IF(COUNTIFS($O$2:O656,Comodines[[#This Row],[LatT&amp;LonT]],$F$2:F656,Datos[[#This Row],[Acq_date]]-1)=0,TRUE,FALSE)</f>
        <v>1</v>
      </c>
      <c r="W656" s="2" t="b">
        <f>AND(Comodines[[#This Row],[L&amp;L]],Comodines[[#This Row],[Nuevo_Fuego]])</f>
        <v>0</v>
      </c>
      <c r="X656" s="2" t="str">
        <f>IF(Comodines[[#This Row],[L&amp;L]],Comodines[[#This Row],[Contador]],"")</f>
        <v/>
      </c>
      <c r="Y656" s="2" t="str">
        <f>IFERROR(SMALL(Comodines[L&amp;LC1],COUNTA($U$2:U656)),"")</f>
        <v/>
      </c>
      <c r="Z656" s="2" t="str">
        <f>IF(AND(Comodines[[#This Row],[Nuevo_Fuego]],Comodines[[#This Row],[L&amp;L]]),Comodines[[#This Row],[Contador]],"")</f>
        <v/>
      </c>
      <c r="AA656" s="2" t="str">
        <f>IFERROR(SMALL(Comodines[FuegoC1],COUNTA($W$2:W656)),"")</f>
        <v/>
      </c>
      <c r="AB656" s="3"/>
      <c r="AD656" s="3"/>
      <c r="AE656" s="3"/>
    </row>
    <row r="657" spans="1:31" ht="15" x14ac:dyDescent="0.25">
      <c r="A657" s="25">
        <v>33.034239999999997</v>
      </c>
      <c r="B657" s="18">
        <v>-82.100719999999995</v>
      </c>
      <c r="C657" s="2">
        <v>367</v>
      </c>
      <c r="D657" s="2">
        <v>0.4</v>
      </c>
      <c r="E657" s="2">
        <v>0.4</v>
      </c>
      <c r="F657" s="4">
        <v>42643</v>
      </c>
      <c r="G657" s="2">
        <v>1825</v>
      </c>
      <c r="H657" s="2" t="s">
        <v>0</v>
      </c>
      <c r="I657" s="2" t="s">
        <v>4</v>
      </c>
      <c r="J657" s="2" t="s">
        <v>2</v>
      </c>
      <c r="K657" s="2">
        <v>307.60000000000002</v>
      </c>
      <c r="L657" s="2">
        <v>0</v>
      </c>
      <c r="M657" s="6" t="s">
        <v>3</v>
      </c>
      <c r="N657" s="23"/>
      <c r="O657" s="21" t="str">
        <f>Comodines[[#This Row],[Lat_trunc]]&amp;Comodines[[#This Row],[Lon_trunc]]</f>
        <v>33.034-82.1005</v>
      </c>
      <c r="P657" s="21">
        <f>MROUND(Datos[[#This Row],[Latitude]],IF(Datos[[#This Row],[Latitude]]&lt;0,-Precisión,Precisión))</f>
        <v>33.033999999999999</v>
      </c>
      <c r="Q657" s="21">
        <f>MROUND(Datos[[#This Row],[Longitude]],IF(Datos[[#This Row],[Longitude]]&lt;0,-Precisión,Precisión))</f>
        <v>-82.100499999999997</v>
      </c>
      <c r="R657" s="1">
        <v>656</v>
      </c>
      <c r="S657" s="5" t="b">
        <f>AND(Datos[[#This Row],[Latitude]]&gt;=Latitud_,Datos[[#This Row],[Latitude]]&lt;=_Latitud)</f>
        <v>0</v>
      </c>
      <c r="T657" s="2" t="b">
        <f>AND(Datos[[#This Row],[Longitude]]&gt;=Longitud_,Datos[[#This Row],[Longitude]]&lt;=_Longitud)</f>
        <v>0</v>
      </c>
      <c r="U657" s="2" t="b">
        <f>AND(Comodines[[#This Row],[Latitud]],Comodines[[#This Row],[Longitud]])</f>
        <v>0</v>
      </c>
      <c r="V657" s="2" t="b">
        <f>IF(COUNTIFS($O$2:O657,Comodines[[#This Row],[LatT&amp;LonT]],$F$2:F657,Datos[[#This Row],[Acq_date]]-1)=0,TRUE,FALSE)</f>
        <v>1</v>
      </c>
      <c r="W657" s="2" t="b">
        <f>AND(Comodines[[#This Row],[L&amp;L]],Comodines[[#This Row],[Nuevo_Fuego]])</f>
        <v>0</v>
      </c>
      <c r="X657" s="2" t="str">
        <f>IF(Comodines[[#This Row],[L&amp;L]],Comodines[[#This Row],[Contador]],"")</f>
        <v/>
      </c>
      <c r="Y657" s="2" t="str">
        <f>IFERROR(SMALL(Comodines[L&amp;LC1],COUNTA($U$2:U657)),"")</f>
        <v/>
      </c>
      <c r="Z657" s="2" t="str">
        <f>IF(AND(Comodines[[#This Row],[Nuevo_Fuego]],Comodines[[#This Row],[L&amp;L]]),Comodines[[#This Row],[Contador]],"")</f>
        <v/>
      </c>
      <c r="AA657" s="2" t="str">
        <f>IFERROR(SMALL(Comodines[FuegoC1],COUNTA($W$2:W657)),"")</f>
        <v/>
      </c>
      <c r="AB657" s="3"/>
      <c r="AD657" s="3"/>
      <c r="AE657" s="3"/>
    </row>
    <row r="658" spans="1:31" ht="15" x14ac:dyDescent="0.25">
      <c r="A658" s="25">
        <v>33.03689</v>
      </c>
      <c r="B658" s="18">
        <v>-82.105710000000002</v>
      </c>
      <c r="C658" s="2">
        <v>338</v>
      </c>
      <c r="D658" s="2">
        <v>0.4</v>
      </c>
      <c r="E658" s="2">
        <v>0.4</v>
      </c>
      <c r="F658" s="4">
        <v>42643</v>
      </c>
      <c r="G658" s="2">
        <v>1825</v>
      </c>
      <c r="H658" s="2" t="s">
        <v>0</v>
      </c>
      <c r="I658" s="2" t="s">
        <v>1</v>
      </c>
      <c r="J658" s="2" t="s">
        <v>2</v>
      </c>
      <c r="K658" s="2">
        <v>305.89999999999998</v>
      </c>
      <c r="L658" s="2">
        <v>0</v>
      </c>
      <c r="M658" s="6" t="s">
        <v>3</v>
      </c>
      <c r="N658" s="23"/>
      <c r="O658" s="21" t="str">
        <f>Comodines[[#This Row],[Lat_trunc]]&amp;Comodines[[#This Row],[Lon_trunc]]</f>
        <v>33.037-82.1055</v>
      </c>
      <c r="P658" s="21">
        <f>MROUND(Datos[[#This Row],[Latitude]],IF(Datos[[#This Row],[Latitude]]&lt;0,-Precisión,Precisión))</f>
        <v>33.036999999999999</v>
      </c>
      <c r="Q658" s="21">
        <f>MROUND(Datos[[#This Row],[Longitude]],IF(Datos[[#This Row],[Longitude]]&lt;0,-Precisión,Precisión))</f>
        <v>-82.105500000000006</v>
      </c>
      <c r="R658" s="1">
        <v>657</v>
      </c>
      <c r="S658" s="5" t="b">
        <f>AND(Datos[[#This Row],[Latitude]]&gt;=Latitud_,Datos[[#This Row],[Latitude]]&lt;=_Latitud)</f>
        <v>0</v>
      </c>
      <c r="T658" s="2" t="b">
        <f>AND(Datos[[#This Row],[Longitude]]&gt;=Longitud_,Datos[[#This Row],[Longitude]]&lt;=_Longitud)</f>
        <v>0</v>
      </c>
      <c r="U658" s="2" t="b">
        <f>AND(Comodines[[#This Row],[Latitud]],Comodines[[#This Row],[Longitud]])</f>
        <v>0</v>
      </c>
      <c r="V658" s="2" t="b">
        <f>IF(COUNTIFS($O$2:O658,Comodines[[#This Row],[LatT&amp;LonT]],$F$2:F658,Datos[[#This Row],[Acq_date]]-1)=0,TRUE,FALSE)</f>
        <v>1</v>
      </c>
      <c r="W658" s="2" t="b">
        <f>AND(Comodines[[#This Row],[L&amp;L]],Comodines[[#This Row],[Nuevo_Fuego]])</f>
        <v>0</v>
      </c>
      <c r="X658" s="2" t="str">
        <f>IF(Comodines[[#This Row],[L&amp;L]],Comodines[[#This Row],[Contador]],"")</f>
        <v/>
      </c>
      <c r="Y658" s="2" t="str">
        <f>IFERROR(SMALL(Comodines[L&amp;LC1],COUNTA($U$2:U658)),"")</f>
        <v/>
      </c>
      <c r="Z658" s="2" t="str">
        <f>IF(AND(Comodines[[#This Row],[Nuevo_Fuego]],Comodines[[#This Row],[L&amp;L]]),Comodines[[#This Row],[Contador]],"")</f>
        <v/>
      </c>
      <c r="AA658" s="2" t="str">
        <f>IFERROR(SMALL(Comodines[FuegoC1],COUNTA($W$2:W658)),"")</f>
        <v/>
      </c>
      <c r="AB658" s="3"/>
      <c r="AD658" s="3"/>
      <c r="AE658" s="3"/>
    </row>
    <row r="659" spans="1:31" ht="15" x14ac:dyDescent="0.25">
      <c r="A659" s="25">
        <v>32.71698</v>
      </c>
      <c r="B659" s="18">
        <v>-84.043610000000001</v>
      </c>
      <c r="C659" s="2">
        <v>329.8</v>
      </c>
      <c r="D659" s="2">
        <v>0.5</v>
      </c>
      <c r="E659" s="2">
        <v>0.4</v>
      </c>
      <c r="F659" s="4">
        <v>42643</v>
      </c>
      <c r="G659" s="2">
        <v>1825</v>
      </c>
      <c r="H659" s="2" t="s">
        <v>0</v>
      </c>
      <c r="I659" s="2" t="s">
        <v>1</v>
      </c>
      <c r="J659" s="2" t="s">
        <v>2</v>
      </c>
      <c r="K659" s="2">
        <v>296.8</v>
      </c>
      <c r="L659" s="2">
        <v>0</v>
      </c>
      <c r="M659" s="6" t="s">
        <v>3</v>
      </c>
      <c r="N659" s="23"/>
      <c r="O659" s="21" t="str">
        <f>Comodines[[#This Row],[Lat_trunc]]&amp;Comodines[[#This Row],[Lon_trunc]]</f>
        <v>32.717-84.0435</v>
      </c>
      <c r="P659" s="21">
        <f>MROUND(Datos[[#This Row],[Latitude]],IF(Datos[[#This Row],[Latitude]]&lt;0,-Precisión,Precisión))</f>
        <v>32.716999999999999</v>
      </c>
      <c r="Q659" s="21">
        <f>MROUND(Datos[[#This Row],[Longitude]],IF(Datos[[#This Row],[Longitude]]&lt;0,-Precisión,Precisión))</f>
        <v>-84.043500000000009</v>
      </c>
      <c r="R659" s="1">
        <v>658</v>
      </c>
      <c r="S659" s="5" t="b">
        <f>AND(Datos[[#This Row],[Latitude]]&gt;=Latitud_,Datos[[#This Row],[Latitude]]&lt;=_Latitud)</f>
        <v>0</v>
      </c>
      <c r="T659" s="2" t="b">
        <f>AND(Datos[[#This Row],[Longitude]]&gt;=Longitud_,Datos[[#This Row],[Longitude]]&lt;=_Longitud)</f>
        <v>0</v>
      </c>
      <c r="U659" s="2" t="b">
        <f>AND(Comodines[[#This Row],[Latitud]],Comodines[[#This Row],[Longitud]])</f>
        <v>0</v>
      </c>
      <c r="V659" s="2" t="b">
        <f>IF(COUNTIFS($O$2:O659,Comodines[[#This Row],[LatT&amp;LonT]],$F$2:F659,Datos[[#This Row],[Acq_date]]-1)=0,TRUE,FALSE)</f>
        <v>1</v>
      </c>
      <c r="W659" s="2" t="b">
        <f>AND(Comodines[[#This Row],[L&amp;L]],Comodines[[#This Row],[Nuevo_Fuego]])</f>
        <v>0</v>
      </c>
      <c r="X659" s="2" t="str">
        <f>IF(Comodines[[#This Row],[L&amp;L]],Comodines[[#This Row],[Contador]],"")</f>
        <v/>
      </c>
      <c r="Y659" s="2" t="str">
        <f>IFERROR(SMALL(Comodines[L&amp;LC1],COUNTA($U$2:U659)),"")</f>
        <v/>
      </c>
      <c r="Z659" s="2" t="str">
        <f>IF(AND(Comodines[[#This Row],[Nuevo_Fuego]],Comodines[[#This Row],[L&amp;L]]),Comodines[[#This Row],[Contador]],"")</f>
        <v/>
      </c>
      <c r="AA659" s="2" t="str">
        <f>IFERROR(SMALL(Comodines[FuegoC1],COUNTA($W$2:W659)),"")</f>
        <v/>
      </c>
      <c r="AB659" s="3"/>
      <c r="AD659" s="3"/>
      <c r="AE659" s="3"/>
    </row>
    <row r="660" spans="1:31" ht="15" x14ac:dyDescent="0.25">
      <c r="A660" s="25">
        <v>32.72139</v>
      </c>
      <c r="B660" s="18">
        <v>-84.039699999999996</v>
      </c>
      <c r="C660" s="2">
        <v>332.9</v>
      </c>
      <c r="D660" s="2">
        <v>0.5</v>
      </c>
      <c r="E660" s="2">
        <v>0.4</v>
      </c>
      <c r="F660" s="4">
        <v>42643</v>
      </c>
      <c r="G660" s="2">
        <v>1825</v>
      </c>
      <c r="H660" s="2" t="s">
        <v>0</v>
      </c>
      <c r="I660" s="2" t="s">
        <v>1</v>
      </c>
      <c r="J660" s="2" t="s">
        <v>2</v>
      </c>
      <c r="K660" s="2">
        <v>301.10000000000002</v>
      </c>
      <c r="L660" s="2">
        <v>0</v>
      </c>
      <c r="M660" s="6" t="s">
        <v>3</v>
      </c>
      <c r="N660" s="23"/>
      <c r="O660" s="21" t="str">
        <f>Comodines[[#This Row],[Lat_trunc]]&amp;Comodines[[#This Row],[Lon_trunc]]</f>
        <v>32.7215-84.0395</v>
      </c>
      <c r="P660" s="21">
        <f>MROUND(Datos[[#This Row],[Latitude]],IF(Datos[[#This Row],[Latitude]]&lt;0,-Precisión,Precisión))</f>
        <v>32.721499999999999</v>
      </c>
      <c r="Q660" s="21">
        <f>MROUND(Datos[[#This Row],[Longitude]],IF(Datos[[#This Row],[Longitude]]&lt;0,-Precisión,Precisión))</f>
        <v>-84.039500000000004</v>
      </c>
      <c r="R660" s="1">
        <v>659</v>
      </c>
      <c r="S660" s="5" t="b">
        <f>AND(Datos[[#This Row],[Latitude]]&gt;=Latitud_,Datos[[#This Row],[Latitude]]&lt;=_Latitud)</f>
        <v>0</v>
      </c>
      <c r="T660" s="2" t="b">
        <f>AND(Datos[[#This Row],[Longitude]]&gt;=Longitud_,Datos[[#This Row],[Longitude]]&lt;=_Longitud)</f>
        <v>0</v>
      </c>
      <c r="U660" s="2" t="b">
        <f>AND(Comodines[[#This Row],[Latitud]],Comodines[[#This Row],[Longitud]])</f>
        <v>0</v>
      </c>
      <c r="V660" s="2" t="b">
        <f>IF(COUNTIFS($O$2:O660,Comodines[[#This Row],[LatT&amp;LonT]],$F$2:F660,Datos[[#This Row],[Acq_date]]-1)=0,TRUE,FALSE)</f>
        <v>1</v>
      </c>
      <c r="W660" s="2" t="b">
        <f>AND(Comodines[[#This Row],[L&amp;L]],Comodines[[#This Row],[Nuevo_Fuego]])</f>
        <v>0</v>
      </c>
      <c r="X660" s="2" t="str">
        <f>IF(Comodines[[#This Row],[L&amp;L]],Comodines[[#This Row],[Contador]],"")</f>
        <v/>
      </c>
      <c r="Y660" s="2" t="str">
        <f>IFERROR(SMALL(Comodines[L&amp;LC1],COUNTA($U$2:U660)),"")</f>
        <v/>
      </c>
      <c r="Z660" s="2" t="str">
        <f>IF(AND(Comodines[[#This Row],[Nuevo_Fuego]],Comodines[[#This Row],[L&amp;L]]),Comodines[[#This Row],[Contador]],"")</f>
        <v/>
      </c>
      <c r="AA660" s="2" t="str">
        <f>IFERROR(SMALL(Comodines[FuegoC1],COUNTA($W$2:W660)),"")</f>
        <v/>
      </c>
      <c r="AB660" s="3"/>
      <c r="AD660" s="3"/>
      <c r="AE660" s="3"/>
    </row>
    <row r="661" spans="1:31" ht="15" x14ac:dyDescent="0.25">
      <c r="A661" s="25">
        <v>32.724939999999997</v>
      </c>
      <c r="B661" s="18">
        <v>-84.040570000000002</v>
      </c>
      <c r="C661" s="2">
        <v>330.5</v>
      </c>
      <c r="D661" s="2">
        <v>0.5</v>
      </c>
      <c r="E661" s="2">
        <v>0.4</v>
      </c>
      <c r="F661" s="4">
        <v>42643</v>
      </c>
      <c r="G661" s="2">
        <v>1825</v>
      </c>
      <c r="H661" s="2" t="s">
        <v>0</v>
      </c>
      <c r="I661" s="2" t="s">
        <v>1</v>
      </c>
      <c r="J661" s="2" t="s">
        <v>2</v>
      </c>
      <c r="K661" s="2">
        <v>300.2</v>
      </c>
      <c r="L661" s="2">
        <v>0</v>
      </c>
      <c r="M661" s="6" t="s">
        <v>3</v>
      </c>
      <c r="N661" s="23"/>
      <c r="O661" s="21" t="str">
        <f>Comodines[[#This Row],[Lat_trunc]]&amp;Comodines[[#This Row],[Lon_trunc]]</f>
        <v>32.725-84.0405</v>
      </c>
      <c r="P661" s="21">
        <f>MROUND(Datos[[#This Row],[Latitude]],IF(Datos[[#This Row],[Latitude]]&lt;0,-Precisión,Precisión))</f>
        <v>32.725000000000001</v>
      </c>
      <c r="Q661" s="21">
        <f>MROUND(Datos[[#This Row],[Longitude]],IF(Datos[[#This Row],[Longitude]]&lt;0,-Precisión,Precisión))</f>
        <v>-84.040500000000009</v>
      </c>
      <c r="R661" s="1">
        <v>660</v>
      </c>
      <c r="S661" s="5" t="b">
        <f>AND(Datos[[#This Row],[Latitude]]&gt;=Latitud_,Datos[[#This Row],[Latitude]]&lt;=_Latitud)</f>
        <v>0</v>
      </c>
      <c r="T661" s="2" t="b">
        <f>AND(Datos[[#This Row],[Longitude]]&gt;=Longitud_,Datos[[#This Row],[Longitude]]&lt;=_Longitud)</f>
        <v>0</v>
      </c>
      <c r="U661" s="2" t="b">
        <f>AND(Comodines[[#This Row],[Latitud]],Comodines[[#This Row],[Longitud]])</f>
        <v>0</v>
      </c>
      <c r="V661" s="2" t="b">
        <f>IF(COUNTIFS($O$2:O661,Comodines[[#This Row],[LatT&amp;LonT]],$F$2:F661,Datos[[#This Row],[Acq_date]]-1)=0,TRUE,FALSE)</f>
        <v>1</v>
      </c>
      <c r="W661" s="2" t="b">
        <f>AND(Comodines[[#This Row],[L&amp;L]],Comodines[[#This Row],[Nuevo_Fuego]])</f>
        <v>0</v>
      </c>
      <c r="X661" s="2" t="str">
        <f>IF(Comodines[[#This Row],[L&amp;L]],Comodines[[#This Row],[Contador]],"")</f>
        <v/>
      </c>
      <c r="Y661" s="2" t="str">
        <f>IFERROR(SMALL(Comodines[L&amp;LC1],COUNTA($U$2:U661)),"")</f>
        <v/>
      </c>
      <c r="Z661" s="2" t="str">
        <f>IF(AND(Comodines[[#This Row],[Nuevo_Fuego]],Comodines[[#This Row],[L&amp;L]]),Comodines[[#This Row],[Contador]],"")</f>
        <v/>
      </c>
      <c r="AA661" s="2" t="str">
        <f>IFERROR(SMALL(Comodines[FuegoC1],COUNTA($W$2:W661)),"")</f>
        <v/>
      </c>
      <c r="AB661" s="3"/>
      <c r="AD661" s="3"/>
      <c r="AE661" s="3"/>
    </row>
    <row r="662" spans="1:31" ht="15" x14ac:dyDescent="0.25">
      <c r="A662" s="25">
        <v>32.724080000000001</v>
      </c>
      <c r="B662" s="18">
        <v>-84.045370000000005</v>
      </c>
      <c r="C662" s="2">
        <v>342.4</v>
      </c>
      <c r="D662" s="2">
        <v>0.5</v>
      </c>
      <c r="E662" s="2">
        <v>0.4</v>
      </c>
      <c r="F662" s="4">
        <v>42643</v>
      </c>
      <c r="G662" s="2">
        <v>1825</v>
      </c>
      <c r="H662" s="2" t="s">
        <v>0</v>
      </c>
      <c r="I662" s="2" t="s">
        <v>1</v>
      </c>
      <c r="J662" s="2" t="s">
        <v>2</v>
      </c>
      <c r="K662" s="2">
        <v>302.89999999999998</v>
      </c>
      <c r="L662" s="2">
        <v>0</v>
      </c>
      <c r="M662" s="6" t="s">
        <v>3</v>
      </c>
      <c r="N662" s="23"/>
      <c r="O662" s="21" t="str">
        <f>Comodines[[#This Row],[Lat_trunc]]&amp;Comodines[[#This Row],[Lon_trunc]]</f>
        <v>32.724-84.0455</v>
      </c>
      <c r="P662" s="21">
        <f>MROUND(Datos[[#This Row],[Latitude]],IF(Datos[[#This Row],[Latitude]]&lt;0,-Precisión,Precisión))</f>
        <v>32.724000000000004</v>
      </c>
      <c r="Q662" s="21">
        <f>MROUND(Datos[[#This Row],[Longitude]],IF(Datos[[#This Row],[Longitude]]&lt;0,-Precisión,Precisión))</f>
        <v>-84.045500000000004</v>
      </c>
      <c r="R662" s="1">
        <v>661</v>
      </c>
      <c r="S662" s="5" t="b">
        <f>AND(Datos[[#This Row],[Latitude]]&gt;=Latitud_,Datos[[#This Row],[Latitude]]&lt;=_Latitud)</f>
        <v>0</v>
      </c>
      <c r="T662" s="2" t="b">
        <f>AND(Datos[[#This Row],[Longitude]]&gt;=Longitud_,Datos[[#This Row],[Longitude]]&lt;=_Longitud)</f>
        <v>0</v>
      </c>
      <c r="U662" s="2" t="b">
        <f>AND(Comodines[[#This Row],[Latitud]],Comodines[[#This Row],[Longitud]])</f>
        <v>0</v>
      </c>
      <c r="V662" s="2" t="b">
        <f>IF(COUNTIFS($O$2:O662,Comodines[[#This Row],[LatT&amp;LonT]],$F$2:F662,Datos[[#This Row],[Acq_date]]-1)=0,TRUE,FALSE)</f>
        <v>1</v>
      </c>
      <c r="W662" s="2" t="b">
        <f>AND(Comodines[[#This Row],[L&amp;L]],Comodines[[#This Row],[Nuevo_Fuego]])</f>
        <v>0</v>
      </c>
      <c r="X662" s="2" t="str">
        <f>IF(Comodines[[#This Row],[L&amp;L]],Comodines[[#This Row],[Contador]],"")</f>
        <v/>
      </c>
      <c r="Y662" s="2" t="str">
        <f>IFERROR(SMALL(Comodines[L&amp;LC1],COUNTA($U$2:U662)),"")</f>
        <v/>
      </c>
      <c r="Z662" s="2" t="str">
        <f>IF(AND(Comodines[[#This Row],[Nuevo_Fuego]],Comodines[[#This Row],[L&amp;L]]),Comodines[[#This Row],[Contador]],"")</f>
        <v/>
      </c>
      <c r="AA662" s="2" t="str">
        <f>IFERROR(SMALL(Comodines[FuegoC1],COUNTA($W$2:W662)),"")</f>
        <v/>
      </c>
      <c r="AB662" s="3"/>
      <c r="AD662" s="3"/>
      <c r="AE662" s="3"/>
    </row>
    <row r="663" spans="1:31" ht="15" x14ac:dyDescent="0.25">
      <c r="A663" s="25">
        <v>32.954639999999998</v>
      </c>
      <c r="B663" s="18">
        <v>-83.028720000000007</v>
      </c>
      <c r="C663" s="2">
        <v>348.6</v>
      </c>
      <c r="D663" s="2">
        <v>0.4</v>
      </c>
      <c r="E663" s="2">
        <v>0.4</v>
      </c>
      <c r="F663" s="4">
        <v>42643</v>
      </c>
      <c r="G663" s="2">
        <v>1825</v>
      </c>
      <c r="H663" s="2" t="s">
        <v>0</v>
      </c>
      <c r="I663" s="2" t="s">
        <v>1</v>
      </c>
      <c r="J663" s="2" t="s">
        <v>2</v>
      </c>
      <c r="K663" s="2">
        <v>317.8</v>
      </c>
      <c r="L663" s="2">
        <v>0</v>
      </c>
      <c r="M663" s="6" t="s">
        <v>3</v>
      </c>
      <c r="N663" s="23"/>
      <c r="O663" s="21" t="str">
        <f>Comodines[[#This Row],[Lat_trunc]]&amp;Comodines[[#This Row],[Lon_trunc]]</f>
        <v>32.9545-83.0285</v>
      </c>
      <c r="P663" s="21">
        <f>MROUND(Datos[[#This Row],[Latitude]],IF(Datos[[#This Row],[Latitude]]&lt;0,-Precisión,Precisión))</f>
        <v>32.954500000000003</v>
      </c>
      <c r="Q663" s="21">
        <f>MROUND(Datos[[#This Row],[Longitude]],IF(Datos[[#This Row],[Longitude]]&lt;0,-Precisión,Precisión))</f>
        <v>-83.028500000000008</v>
      </c>
      <c r="R663" s="1">
        <v>662</v>
      </c>
      <c r="S663" s="5" t="b">
        <f>AND(Datos[[#This Row],[Latitude]]&gt;=Latitud_,Datos[[#This Row],[Latitude]]&lt;=_Latitud)</f>
        <v>0</v>
      </c>
      <c r="T663" s="2" t="b">
        <f>AND(Datos[[#This Row],[Longitude]]&gt;=Longitud_,Datos[[#This Row],[Longitude]]&lt;=_Longitud)</f>
        <v>0</v>
      </c>
      <c r="U663" s="2" t="b">
        <f>AND(Comodines[[#This Row],[Latitud]],Comodines[[#This Row],[Longitud]])</f>
        <v>0</v>
      </c>
      <c r="V663" s="2" t="b">
        <f>IF(COUNTIFS($O$2:O663,Comodines[[#This Row],[LatT&amp;LonT]],$F$2:F663,Datos[[#This Row],[Acq_date]]-1)=0,TRUE,FALSE)</f>
        <v>1</v>
      </c>
      <c r="W663" s="2" t="b">
        <f>AND(Comodines[[#This Row],[L&amp;L]],Comodines[[#This Row],[Nuevo_Fuego]])</f>
        <v>0</v>
      </c>
      <c r="X663" s="2" t="str">
        <f>IF(Comodines[[#This Row],[L&amp;L]],Comodines[[#This Row],[Contador]],"")</f>
        <v/>
      </c>
      <c r="Y663" s="2" t="str">
        <f>IFERROR(SMALL(Comodines[L&amp;LC1],COUNTA($U$2:U663)),"")</f>
        <v/>
      </c>
      <c r="Z663" s="2" t="str">
        <f>IF(AND(Comodines[[#This Row],[Nuevo_Fuego]],Comodines[[#This Row],[L&amp;L]]),Comodines[[#This Row],[Contador]],"")</f>
        <v/>
      </c>
      <c r="AA663" s="2" t="str">
        <f>IFERROR(SMALL(Comodines[FuegoC1],COUNTA($W$2:W663)),"")</f>
        <v/>
      </c>
      <c r="AB663" s="3"/>
      <c r="AD663" s="3"/>
      <c r="AE663" s="3"/>
    </row>
    <row r="664" spans="1:31" ht="15" x14ac:dyDescent="0.25">
      <c r="A664" s="25">
        <v>32.956189999999999</v>
      </c>
      <c r="B664" s="18">
        <v>-83.01979</v>
      </c>
      <c r="C664" s="2">
        <v>367</v>
      </c>
      <c r="D664" s="2">
        <v>0.4</v>
      </c>
      <c r="E664" s="2">
        <v>0.4</v>
      </c>
      <c r="F664" s="4">
        <v>42643</v>
      </c>
      <c r="G664" s="2">
        <v>1825</v>
      </c>
      <c r="H664" s="2" t="s">
        <v>0</v>
      </c>
      <c r="I664" s="2" t="s">
        <v>4</v>
      </c>
      <c r="J664" s="2" t="s">
        <v>2</v>
      </c>
      <c r="K664" s="2">
        <v>328.7</v>
      </c>
      <c r="L664" s="2">
        <v>0</v>
      </c>
      <c r="M664" s="6" t="s">
        <v>3</v>
      </c>
      <c r="N664" s="23"/>
      <c r="O664" s="21" t="str">
        <f>Comodines[[#This Row],[Lat_trunc]]&amp;Comodines[[#This Row],[Lon_trunc]]</f>
        <v>32.956-83.02</v>
      </c>
      <c r="P664" s="21">
        <f>MROUND(Datos[[#This Row],[Latitude]],IF(Datos[[#This Row],[Latitude]]&lt;0,-Precisión,Precisión))</f>
        <v>32.956000000000003</v>
      </c>
      <c r="Q664" s="21">
        <f>MROUND(Datos[[#This Row],[Longitude]],IF(Datos[[#This Row],[Longitude]]&lt;0,-Precisión,Precisión))</f>
        <v>-83.02</v>
      </c>
      <c r="R664" s="1">
        <v>663</v>
      </c>
      <c r="S664" s="5" t="b">
        <f>AND(Datos[[#This Row],[Latitude]]&gt;=Latitud_,Datos[[#This Row],[Latitude]]&lt;=_Latitud)</f>
        <v>0</v>
      </c>
      <c r="T664" s="2" t="b">
        <f>AND(Datos[[#This Row],[Longitude]]&gt;=Longitud_,Datos[[#This Row],[Longitude]]&lt;=_Longitud)</f>
        <v>0</v>
      </c>
      <c r="U664" s="2" t="b">
        <f>AND(Comodines[[#This Row],[Latitud]],Comodines[[#This Row],[Longitud]])</f>
        <v>0</v>
      </c>
      <c r="V664" s="2" t="b">
        <f>IF(COUNTIFS($O$2:O664,Comodines[[#This Row],[LatT&amp;LonT]],$F$2:F664,Datos[[#This Row],[Acq_date]]-1)=0,TRUE,FALSE)</f>
        <v>1</v>
      </c>
      <c r="W664" s="2" t="b">
        <f>AND(Comodines[[#This Row],[L&amp;L]],Comodines[[#This Row],[Nuevo_Fuego]])</f>
        <v>0</v>
      </c>
      <c r="X664" s="2" t="str">
        <f>IF(Comodines[[#This Row],[L&amp;L]],Comodines[[#This Row],[Contador]],"")</f>
        <v/>
      </c>
      <c r="Y664" s="2" t="str">
        <f>IFERROR(SMALL(Comodines[L&amp;LC1],COUNTA($U$2:U664)),"")</f>
        <v/>
      </c>
      <c r="Z664" s="2" t="str">
        <f>IF(AND(Comodines[[#This Row],[Nuevo_Fuego]],Comodines[[#This Row],[L&amp;L]]),Comodines[[#This Row],[Contador]],"")</f>
        <v/>
      </c>
      <c r="AA664" s="2" t="str">
        <f>IFERROR(SMALL(Comodines[FuegoC1],COUNTA($W$2:W664)),"")</f>
        <v/>
      </c>
      <c r="AB664" s="3"/>
      <c r="AD664" s="3"/>
      <c r="AE664" s="3"/>
    </row>
    <row r="665" spans="1:31" ht="15" x14ac:dyDescent="0.25">
      <c r="A665" s="25">
        <v>32.955410000000001</v>
      </c>
      <c r="B665" s="18">
        <v>-83.024259999999998</v>
      </c>
      <c r="C665" s="2">
        <v>367</v>
      </c>
      <c r="D665" s="2">
        <v>0.4</v>
      </c>
      <c r="E665" s="2">
        <v>0.4</v>
      </c>
      <c r="F665" s="4">
        <v>42643</v>
      </c>
      <c r="G665" s="2">
        <v>1825</v>
      </c>
      <c r="H665" s="2" t="s">
        <v>0</v>
      </c>
      <c r="I665" s="2" t="s">
        <v>4</v>
      </c>
      <c r="J665" s="2" t="s">
        <v>2</v>
      </c>
      <c r="K665" s="2">
        <v>334.5</v>
      </c>
      <c r="L665" s="2">
        <v>0</v>
      </c>
      <c r="M665" s="6" t="s">
        <v>3</v>
      </c>
      <c r="N665" s="23"/>
      <c r="O665" s="21" t="str">
        <f>Comodines[[#This Row],[Lat_trunc]]&amp;Comodines[[#This Row],[Lon_trunc]]</f>
        <v>32.9555-83.0245</v>
      </c>
      <c r="P665" s="21">
        <f>MROUND(Datos[[#This Row],[Latitude]],IF(Datos[[#This Row],[Latitude]]&lt;0,-Precisión,Precisión))</f>
        <v>32.955500000000001</v>
      </c>
      <c r="Q665" s="21">
        <f>MROUND(Datos[[#This Row],[Longitude]],IF(Datos[[#This Row],[Longitude]]&lt;0,-Precisión,Precisión))</f>
        <v>-83.024500000000003</v>
      </c>
      <c r="R665" s="1">
        <v>664</v>
      </c>
      <c r="S665" s="5" t="b">
        <f>AND(Datos[[#This Row],[Latitude]]&gt;=Latitud_,Datos[[#This Row],[Latitude]]&lt;=_Latitud)</f>
        <v>0</v>
      </c>
      <c r="T665" s="2" t="b">
        <f>AND(Datos[[#This Row],[Longitude]]&gt;=Longitud_,Datos[[#This Row],[Longitude]]&lt;=_Longitud)</f>
        <v>0</v>
      </c>
      <c r="U665" s="2" t="b">
        <f>AND(Comodines[[#This Row],[Latitud]],Comodines[[#This Row],[Longitud]])</f>
        <v>0</v>
      </c>
      <c r="V665" s="2" t="b">
        <f>IF(COUNTIFS($O$2:O665,Comodines[[#This Row],[LatT&amp;LonT]],$F$2:F665,Datos[[#This Row],[Acq_date]]-1)=0,TRUE,FALSE)</f>
        <v>1</v>
      </c>
      <c r="W665" s="2" t="b">
        <f>AND(Comodines[[#This Row],[L&amp;L]],Comodines[[#This Row],[Nuevo_Fuego]])</f>
        <v>0</v>
      </c>
      <c r="X665" s="2" t="str">
        <f>IF(Comodines[[#This Row],[L&amp;L]],Comodines[[#This Row],[Contador]],"")</f>
        <v/>
      </c>
      <c r="Y665" s="2" t="str">
        <f>IFERROR(SMALL(Comodines[L&amp;LC1],COUNTA($U$2:U665)),"")</f>
        <v/>
      </c>
      <c r="Z665" s="2" t="str">
        <f>IF(AND(Comodines[[#This Row],[Nuevo_Fuego]],Comodines[[#This Row],[L&amp;L]]),Comodines[[#This Row],[Contador]],"")</f>
        <v/>
      </c>
      <c r="AA665" s="2" t="str">
        <f>IFERROR(SMALL(Comodines[FuegoC1],COUNTA($W$2:W665)),"")</f>
        <v/>
      </c>
      <c r="AB665" s="3"/>
      <c r="AD665" s="3"/>
      <c r="AE665" s="3"/>
    </row>
    <row r="666" spans="1:31" ht="15" x14ac:dyDescent="0.25">
      <c r="A666" s="25">
        <v>32.959600000000002</v>
      </c>
      <c r="B666" s="18">
        <v>-83.020650000000003</v>
      </c>
      <c r="C666" s="2">
        <v>367</v>
      </c>
      <c r="D666" s="2">
        <v>0.4</v>
      </c>
      <c r="E666" s="2">
        <v>0.4</v>
      </c>
      <c r="F666" s="4">
        <v>42643</v>
      </c>
      <c r="G666" s="2">
        <v>1825</v>
      </c>
      <c r="H666" s="2" t="s">
        <v>0</v>
      </c>
      <c r="I666" s="2" t="s">
        <v>1</v>
      </c>
      <c r="J666" s="2" t="s">
        <v>2</v>
      </c>
      <c r="K666" s="2">
        <v>360.7</v>
      </c>
      <c r="L666" s="2">
        <v>0</v>
      </c>
      <c r="M666" s="6" t="s">
        <v>3</v>
      </c>
      <c r="N666" s="23"/>
      <c r="O666" s="21" t="str">
        <f>Comodines[[#This Row],[Lat_trunc]]&amp;Comodines[[#This Row],[Lon_trunc]]</f>
        <v>32.9595-83.0205</v>
      </c>
      <c r="P666" s="21">
        <f>MROUND(Datos[[#This Row],[Latitude]],IF(Datos[[#This Row],[Latitude]]&lt;0,-Precisión,Precisión))</f>
        <v>32.959499999999998</v>
      </c>
      <c r="Q666" s="21">
        <f>MROUND(Datos[[#This Row],[Longitude]],IF(Datos[[#This Row],[Longitude]]&lt;0,-Precisión,Precisión))</f>
        <v>-83.020499999999998</v>
      </c>
      <c r="R666" s="1">
        <v>665</v>
      </c>
      <c r="S666" s="5" t="b">
        <f>AND(Datos[[#This Row],[Latitude]]&gt;=Latitud_,Datos[[#This Row],[Latitude]]&lt;=_Latitud)</f>
        <v>0</v>
      </c>
      <c r="T666" s="2" t="b">
        <f>AND(Datos[[#This Row],[Longitude]]&gt;=Longitud_,Datos[[#This Row],[Longitude]]&lt;=_Longitud)</f>
        <v>0</v>
      </c>
      <c r="U666" s="2" t="b">
        <f>AND(Comodines[[#This Row],[Latitud]],Comodines[[#This Row],[Longitud]])</f>
        <v>0</v>
      </c>
      <c r="V666" s="2" t="b">
        <f>IF(COUNTIFS($O$2:O666,Comodines[[#This Row],[LatT&amp;LonT]],$F$2:F666,Datos[[#This Row],[Acq_date]]-1)=0,TRUE,FALSE)</f>
        <v>1</v>
      </c>
      <c r="W666" s="2" t="b">
        <f>AND(Comodines[[#This Row],[L&amp;L]],Comodines[[#This Row],[Nuevo_Fuego]])</f>
        <v>0</v>
      </c>
      <c r="X666" s="2" t="str">
        <f>IF(Comodines[[#This Row],[L&amp;L]],Comodines[[#This Row],[Contador]],"")</f>
        <v/>
      </c>
      <c r="Y666" s="2" t="str">
        <f>IFERROR(SMALL(Comodines[L&amp;LC1],COUNTA($U$2:U666)),"")</f>
        <v/>
      </c>
      <c r="Z666" s="2" t="str">
        <f>IF(AND(Comodines[[#This Row],[Nuevo_Fuego]],Comodines[[#This Row],[L&amp;L]]),Comodines[[#This Row],[Contador]],"")</f>
        <v/>
      </c>
      <c r="AA666" s="2" t="str">
        <f>IFERROR(SMALL(Comodines[FuegoC1],COUNTA($W$2:W666)),"")</f>
        <v/>
      </c>
      <c r="AB666" s="3"/>
      <c r="AD666" s="3"/>
      <c r="AE666" s="3"/>
    </row>
    <row r="667" spans="1:31" ht="15" x14ac:dyDescent="0.25">
      <c r="A667" s="25">
        <v>32.958820000000003</v>
      </c>
      <c r="B667" s="18">
        <v>-83.025099999999995</v>
      </c>
      <c r="C667" s="2">
        <v>367</v>
      </c>
      <c r="D667" s="2">
        <v>0.4</v>
      </c>
      <c r="E667" s="2">
        <v>0.4</v>
      </c>
      <c r="F667" s="4">
        <v>42643</v>
      </c>
      <c r="G667" s="2">
        <v>1825</v>
      </c>
      <c r="H667" s="2" t="s">
        <v>0</v>
      </c>
      <c r="I667" s="2" t="s">
        <v>1</v>
      </c>
      <c r="J667" s="2" t="s">
        <v>2</v>
      </c>
      <c r="K667" s="2">
        <v>334.5</v>
      </c>
      <c r="L667" s="2">
        <v>0</v>
      </c>
      <c r="M667" s="6" t="s">
        <v>3</v>
      </c>
      <c r="N667" s="23"/>
      <c r="O667" s="21" t="str">
        <f>Comodines[[#This Row],[Lat_trunc]]&amp;Comodines[[#This Row],[Lon_trunc]]</f>
        <v>32.959-83.025</v>
      </c>
      <c r="P667" s="21">
        <f>MROUND(Datos[[#This Row],[Latitude]],IF(Datos[[#This Row],[Latitude]]&lt;0,-Precisión,Precisión))</f>
        <v>32.959000000000003</v>
      </c>
      <c r="Q667" s="21">
        <f>MROUND(Datos[[#This Row],[Longitude]],IF(Datos[[#This Row],[Longitude]]&lt;0,-Precisión,Precisión))</f>
        <v>-83.025000000000006</v>
      </c>
      <c r="R667" s="1">
        <v>666</v>
      </c>
      <c r="S667" s="5" t="b">
        <f>AND(Datos[[#This Row],[Latitude]]&gt;=Latitud_,Datos[[#This Row],[Latitude]]&lt;=_Latitud)</f>
        <v>0</v>
      </c>
      <c r="T667" s="2" t="b">
        <f>AND(Datos[[#This Row],[Longitude]]&gt;=Longitud_,Datos[[#This Row],[Longitude]]&lt;=_Longitud)</f>
        <v>0</v>
      </c>
      <c r="U667" s="2" t="b">
        <f>AND(Comodines[[#This Row],[Latitud]],Comodines[[#This Row],[Longitud]])</f>
        <v>0</v>
      </c>
      <c r="V667" s="2" t="b">
        <f>IF(COUNTIFS($O$2:O667,Comodines[[#This Row],[LatT&amp;LonT]],$F$2:F667,Datos[[#This Row],[Acq_date]]-1)=0,TRUE,FALSE)</f>
        <v>1</v>
      </c>
      <c r="W667" s="2" t="b">
        <f>AND(Comodines[[#This Row],[L&amp;L]],Comodines[[#This Row],[Nuevo_Fuego]])</f>
        <v>0</v>
      </c>
      <c r="X667" s="2" t="str">
        <f>IF(Comodines[[#This Row],[L&amp;L]],Comodines[[#This Row],[Contador]],"")</f>
        <v/>
      </c>
      <c r="Y667" s="2" t="str">
        <f>IFERROR(SMALL(Comodines[L&amp;LC1],COUNTA($U$2:U667)),"")</f>
        <v/>
      </c>
      <c r="Z667" s="2" t="str">
        <f>IF(AND(Comodines[[#This Row],[Nuevo_Fuego]],Comodines[[#This Row],[L&amp;L]]),Comodines[[#This Row],[Contador]],"")</f>
        <v/>
      </c>
      <c r="AA667" s="2" t="str">
        <f>IFERROR(SMALL(Comodines[FuegoC1],COUNTA($W$2:W667)),"")</f>
        <v/>
      </c>
      <c r="AB667" s="3"/>
      <c r="AD667" s="3"/>
      <c r="AE667" s="3"/>
    </row>
    <row r="668" spans="1:31" ht="15" x14ac:dyDescent="0.25">
      <c r="A668" s="25">
        <v>32.960369999999998</v>
      </c>
      <c r="B668" s="18">
        <v>-83.016189999999995</v>
      </c>
      <c r="C668" s="2">
        <v>332.2</v>
      </c>
      <c r="D668" s="2">
        <v>0.4</v>
      </c>
      <c r="E668" s="2">
        <v>0.4</v>
      </c>
      <c r="F668" s="4">
        <v>42643</v>
      </c>
      <c r="G668" s="2">
        <v>1825</v>
      </c>
      <c r="H668" s="2" t="s">
        <v>0</v>
      </c>
      <c r="I668" s="2" t="s">
        <v>1</v>
      </c>
      <c r="J668" s="2" t="s">
        <v>2</v>
      </c>
      <c r="K668" s="2">
        <v>298.3</v>
      </c>
      <c r="L668" s="2">
        <v>0</v>
      </c>
      <c r="M668" s="6" t="s">
        <v>3</v>
      </c>
      <c r="N668" s="23"/>
      <c r="O668" s="21" t="str">
        <f>Comodines[[#This Row],[Lat_trunc]]&amp;Comodines[[#This Row],[Lon_trunc]]</f>
        <v>32.9605-83.016</v>
      </c>
      <c r="P668" s="21">
        <f>MROUND(Datos[[#This Row],[Latitude]],IF(Datos[[#This Row],[Latitude]]&lt;0,-Precisión,Precisión))</f>
        <v>32.960500000000003</v>
      </c>
      <c r="Q668" s="21">
        <f>MROUND(Datos[[#This Row],[Longitude]],IF(Datos[[#This Row],[Longitude]]&lt;0,-Precisión,Precisión))</f>
        <v>-83.016000000000005</v>
      </c>
      <c r="R668" s="1">
        <v>667</v>
      </c>
      <c r="S668" s="5" t="b">
        <f>AND(Datos[[#This Row],[Latitude]]&gt;=Latitud_,Datos[[#This Row],[Latitude]]&lt;=_Latitud)</f>
        <v>0</v>
      </c>
      <c r="T668" s="2" t="b">
        <f>AND(Datos[[#This Row],[Longitude]]&gt;=Longitud_,Datos[[#This Row],[Longitude]]&lt;=_Longitud)</f>
        <v>0</v>
      </c>
      <c r="U668" s="2" t="b">
        <f>AND(Comodines[[#This Row],[Latitud]],Comodines[[#This Row],[Longitud]])</f>
        <v>0</v>
      </c>
      <c r="V668" s="2" t="b">
        <f>IF(COUNTIFS($O$2:O668,Comodines[[#This Row],[LatT&amp;LonT]],$F$2:F668,Datos[[#This Row],[Acq_date]]-1)=0,TRUE,FALSE)</f>
        <v>1</v>
      </c>
      <c r="W668" s="2" t="b">
        <f>AND(Comodines[[#This Row],[L&amp;L]],Comodines[[#This Row],[Nuevo_Fuego]])</f>
        <v>0</v>
      </c>
      <c r="X668" s="2" t="str">
        <f>IF(Comodines[[#This Row],[L&amp;L]],Comodines[[#This Row],[Contador]],"")</f>
        <v/>
      </c>
      <c r="Y668" s="2" t="str">
        <f>IFERROR(SMALL(Comodines[L&amp;LC1],COUNTA($U$2:U668)),"")</f>
        <v/>
      </c>
      <c r="Z668" s="2" t="str">
        <f>IF(AND(Comodines[[#This Row],[Nuevo_Fuego]],Comodines[[#This Row],[L&amp;L]]),Comodines[[#This Row],[Contador]],"")</f>
        <v/>
      </c>
      <c r="AA668" s="2" t="str">
        <f>IFERROR(SMALL(Comodines[FuegoC1],COUNTA($W$2:W668)),"")</f>
        <v/>
      </c>
      <c r="AB668" s="3"/>
      <c r="AD668" s="3"/>
      <c r="AE668" s="3"/>
    </row>
    <row r="669" spans="1:31" ht="15" x14ac:dyDescent="0.25">
      <c r="A669" s="25">
        <v>32.95805</v>
      </c>
      <c r="B669" s="18">
        <v>-83.029560000000004</v>
      </c>
      <c r="C669" s="2">
        <v>333.4</v>
      </c>
      <c r="D669" s="2">
        <v>0.4</v>
      </c>
      <c r="E669" s="2">
        <v>0.4</v>
      </c>
      <c r="F669" s="4">
        <v>42643</v>
      </c>
      <c r="G669" s="2">
        <v>1825</v>
      </c>
      <c r="H669" s="2" t="s">
        <v>0</v>
      </c>
      <c r="I669" s="2" t="s">
        <v>1</v>
      </c>
      <c r="J669" s="2" t="s">
        <v>2</v>
      </c>
      <c r="K669" s="2">
        <v>303.2</v>
      </c>
      <c r="L669" s="2">
        <v>0</v>
      </c>
      <c r="M669" s="6" t="s">
        <v>3</v>
      </c>
      <c r="N669" s="23"/>
      <c r="O669" s="21" t="str">
        <f>Comodines[[#This Row],[Lat_trunc]]&amp;Comodines[[#This Row],[Lon_trunc]]</f>
        <v>32.958-83.0295</v>
      </c>
      <c r="P669" s="21">
        <f>MROUND(Datos[[#This Row],[Latitude]],IF(Datos[[#This Row],[Latitude]]&lt;0,-Precisión,Precisión))</f>
        <v>32.957999999999998</v>
      </c>
      <c r="Q669" s="21">
        <f>MROUND(Datos[[#This Row],[Longitude]],IF(Datos[[#This Row],[Longitude]]&lt;0,-Precisión,Precisión))</f>
        <v>-83.029499999999999</v>
      </c>
      <c r="R669" s="1">
        <v>668</v>
      </c>
      <c r="S669" s="5" t="b">
        <f>AND(Datos[[#This Row],[Latitude]]&gt;=Latitud_,Datos[[#This Row],[Latitude]]&lt;=_Latitud)</f>
        <v>0</v>
      </c>
      <c r="T669" s="2" t="b">
        <f>AND(Datos[[#This Row],[Longitude]]&gt;=Longitud_,Datos[[#This Row],[Longitude]]&lt;=_Longitud)</f>
        <v>0</v>
      </c>
      <c r="U669" s="2" t="b">
        <f>AND(Comodines[[#This Row],[Latitud]],Comodines[[#This Row],[Longitud]])</f>
        <v>0</v>
      </c>
      <c r="V669" s="2" t="b">
        <f>IF(COUNTIFS($O$2:O669,Comodines[[#This Row],[LatT&amp;LonT]],$F$2:F669,Datos[[#This Row],[Acq_date]]-1)=0,TRUE,FALSE)</f>
        <v>1</v>
      </c>
      <c r="W669" s="2" t="b">
        <f>AND(Comodines[[#This Row],[L&amp;L]],Comodines[[#This Row],[Nuevo_Fuego]])</f>
        <v>0</v>
      </c>
      <c r="X669" s="2" t="str">
        <f>IF(Comodines[[#This Row],[L&amp;L]],Comodines[[#This Row],[Contador]],"")</f>
        <v/>
      </c>
      <c r="Y669" s="2" t="str">
        <f>IFERROR(SMALL(Comodines[L&amp;LC1],COUNTA($U$2:U669)),"")</f>
        <v/>
      </c>
      <c r="Z669" s="2" t="str">
        <f>IF(AND(Comodines[[#This Row],[Nuevo_Fuego]],Comodines[[#This Row],[L&amp;L]]),Comodines[[#This Row],[Contador]],"")</f>
        <v/>
      </c>
      <c r="AA669" s="2" t="str">
        <f>IFERROR(SMALL(Comodines[FuegoC1],COUNTA($W$2:W669)),"")</f>
        <v/>
      </c>
      <c r="AB669" s="3"/>
      <c r="AD669" s="3"/>
      <c r="AE669" s="3"/>
    </row>
    <row r="670" spans="1:31" ht="15" x14ac:dyDescent="0.25">
      <c r="A670" s="25">
        <v>32.963009999999997</v>
      </c>
      <c r="B670" s="18">
        <v>-83.02149</v>
      </c>
      <c r="C670" s="2">
        <v>345.7</v>
      </c>
      <c r="D670" s="2">
        <v>0.4</v>
      </c>
      <c r="E670" s="2">
        <v>0.4</v>
      </c>
      <c r="F670" s="4">
        <v>42643</v>
      </c>
      <c r="G670" s="2">
        <v>1825</v>
      </c>
      <c r="H670" s="2" t="s">
        <v>0</v>
      </c>
      <c r="I670" s="2" t="s">
        <v>1</v>
      </c>
      <c r="J670" s="2" t="s">
        <v>2</v>
      </c>
      <c r="K670" s="2">
        <v>320</v>
      </c>
      <c r="L670" s="2">
        <v>0</v>
      </c>
      <c r="M670" s="6" t="s">
        <v>3</v>
      </c>
      <c r="N670" s="23"/>
      <c r="O670" s="21" t="str">
        <f>Comodines[[#This Row],[Lat_trunc]]&amp;Comodines[[#This Row],[Lon_trunc]]</f>
        <v>32.963-83.0215</v>
      </c>
      <c r="P670" s="21">
        <f>MROUND(Datos[[#This Row],[Latitude]],IF(Datos[[#This Row],[Latitude]]&lt;0,-Precisión,Precisión))</f>
        <v>32.963000000000001</v>
      </c>
      <c r="Q670" s="21">
        <f>MROUND(Datos[[#This Row],[Longitude]],IF(Datos[[#This Row],[Longitude]]&lt;0,-Precisión,Precisión))</f>
        <v>-83.021500000000003</v>
      </c>
      <c r="R670" s="1">
        <v>669</v>
      </c>
      <c r="S670" s="5" t="b">
        <f>AND(Datos[[#This Row],[Latitude]]&gt;=Latitud_,Datos[[#This Row],[Latitude]]&lt;=_Latitud)</f>
        <v>0</v>
      </c>
      <c r="T670" s="2" t="b">
        <f>AND(Datos[[#This Row],[Longitude]]&gt;=Longitud_,Datos[[#This Row],[Longitude]]&lt;=_Longitud)</f>
        <v>0</v>
      </c>
      <c r="U670" s="2" t="b">
        <f>AND(Comodines[[#This Row],[Latitud]],Comodines[[#This Row],[Longitud]])</f>
        <v>0</v>
      </c>
      <c r="V670" s="2" t="b">
        <f>IF(COUNTIFS($O$2:O670,Comodines[[#This Row],[LatT&amp;LonT]],$F$2:F670,Datos[[#This Row],[Acq_date]]-1)=0,TRUE,FALSE)</f>
        <v>1</v>
      </c>
      <c r="W670" s="2" t="b">
        <f>AND(Comodines[[#This Row],[L&amp;L]],Comodines[[#This Row],[Nuevo_Fuego]])</f>
        <v>0</v>
      </c>
      <c r="X670" s="2" t="str">
        <f>IF(Comodines[[#This Row],[L&amp;L]],Comodines[[#This Row],[Contador]],"")</f>
        <v/>
      </c>
      <c r="Y670" s="2" t="str">
        <f>IFERROR(SMALL(Comodines[L&amp;LC1],COUNTA($U$2:U670)),"")</f>
        <v/>
      </c>
      <c r="Z670" s="2" t="str">
        <f>IF(AND(Comodines[[#This Row],[Nuevo_Fuego]],Comodines[[#This Row],[L&amp;L]]),Comodines[[#This Row],[Contador]],"")</f>
        <v/>
      </c>
      <c r="AA670" s="2" t="str">
        <f>IFERROR(SMALL(Comodines[FuegoC1],COUNTA($W$2:W670)),"")</f>
        <v/>
      </c>
      <c r="AB670" s="3"/>
      <c r="AD670" s="3"/>
      <c r="AE670" s="3"/>
    </row>
    <row r="671" spans="1:31" ht="15" x14ac:dyDescent="0.25">
      <c r="A671" s="25">
        <v>32.962240000000001</v>
      </c>
      <c r="B671" s="18">
        <v>-83.025949999999995</v>
      </c>
      <c r="C671" s="2">
        <v>335.1</v>
      </c>
      <c r="D671" s="2">
        <v>0.4</v>
      </c>
      <c r="E671" s="2">
        <v>0.4</v>
      </c>
      <c r="F671" s="4">
        <v>42643</v>
      </c>
      <c r="G671" s="2">
        <v>1825</v>
      </c>
      <c r="H671" s="2" t="s">
        <v>0</v>
      </c>
      <c r="I671" s="2" t="s">
        <v>1</v>
      </c>
      <c r="J671" s="2" t="s">
        <v>2</v>
      </c>
      <c r="K671" s="2">
        <v>305.8</v>
      </c>
      <c r="L671" s="2">
        <v>0</v>
      </c>
      <c r="M671" s="6" t="s">
        <v>3</v>
      </c>
      <c r="N671" s="23"/>
      <c r="O671" s="21" t="str">
        <f>Comodines[[#This Row],[Lat_trunc]]&amp;Comodines[[#This Row],[Lon_trunc]]</f>
        <v>32.962-83.026</v>
      </c>
      <c r="P671" s="21">
        <f>MROUND(Datos[[#This Row],[Latitude]],IF(Datos[[#This Row],[Latitude]]&lt;0,-Precisión,Precisión))</f>
        <v>32.962000000000003</v>
      </c>
      <c r="Q671" s="21">
        <f>MROUND(Datos[[#This Row],[Longitude]],IF(Datos[[#This Row],[Longitude]]&lt;0,-Precisión,Precisión))</f>
        <v>-83.025999999999996</v>
      </c>
      <c r="R671" s="1">
        <v>670</v>
      </c>
      <c r="S671" s="5" t="b">
        <f>AND(Datos[[#This Row],[Latitude]]&gt;=Latitud_,Datos[[#This Row],[Latitude]]&lt;=_Latitud)</f>
        <v>0</v>
      </c>
      <c r="T671" s="2" t="b">
        <f>AND(Datos[[#This Row],[Longitude]]&gt;=Longitud_,Datos[[#This Row],[Longitude]]&lt;=_Longitud)</f>
        <v>0</v>
      </c>
      <c r="U671" s="2" t="b">
        <f>AND(Comodines[[#This Row],[Latitud]],Comodines[[#This Row],[Longitud]])</f>
        <v>0</v>
      </c>
      <c r="V671" s="2" t="b">
        <f>IF(COUNTIFS($O$2:O671,Comodines[[#This Row],[LatT&amp;LonT]],$F$2:F671,Datos[[#This Row],[Acq_date]]-1)=0,TRUE,FALSE)</f>
        <v>1</v>
      </c>
      <c r="W671" s="2" t="b">
        <f>AND(Comodines[[#This Row],[L&amp;L]],Comodines[[#This Row],[Nuevo_Fuego]])</f>
        <v>0</v>
      </c>
      <c r="X671" s="2" t="str">
        <f>IF(Comodines[[#This Row],[L&amp;L]],Comodines[[#This Row],[Contador]],"")</f>
        <v/>
      </c>
      <c r="Y671" s="2" t="str">
        <f>IFERROR(SMALL(Comodines[L&amp;LC1],COUNTA($U$2:U671)),"")</f>
        <v/>
      </c>
      <c r="Z671" s="2" t="str">
        <f>IF(AND(Comodines[[#This Row],[Nuevo_Fuego]],Comodines[[#This Row],[L&amp;L]]),Comodines[[#This Row],[Contador]],"")</f>
        <v/>
      </c>
      <c r="AA671" s="2" t="str">
        <f>IFERROR(SMALL(Comodines[FuegoC1],COUNTA($W$2:W671)),"")</f>
        <v/>
      </c>
      <c r="AB671" s="3"/>
      <c r="AD671" s="3"/>
      <c r="AE671" s="3"/>
    </row>
    <row r="672" spans="1:31" ht="15" x14ac:dyDescent="0.25">
      <c r="A672" s="25">
        <v>32.966430000000003</v>
      </c>
      <c r="B672" s="18">
        <v>-83.022319999999993</v>
      </c>
      <c r="C672" s="2">
        <v>338.8</v>
      </c>
      <c r="D672" s="2">
        <v>0.4</v>
      </c>
      <c r="E672" s="2">
        <v>0.4</v>
      </c>
      <c r="F672" s="4">
        <v>42643</v>
      </c>
      <c r="G672" s="2">
        <v>1825</v>
      </c>
      <c r="H672" s="2" t="s">
        <v>0</v>
      </c>
      <c r="I672" s="2" t="s">
        <v>1</v>
      </c>
      <c r="J672" s="2" t="s">
        <v>2</v>
      </c>
      <c r="K672" s="2">
        <v>297.2</v>
      </c>
      <c r="L672" s="2">
        <v>0</v>
      </c>
      <c r="M672" s="6" t="s">
        <v>3</v>
      </c>
      <c r="N672" s="23"/>
      <c r="O672" s="21" t="str">
        <f>Comodines[[#This Row],[Lat_trunc]]&amp;Comodines[[#This Row],[Lon_trunc]]</f>
        <v>32.9665-83.0225</v>
      </c>
      <c r="P672" s="21">
        <f>MROUND(Datos[[#This Row],[Latitude]],IF(Datos[[#This Row],[Latitude]]&lt;0,-Precisión,Precisión))</f>
        <v>32.966500000000003</v>
      </c>
      <c r="Q672" s="21">
        <f>MROUND(Datos[[#This Row],[Longitude]],IF(Datos[[#This Row],[Longitude]]&lt;0,-Precisión,Precisión))</f>
        <v>-83.022500000000008</v>
      </c>
      <c r="R672" s="1">
        <v>671</v>
      </c>
      <c r="S672" s="5" t="b">
        <f>AND(Datos[[#This Row],[Latitude]]&gt;=Latitud_,Datos[[#This Row],[Latitude]]&lt;=_Latitud)</f>
        <v>0</v>
      </c>
      <c r="T672" s="2" t="b">
        <f>AND(Datos[[#This Row],[Longitude]]&gt;=Longitud_,Datos[[#This Row],[Longitude]]&lt;=_Longitud)</f>
        <v>0</v>
      </c>
      <c r="U672" s="2" t="b">
        <f>AND(Comodines[[#This Row],[Latitud]],Comodines[[#This Row],[Longitud]])</f>
        <v>0</v>
      </c>
      <c r="V672" s="2" t="b">
        <f>IF(COUNTIFS($O$2:O672,Comodines[[#This Row],[LatT&amp;LonT]],$F$2:F672,Datos[[#This Row],[Acq_date]]-1)=0,TRUE,FALSE)</f>
        <v>1</v>
      </c>
      <c r="W672" s="2" t="b">
        <f>AND(Comodines[[#This Row],[L&amp;L]],Comodines[[#This Row],[Nuevo_Fuego]])</f>
        <v>0</v>
      </c>
      <c r="X672" s="2" t="str">
        <f>IF(Comodines[[#This Row],[L&amp;L]],Comodines[[#This Row],[Contador]],"")</f>
        <v/>
      </c>
      <c r="Y672" s="2" t="str">
        <f>IFERROR(SMALL(Comodines[L&amp;LC1],COUNTA($U$2:U672)),"")</f>
        <v/>
      </c>
      <c r="Z672" s="2" t="str">
        <f>IF(AND(Comodines[[#This Row],[Nuevo_Fuego]],Comodines[[#This Row],[L&amp;L]]),Comodines[[#This Row],[Contador]],"")</f>
        <v/>
      </c>
      <c r="AA672" s="2" t="str">
        <f>IFERROR(SMALL(Comodines[FuegoC1],COUNTA($W$2:W672)),"")</f>
        <v/>
      </c>
      <c r="AB672" s="3"/>
      <c r="AD672" s="3"/>
      <c r="AE672" s="3"/>
    </row>
    <row r="673" spans="1:31" ht="15" x14ac:dyDescent="0.25">
      <c r="A673" s="25">
        <v>30.834689999999998</v>
      </c>
      <c r="B673" s="18">
        <v>-92.848929999999996</v>
      </c>
      <c r="C673" s="2">
        <v>367</v>
      </c>
      <c r="D673" s="2">
        <v>0.5</v>
      </c>
      <c r="E673" s="2">
        <v>0.7</v>
      </c>
      <c r="F673" s="4">
        <v>42643</v>
      </c>
      <c r="G673" s="2">
        <v>1825</v>
      </c>
      <c r="H673" s="2" t="s">
        <v>0</v>
      </c>
      <c r="I673" s="2" t="s">
        <v>1</v>
      </c>
      <c r="J673" s="2" t="s">
        <v>2</v>
      </c>
      <c r="K673" s="2">
        <v>295.3</v>
      </c>
      <c r="L673" s="2">
        <v>0</v>
      </c>
      <c r="M673" s="6" t="s">
        <v>3</v>
      </c>
      <c r="N673" s="23"/>
      <c r="O673" s="21" t="str">
        <f>Comodines[[#This Row],[Lat_trunc]]&amp;Comodines[[#This Row],[Lon_trunc]]</f>
        <v>30.8345-92.849</v>
      </c>
      <c r="P673" s="21">
        <f>MROUND(Datos[[#This Row],[Latitude]],IF(Datos[[#This Row],[Latitude]]&lt;0,-Precisión,Precisión))</f>
        <v>30.834500000000002</v>
      </c>
      <c r="Q673" s="21">
        <f>MROUND(Datos[[#This Row],[Longitude]],IF(Datos[[#This Row],[Longitude]]&lt;0,-Precisión,Precisión))</f>
        <v>-92.849000000000004</v>
      </c>
      <c r="R673" s="1">
        <v>672</v>
      </c>
      <c r="S673" s="5" t="b">
        <f>AND(Datos[[#This Row],[Latitude]]&gt;=Latitud_,Datos[[#This Row],[Latitude]]&lt;=_Latitud)</f>
        <v>0</v>
      </c>
      <c r="T673" s="2" t="b">
        <f>AND(Datos[[#This Row],[Longitude]]&gt;=Longitud_,Datos[[#This Row],[Longitude]]&lt;=_Longitud)</f>
        <v>0</v>
      </c>
      <c r="U673" s="2" t="b">
        <f>AND(Comodines[[#This Row],[Latitud]],Comodines[[#This Row],[Longitud]])</f>
        <v>0</v>
      </c>
      <c r="V673" s="2" t="b">
        <f>IF(COUNTIFS($O$2:O673,Comodines[[#This Row],[LatT&amp;LonT]],$F$2:F673,Datos[[#This Row],[Acq_date]]-1)=0,TRUE,FALSE)</f>
        <v>1</v>
      </c>
      <c r="W673" s="2" t="b">
        <f>AND(Comodines[[#This Row],[L&amp;L]],Comodines[[#This Row],[Nuevo_Fuego]])</f>
        <v>0</v>
      </c>
      <c r="X673" s="2" t="str">
        <f>IF(Comodines[[#This Row],[L&amp;L]],Comodines[[#This Row],[Contador]],"")</f>
        <v/>
      </c>
      <c r="Y673" s="2" t="str">
        <f>IFERROR(SMALL(Comodines[L&amp;LC1],COUNTA($U$2:U673)),"")</f>
        <v/>
      </c>
      <c r="Z673" s="2" t="str">
        <f>IF(AND(Comodines[[#This Row],[Nuevo_Fuego]],Comodines[[#This Row],[L&amp;L]]),Comodines[[#This Row],[Contador]],"")</f>
        <v/>
      </c>
      <c r="AA673" s="2" t="str">
        <f>IFERROR(SMALL(Comodines[FuegoC1],COUNTA($W$2:W673)),"")</f>
        <v/>
      </c>
      <c r="AB673" s="3"/>
      <c r="AD673" s="3"/>
      <c r="AE673" s="3"/>
    </row>
    <row r="674" spans="1:31" ht="15" x14ac:dyDescent="0.25">
      <c r="A674" s="25">
        <v>30.833379999999998</v>
      </c>
      <c r="B674" s="18">
        <v>-92.853949999999998</v>
      </c>
      <c r="C674" s="2">
        <v>338.8</v>
      </c>
      <c r="D674" s="2">
        <v>0.5</v>
      </c>
      <c r="E674" s="2">
        <v>0.7</v>
      </c>
      <c r="F674" s="4">
        <v>42643</v>
      </c>
      <c r="G674" s="2">
        <v>1825</v>
      </c>
      <c r="H674" s="2" t="s">
        <v>0</v>
      </c>
      <c r="I674" s="2" t="s">
        <v>1</v>
      </c>
      <c r="J674" s="2" t="s">
        <v>2</v>
      </c>
      <c r="K674" s="2">
        <v>299.2</v>
      </c>
      <c r="L674" s="2">
        <v>0</v>
      </c>
      <c r="M674" s="6" t="s">
        <v>3</v>
      </c>
      <c r="N674" s="23"/>
      <c r="O674" s="21" t="str">
        <f>Comodines[[#This Row],[Lat_trunc]]&amp;Comodines[[#This Row],[Lon_trunc]]</f>
        <v>30.8335-92.854</v>
      </c>
      <c r="P674" s="21">
        <f>MROUND(Datos[[#This Row],[Latitude]],IF(Datos[[#This Row],[Latitude]]&lt;0,-Precisión,Precisión))</f>
        <v>30.833500000000001</v>
      </c>
      <c r="Q674" s="21">
        <f>MROUND(Datos[[#This Row],[Longitude]],IF(Datos[[#This Row],[Longitude]]&lt;0,-Precisión,Precisión))</f>
        <v>-92.853999999999999</v>
      </c>
      <c r="R674" s="1">
        <v>673</v>
      </c>
      <c r="S674" s="5" t="b">
        <f>AND(Datos[[#This Row],[Latitude]]&gt;=Latitud_,Datos[[#This Row],[Latitude]]&lt;=_Latitud)</f>
        <v>0</v>
      </c>
      <c r="T674" s="2" t="b">
        <f>AND(Datos[[#This Row],[Longitude]]&gt;=Longitud_,Datos[[#This Row],[Longitude]]&lt;=_Longitud)</f>
        <v>0</v>
      </c>
      <c r="U674" s="2" t="b">
        <f>AND(Comodines[[#This Row],[Latitud]],Comodines[[#This Row],[Longitud]])</f>
        <v>0</v>
      </c>
      <c r="V674" s="2" t="b">
        <f>IF(COUNTIFS($O$2:O674,Comodines[[#This Row],[LatT&amp;LonT]],$F$2:F674,Datos[[#This Row],[Acq_date]]-1)=0,TRUE,FALSE)</f>
        <v>1</v>
      </c>
      <c r="W674" s="2" t="b">
        <f>AND(Comodines[[#This Row],[L&amp;L]],Comodines[[#This Row],[Nuevo_Fuego]])</f>
        <v>0</v>
      </c>
      <c r="X674" s="2" t="str">
        <f>IF(Comodines[[#This Row],[L&amp;L]],Comodines[[#This Row],[Contador]],"")</f>
        <v/>
      </c>
      <c r="Y674" s="2" t="str">
        <f>IFERROR(SMALL(Comodines[L&amp;LC1],COUNTA($U$2:U674)),"")</f>
        <v/>
      </c>
      <c r="Z674" s="2" t="str">
        <f>IF(AND(Comodines[[#This Row],[Nuevo_Fuego]],Comodines[[#This Row],[L&amp;L]]),Comodines[[#This Row],[Contador]],"")</f>
        <v/>
      </c>
      <c r="AA674" s="2" t="str">
        <f>IFERROR(SMALL(Comodines[FuegoC1],COUNTA($W$2:W674)),"")</f>
        <v/>
      </c>
      <c r="AB674" s="3"/>
      <c r="AD674" s="3"/>
      <c r="AE674" s="3"/>
    </row>
    <row r="675" spans="1:31" ht="15" x14ac:dyDescent="0.25">
      <c r="A675" s="25">
        <v>32.834969999999998</v>
      </c>
      <c r="B675" s="18">
        <v>-83.931659999999994</v>
      </c>
      <c r="C675" s="2">
        <v>329.7</v>
      </c>
      <c r="D675" s="2">
        <v>0.4</v>
      </c>
      <c r="E675" s="2">
        <v>0.4</v>
      </c>
      <c r="F675" s="4">
        <v>42643</v>
      </c>
      <c r="G675" s="2">
        <v>1825</v>
      </c>
      <c r="H675" s="2" t="s">
        <v>0</v>
      </c>
      <c r="I675" s="2" t="s">
        <v>1</v>
      </c>
      <c r="J675" s="2" t="s">
        <v>2</v>
      </c>
      <c r="K675" s="2">
        <v>299.7</v>
      </c>
      <c r="L675" s="2">
        <v>0</v>
      </c>
      <c r="M675" s="6" t="s">
        <v>3</v>
      </c>
      <c r="N675" s="23"/>
      <c r="O675" s="21" t="str">
        <f>Comodines[[#This Row],[Lat_trunc]]&amp;Comodines[[#This Row],[Lon_trunc]]</f>
        <v>32.835-83.9315</v>
      </c>
      <c r="P675" s="21">
        <f>MROUND(Datos[[#This Row],[Latitude]],IF(Datos[[#This Row],[Latitude]]&lt;0,-Precisión,Precisión))</f>
        <v>32.835000000000001</v>
      </c>
      <c r="Q675" s="21">
        <f>MROUND(Datos[[#This Row],[Longitude]],IF(Datos[[#This Row],[Longitude]]&lt;0,-Precisión,Precisión))</f>
        <v>-83.9315</v>
      </c>
      <c r="R675" s="1">
        <v>674</v>
      </c>
      <c r="S675" s="5" t="b">
        <f>AND(Datos[[#This Row],[Latitude]]&gt;=Latitud_,Datos[[#This Row],[Latitude]]&lt;=_Latitud)</f>
        <v>0</v>
      </c>
      <c r="T675" s="2" t="b">
        <f>AND(Datos[[#This Row],[Longitude]]&gt;=Longitud_,Datos[[#This Row],[Longitude]]&lt;=_Longitud)</f>
        <v>0</v>
      </c>
      <c r="U675" s="2" t="b">
        <f>AND(Comodines[[#This Row],[Latitud]],Comodines[[#This Row],[Longitud]])</f>
        <v>0</v>
      </c>
      <c r="V675" s="2" t="b">
        <f>IF(COUNTIFS($O$2:O675,Comodines[[#This Row],[LatT&amp;LonT]],$F$2:F675,Datos[[#This Row],[Acq_date]]-1)=0,TRUE,FALSE)</f>
        <v>1</v>
      </c>
      <c r="W675" s="2" t="b">
        <f>AND(Comodines[[#This Row],[L&amp;L]],Comodines[[#This Row],[Nuevo_Fuego]])</f>
        <v>0</v>
      </c>
      <c r="X675" s="2" t="str">
        <f>IF(Comodines[[#This Row],[L&amp;L]],Comodines[[#This Row],[Contador]],"")</f>
        <v/>
      </c>
      <c r="Y675" s="2" t="str">
        <f>IFERROR(SMALL(Comodines[L&amp;LC1],COUNTA($U$2:U675)),"")</f>
        <v/>
      </c>
      <c r="Z675" s="2" t="str">
        <f>IF(AND(Comodines[[#This Row],[Nuevo_Fuego]],Comodines[[#This Row],[L&amp;L]]),Comodines[[#This Row],[Contador]],"")</f>
        <v/>
      </c>
      <c r="AA675" s="2" t="str">
        <f>IFERROR(SMALL(Comodines[FuegoC1],COUNTA($W$2:W675)),"")</f>
        <v/>
      </c>
      <c r="AB675" s="3"/>
      <c r="AD675" s="3"/>
      <c r="AE675" s="3"/>
    </row>
    <row r="676" spans="1:31" ht="15" x14ac:dyDescent="0.25">
      <c r="A676" s="25">
        <v>31.64404</v>
      </c>
      <c r="B676" s="18">
        <v>-89.753870000000006</v>
      </c>
      <c r="C676" s="2">
        <v>328.5</v>
      </c>
      <c r="D676" s="2">
        <v>0.6</v>
      </c>
      <c r="E676" s="2">
        <v>0.6</v>
      </c>
      <c r="F676" s="4">
        <v>42643</v>
      </c>
      <c r="G676" s="2">
        <v>1825</v>
      </c>
      <c r="H676" s="2" t="s">
        <v>0</v>
      </c>
      <c r="I676" s="2" t="s">
        <v>4</v>
      </c>
      <c r="J676" s="2" t="s">
        <v>2</v>
      </c>
      <c r="K676" s="2">
        <v>299.5</v>
      </c>
      <c r="L676" s="2">
        <v>0</v>
      </c>
      <c r="M676" s="6" t="s">
        <v>3</v>
      </c>
      <c r="N676" s="23"/>
      <c r="O676" s="21" t="str">
        <f>Comodines[[#This Row],[Lat_trunc]]&amp;Comodines[[#This Row],[Lon_trunc]]</f>
        <v>31.644-89.754</v>
      </c>
      <c r="P676" s="21">
        <f>MROUND(Datos[[#This Row],[Latitude]],IF(Datos[[#This Row],[Latitude]]&lt;0,-Precisión,Precisión))</f>
        <v>31.644000000000002</v>
      </c>
      <c r="Q676" s="21">
        <f>MROUND(Datos[[#This Row],[Longitude]],IF(Datos[[#This Row],[Longitude]]&lt;0,-Precisión,Precisión))</f>
        <v>-89.754000000000005</v>
      </c>
      <c r="R676" s="1">
        <v>675</v>
      </c>
      <c r="S676" s="5" t="b">
        <f>AND(Datos[[#This Row],[Latitude]]&gt;=Latitud_,Datos[[#This Row],[Latitude]]&lt;=_Latitud)</f>
        <v>0</v>
      </c>
      <c r="T676" s="2" t="b">
        <f>AND(Datos[[#This Row],[Longitude]]&gt;=Longitud_,Datos[[#This Row],[Longitude]]&lt;=_Longitud)</f>
        <v>0</v>
      </c>
      <c r="U676" s="2" t="b">
        <f>AND(Comodines[[#This Row],[Latitud]],Comodines[[#This Row],[Longitud]])</f>
        <v>0</v>
      </c>
      <c r="V676" s="2" t="b">
        <f>IF(COUNTIFS($O$2:O676,Comodines[[#This Row],[LatT&amp;LonT]],$F$2:F676,Datos[[#This Row],[Acq_date]]-1)=0,TRUE,FALSE)</f>
        <v>1</v>
      </c>
      <c r="W676" s="2" t="b">
        <f>AND(Comodines[[#This Row],[L&amp;L]],Comodines[[#This Row],[Nuevo_Fuego]])</f>
        <v>0</v>
      </c>
      <c r="X676" s="2" t="str">
        <f>IF(Comodines[[#This Row],[L&amp;L]],Comodines[[#This Row],[Contador]],"")</f>
        <v/>
      </c>
      <c r="Y676" s="2" t="str">
        <f>IFERROR(SMALL(Comodines[L&amp;LC1],COUNTA($U$2:U676)),"")</f>
        <v/>
      </c>
      <c r="Z676" s="2" t="str">
        <f>IF(AND(Comodines[[#This Row],[Nuevo_Fuego]],Comodines[[#This Row],[L&amp;L]]),Comodines[[#This Row],[Contador]],"")</f>
        <v/>
      </c>
      <c r="AA676" s="2" t="str">
        <f>IFERROR(SMALL(Comodines[FuegoC1],COUNTA($W$2:W676)),"")</f>
        <v/>
      </c>
      <c r="AB676" s="3"/>
      <c r="AD676" s="3"/>
      <c r="AE676" s="3"/>
    </row>
    <row r="677" spans="1:31" ht="15" x14ac:dyDescent="0.25">
      <c r="A677" s="25">
        <v>30.858250000000002</v>
      </c>
      <c r="B677" s="18">
        <v>-92.978179999999995</v>
      </c>
      <c r="C677" s="2">
        <v>338.7</v>
      </c>
      <c r="D677" s="2">
        <v>0.5</v>
      </c>
      <c r="E677" s="2">
        <v>0.7</v>
      </c>
      <c r="F677" s="4">
        <v>42643</v>
      </c>
      <c r="G677" s="2">
        <v>1825</v>
      </c>
      <c r="H677" s="2" t="s">
        <v>0</v>
      </c>
      <c r="I677" s="2" t="s">
        <v>1</v>
      </c>
      <c r="J677" s="2" t="s">
        <v>2</v>
      </c>
      <c r="K677" s="2">
        <v>294.2</v>
      </c>
      <c r="L677" s="2">
        <v>0</v>
      </c>
      <c r="M677" s="6" t="s">
        <v>3</v>
      </c>
      <c r="N677" s="23"/>
      <c r="O677" s="21" t="str">
        <f>Comodines[[#This Row],[Lat_trunc]]&amp;Comodines[[#This Row],[Lon_trunc]]</f>
        <v>30.8585-92.978</v>
      </c>
      <c r="P677" s="21">
        <f>MROUND(Datos[[#This Row],[Latitude]],IF(Datos[[#This Row],[Latitude]]&lt;0,-Precisión,Precisión))</f>
        <v>30.858499999999999</v>
      </c>
      <c r="Q677" s="21">
        <f>MROUND(Datos[[#This Row],[Longitude]],IF(Datos[[#This Row],[Longitude]]&lt;0,-Precisión,Precisión))</f>
        <v>-92.978000000000009</v>
      </c>
      <c r="R677" s="1">
        <v>676</v>
      </c>
      <c r="S677" s="5" t="b">
        <f>AND(Datos[[#This Row],[Latitude]]&gt;=Latitud_,Datos[[#This Row],[Latitude]]&lt;=_Latitud)</f>
        <v>0</v>
      </c>
      <c r="T677" s="2" t="b">
        <f>AND(Datos[[#This Row],[Longitude]]&gt;=Longitud_,Datos[[#This Row],[Longitude]]&lt;=_Longitud)</f>
        <v>0</v>
      </c>
      <c r="U677" s="2" t="b">
        <f>AND(Comodines[[#This Row],[Latitud]],Comodines[[#This Row],[Longitud]])</f>
        <v>0</v>
      </c>
      <c r="V677" s="2" t="b">
        <f>IF(COUNTIFS($O$2:O677,Comodines[[#This Row],[LatT&amp;LonT]],$F$2:F677,Datos[[#This Row],[Acq_date]]-1)=0,TRUE,FALSE)</f>
        <v>1</v>
      </c>
      <c r="W677" s="2" t="b">
        <f>AND(Comodines[[#This Row],[L&amp;L]],Comodines[[#This Row],[Nuevo_Fuego]])</f>
        <v>0</v>
      </c>
      <c r="X677" s="2" t="str">
        <f>IF(Comodines[[#This Row],[L&amp;L]],Comodines[[#This Row],[Contador]],"")</f>
        <v/>
      </c>
      <c r="Y677" s="2" t="str">
        <f>IFERROR(SMALL(Comodines[L&amp;LC1],COUNTA($U$2:U677)),"")</f>
        <v/>
      </c>
      <c r="Z677" s="2" t="str">
        <f>IF(AND(Comodines[[#This Row],[Nuevo_Fuego]],Comodines[[#This Row],[L&amp;L]]),Comodines[[#This Row],[Contador]],"")</f>
        <v/>
      </c>
      <c r="AA677" s="2" t="str">
        <f>IFERROR(SMALL(Comodines[FuegoC1],COUNTA($W$2:W677)),"")</f>
        <v/>
      </c>
      <c r="AB677" s="3"/>
      <c r="AD677" s="3"/>
      <c r="AE677" s="3"/>
    </row>
    <row r="678" spans="1:31" ht="15" x14ac:dyDescent="0.25">
      <c r="A678" s="25">
        <v>30.855609999999999</v>
      </c>
      <c r="B678" s="18">
        <v>-92.972380000000001</v>
      </c>
      <c r="C678" s="2">
        <v>332.8</v>
      </c>
      <c r="D678" s="2">
        <v>0.5</v>
      </c>
      <c r="E678" s="2">
        <v>0.7</v>
      </c>
      <c r="F678" s="4">
        <v>42643</v>
      </c>
      <c r="G678" s="2">
        <v>1825</v>
      </c>
      <c r="H678" s="2" t="s">
        <v>0</v>
      </c>
      <c r="I678" s="2" t="s">
        <v>1</v>
      </c>
      <c r="J678" s="2" t="s">
        <v>2</v>
      </c>
      <c r="K678" s="2">
        <v>294.39999999999998</v>
      </c>
      <c r="L678" s="2">
        <v>0</v>
      </c>
      <c r="M678" s="6" t="s">
        <v>3</v>
      </c>
      <c r="N678" s="23"/>
      <c r="O678" s="21" t="str">
        <f>Comodines[[#This Row],[Lat_trunc]]&amp;Comodines[[#This Row],[Lon_trunc]]</f>
        <v>30.8555-92.9725</v>
      </c>
      <c r="P678" s="21">
        <f>MROUND(Datos[[#This Row],[Latitude]],IF(Datos[[#This Row],[Latitude]]&lt;0,-Precisión,Precisión))</f>
        <v>30.855499999999999</v>
      </c>
      <c r="Q678" s="21">
        <f>MROUND(Datos[[#This Row],[Longitude]],IF(Datos[[#This Row],[Longitude]]&lt;0,-Precisión,Precisión))</f>
        <v>-92.972499999999997</v>
      </c>
      <c r="R678" s="1">
        <v>677</v>
      </c>
      <c r="S678" s="5" t="b">
        <f>AND(Datos[[#This Row],[Latitude]]&gt;=Latitud_,Datos[[#This Row],[Latitude]]&lt;=_Latitud)</f>
        <v>0</v>
      </c>
      <c r="T678" s="2" t="b">
        <f>AND(Datos[[#This Row],[Longitude]]&gt;=Longitud_,Datos[[#This Row],[Longitude]]&lt;=_Longitud)</f>
        <v>0</v>
      </c>
      <c r="U678" s="2" t="b">
        <f>AND(Comodines[[#This Row],[Latitud]],Comodines[[#This Row],[Longitud]])</f>
        <v>0</v>
      </c>
      <c r="V678" s="2" t="b">
        <f>IF(COUNTIFS($O$2:O678,Comodines[[#This Row],[LatT&amp;LonT]],$F$2:F678,Datos[[#This Row],[Acq_date]]-1)=0,TRUE,FALSE)</f>
        <v>1</v>
      </c>
      <c r="W678" s="2" t="b">
        <f>AND(Comodines[[#This Row],[L&amp;L]],Comodines[[#This Row],[Nuevo_Fuego]])</f>
        <v>0</v>
      </c>
      <c r="X678" s="2" t="str">
        <f>IF(Comodines[[#This Row],[L&amp;L]],Comodines[[#This Row],[Contador]],"")</f>
        <v/>
      </c>
      <c r="Y678" s="2" t="str">
        <f>IFERROR(SMALL(Comodines[L&amp;LC1],COUNTA($U$2:U678)),"")</f>
        <v/>
      </c>
      <c r="Z678" s="2" t="str">
        <f>IF(AND(Comodines[[#This Row],[Nuevo_Fuego]],Comodines[[#This Row],[L&amp;L]]),Comodines[[#This Row],[Contador]],"")</f>
        <v/>
      </c>
      <c r="AA678" s="2" t="str">
        <f>IFERROR(SMALL(Comodines[FuegoC1],COUNTA($W$2:W678)),"")</f>
        <v/>
      </c>
      <c r="AB678" s="3"/>
      <c r="AD678" s="3"/>
      <c r="AE678" s="3"/>
    </row>
    <row r="679" spans="1:31" ht="15" x14ac:dyDescent="0.25">
      <c r="A679" s="25">
        <v>30.860130000000002</v>
      </c>
      <c r="B679" s="18">
        <v>-92.979410000000001</v>
      </c>
      <c r="C679" s="2">
        <v>336.6</v>
      </c>
      <c r="D679" s="2">
        <v>0.5</v>
      </c>
      <c r="E679" s="2">
        <v>0.7</v>
      </c>
      <c r="F679" s="4">
        <v>42643</v>
      </c>
      <c r="G679" s="2">
        <v>1825</v>
      </c>
      <c r="H679" s="2" t="s">
        <v>0</v>
      </c>
      <c r="I679" s="2" t="s">
        <v>1</v>
      </c>
      <c r="J679" s="2" t="s">
        <v>2</v>
      </c>
      <c r="K679" s="2">
        <v>293.39999999999998</v>
      </c>
      <c r="L679" s="2">
        <v>0</v>
      </c>
      <c r="M679" s="6" t="s">
        <v>3</v>
      </c>
      <c r="N679" s="23"/>
      <c r="O679" s="21" t="str">
        <f>Comodines[[#This Row],[Lat_trunc]]&amp;Comodines[[#This Row],[Lon_trunc]]</f>
        <v>30.86-92.9795</v>
      </c>
      <c r="P679" s="21">
        <f>MROUND(Datos[[#This Row],[Latitude]],IF(Datos[[#This Row],[Latitude]]&lt;0,-Precisión,Precisión))</f>
        <v>30.86</v>
      </c>
      <c r="Q679" s="21">
        <f>MROUND(Datos[[#This Row],[Longitude]],IF(Datos[[#This Row],[Longitude]]&lt;0,-Precisión,Precisión))</f>
        <v>-92.979500000000002</v>
      </c>
      <c r="R679" s="1">
        <v>678</v>
      </c>
      <c r="S679" s="5" t="b">
        <f>AND(Datos[[#This Row],[Latitude]]&gt;=Latitud_,Datos[[#This Row],[Latitude]]&lt;=_Latitud)</f>
        <v>0</v>
      </c>
      <c r="T679" s="2" t="b">
        <f>AND(Datos[[#This Row],[Longitude]]&gt;=Longitud_,Datos[[#This Row],[Longitude]]&lt;=_Longitud)</f>
        <v>0</v>
      </c>
      <c r="U679" s="2" t="b">
        <f>AND(Comodines[[#This Row],[Latitud]],Comodines[[#This Row],[Longitud]])</f>
        <v>0</v>
      </c>
      <c r="V679" s="2" t="b">
        <f>IF(COUNTIFS($O$2:O679,Comodines[[#This Row],[LatT&amp;LonT]],$F$2:F679,Datos[[#This Row],[Acq_date]]-1)=0,TRUE,FALSE)</f>
        <v>1</v>
      </c>
      <c r="W679" s="2" t="b">
        <f>AND(Comodines[[#This Row],[L&amp;L]],Comodines[[#This Row],[Nuevo_Fuego]])</f>
        <v>0</v>
      </c>
      <c r="X679" s="2" t="str">
        <f>IF(Comodines[[#This Row],[L&amp;L]],Comodines[[#This Row],[Contador]],"")</f>
        <v/>
      </c>
      <c r="Y679" s="2" t="str">
        <f>IFERROR(SMALL(Comodines[L&amp;LC1],COUNTA($U$2:U679)),"")</f>
        <v/>
      </c>
      <c r="Z679" s="2" t="str">
        <f>IF(AND(Comodines[[#This Row],[Nuevo_Fuego]],Comodines[[#This Row],[L&amp;L]]),Comodines[[#This Row],[Contador]],"")</f>
        <v/>
      </c>
      <c r="AA679" s="2" t="str">
        <f>IFERROR(SMALL(Comodines[FuegoC1],COUNTA($W$2:W679)),"")</f>
        <v/>
      </c>
      <c r="AB679" s="3"/>
      <c r="AD679" s="3"/>
      <c r="AE679" s="3"/>
    </row>
    <row r="680" spans="1:31" ht="15" x14ac:dyDescent="0.25">
      <c r="A680" s="25">
        <v>32.890810000000002</v>
      </c>
      <c r="B680" s="18">
        <v>-83.96275</v>
      </c>
      <c r="C680" s="2">
        <v>352.8</v>
      </c>
      <c r="D680" s="2">
        <v>0.4</v>
      </c>
      <c r="E680" s="2">
        <v>0.4</v>
      </c>
      <c r="F680" s="4">
        <v>42643</v>
      </c>
      <c r="G680" s="2">
        <v>1825</v>
      </c>
      <c r="H680" s="2" t="s">
        <v>0</v>
      </c>
      <c r="I680" s="2" t="s">
        <v>1</v>
      </c>
      <c r="J680" s="2" t="s">
        <v>2</v>
      </c>
      <c r="K680" s="2">
        <v>309</v>
      </c>
      <c r="L680" s="2">
        <v>0</v>
      </c>
      <c r="M680" s="6" t="s">
        <v>3</v>
      </c>
      <c r="N680" s="23"/>
      <c r="O680" s="21" t="str">
        <f>Comodines[[#This Row],[Lat_trunc]]&amp;Comodines[[#This Row],[Lon_trunc]]</f>
        <v>32.891-83.963</v>
      </c>
      <c r="P680" s="21">
        <f>MROUND(Datos[[#This Row],[Latitude]],IF(Datos[[#This Row],[Latitude]]&lt;0,-Precisión,Precisión))</f>
        <v>32.890999999999998</v>
      </c>
      <c r="Q680" s="21">
        <f>MROUND(Datos[[#This Row],[Longitude]],IF(Datos[[#This Row],[Longitude]]&lt;0,-Precisión,Precisión))</f>
        <v>-83.963000000000008</v>
      </c>
      <c r="R680" s="1">
        <v>679</v>
      </c>
      <c r="S680" s="5" t="b">
        <f>AND(Datos[[#This Row],[Latitude]]&gt;=Latitud_,Datos[[#This Row],[Latitude]]&lt;=_Latitud)</f>
        <v>0</v>
      </c>
      <c r="T680" s="2" t="b">
        <f>AND(Datos[[#This Row],[Longitude]]&gt;=Longitud_,Datos[[#This Row],[Longitude]]&lt;=_Longitud)</f>
        <v>0</v>
      </c>
      <c r="U680" s="2" t="b">
        <f>AND(Comodines[[#This Row],[Latitud]],Comodines[[#This Row],[Longitud]])</f>
        <v>0</v>
      </c>
      <c r="V680" s="2" t="b">
        <f>IF(COUNTIFS($O$2:O680,Comodines[[#This Row],[LatT&amp;LonT]],$F$2:F680,Datos[[#This Row],[Acq_date]]-1)=0,TRUE,FALSE)</f>
        <v>1</v>
      </c>
      <c r="W680" s="2" t="b">
        <f>AND(Comodines[[#This Row],[L&amp;L]],Comodines[[#This Row],[Nuevo_Fuego]])</f>
        <v>0</v>
      </c>
      <c r="X680" s="2" t="str">
        <f>IF(Comodines[[#This Row],[L&amp;L]],Comodines[[#This Row],[Contador]],"")</f>
        <v/>
      </c>
      <c r="Y680" s="2" t="str">
        <f>IFERROR(SMALL(Comodines[L&amp;LC1],COUNTA($U$2:U680)),"")</f>
        <v/>
      </c>
      <c r="Z680" s="2" t="str">
        <f>IF(AND(Comodines[[#This Row],[Nuevo_Fuego]],Comodines[[#This Row],[L&amp;L]]),Comodines[[#This Row],[Contador]],"")</f>
        <v/>
      </c>
      <c r="AA680" s="2" t="str">
        <f>IFERROR(SMALL(Comodines[FuegoC1],COUNTA($W$2:W680)),"")</f>
        <v/>
      </c>
      <c r="AB680" s="3"/>
      <c r="AD680" s="3"/>
      <c r="AE680" s="3"/>
    </row>
    <row r="681" spans="1:31" ht="15" x14ac:dyDescent="0.25">
      <c r="A681" s="25">
        <v>32.897869999999998</v>
      </c>
      <c r="B681" s="18">
        <v>-83.964550000000003</v>
      </c>
      <c r="C681" s="2">
        <v>347.1</v>
      </c>
      <c r="D681" s="2">
        <v>0.4</v>
      </c>
      <c r="E681" s="2">
        <v>0.4</v>
      </c>
      <c r="F681" s="4">
        <v>42643</v>
      </c>
      <c r="G681" s="2">
        <v>1825</v>
      </c>
      <c r="H681" s="2" t="s">
        <v>0</v>
      </c>
      <c r="I681" s="2" t="s">
        <v>1</v>
      </c>
      <c r="J681" s="2" t="s">
        <v>2</v>
      </c>
      <c r="K681" s="2">
        <v>298.60000000000002</v>
      </c>
      <c r="L681" s="2">
        <v>0</v>
      </c>
      <c r="M681" s="6" t="s">
        <v>3</v>
      </c>
      <c r="N681" s="23"/>
      <c r="O681" s="21" t="str">
        <f>Comodines[[#This Row],[Lat_trunc]]&amp;Comodines[[#This Row],[Lon_trunc]]</f>
        <v>32.898-83.9645</v>
      </c>
      <c r="P681" s="21">
        <f>MROUND(Datos[[#This Row],[Latitude]],IF(Datos[[#This Row],[Latitude]]&lt;0,-Precisión,Precisión))</f>
        <v>32.898000000000003</v>
      </c>
      <c r="Q681" s="21">
        <f>MROUND(Datos[[#This Row],[Longitude]],IF(Datos[[#This Row],[Longitude]]&lt;0,-Precisión,Precisión))</f>
        <v>-83.964500000000001</v>
      </c>
      <c r="R681" s="1">
        <v>680</v>
      </c>
      <c r="S681" s="5" t="b">
        <f>AND(Datos[[#This Row],[Latitude]]&gt;=Latitud_,Datos[[#This Row],[Latitude]]&lt;=_Latitud)</f>
        <v>0</v>
      </c>
      <c r="T681" s="2" t="b">
        <f>AND(Datos[[#This Row],[Longitude]]&gt;=Longitud_,Datos[[#This Row],[Longitude]]&lt;=_Longitud)</f>
        <v>0</v>
      </c>
      <c r="U681" s="2" t="b">
        <f>AND(Comodines[[#This Row],[Latitud]],Comodines[[#This Row],[Longitud]])</f>
        <v>0</v>
      </c>
      <c r="V681" s="2" t="b">
        <f>IF(COUNTIFS($O$2:O681,Comodines[[#This Row],[LatT&amp;LonT]],$F$2:F681,Datos[[#This Row],[Acq_date]]-1)=0,TRUE,FALSE)</f>
        <v>1</v>
      </c>
      <c r="W681" s="2" t="b">
        <f>AND(Comodines[[#This Row],[L&amp;L]],Comodines[[#This Row],[Nuevo_Fuego]])</f>
        <v>0</v>
      </c>
      <c r="X681" s="2" t="str">
        <f>IF(Comodines[[#This Row],[L&amp;L]],Comodines[[#This Row],[Contador]],"")</f>
        <v/>
      </c>
      <c r="Y681" s="2" t="str">
        <f>IFERROR(SMALL(Comodines[L&amp;LC1],COUNTA($U$2:U681)),"")</f>
        <v/>
      </c>
      <c r="Z681" s="2" t="str">
        <f>IF(AND(Comodines[[#This Row],[Nuevo_Fuego]],Comodines[[#This Row],[L&amp;L]]),Comodines[[#This Row],[Contador]],"")</f>
        <v/>
      </c>
      <c r="AA681" s="2" t="str">
        <f>IFERROR(SMALL(Comodines[FuegoC1],COUNTA($W$2:W681)),"")</f>
        <v/>
      </c>
      <c r="AB681" s="3"/>
      <c r="AD681" s="3"/>
      <c r="AE681" s="3"/>
    </row>
    <row r="682" spans="1:31" ht="15" x14ac:dyDescent="0.25">
      <c r="A682" s="25">
        <v>32.896999999999998</v>
      </c>
      <c r="B682" s="18">
        <v>-83.969290000000001</v>
      </c>
      <c r="C682" s="2">
        <v>333.4</v>
      </c>
      <c r="D682" s="2">
        <v>0.4</v>
      </c>
      <c r="E682" s="2">
        <v>0.4</v>
      </c>
      <c r="F682" s="4">
        <v>42643</v>
      </c>
      <c r="G682" s="2">
        <v>1825</v>
      </c>
      <c r="H682" s="2" t="s">
        <v>0</v>
      </c>
      <c r="I682" s="2" t="s">
        <v>1</v>
      </c>
      <c r="J682" s="2" t="s">
        <v>2</v>
      </c>
      <c r="K682" s="2">
        <v>300.2</v>
      </c>
      <c r="L682" s="2">
        <v>0</v>
      </c>
      <c r="M682" s="6" t="s">
        <v>3</v>
      </c>
      <c r="N682" s="23"/>
      <c r="O682" s="21" t="str">
        <f>Comodines[[#This Row],[Lat_trunc]]&amp;Comodines[[#This Row],[Lon_trunc]]</f>
        <v>32.897-83.9695</v>
      </c>
      <c r="P682" s="21">
        <f>MROUND(Datos[[#This Row],[Latitude]],IF(Datos[[#This Row],[Latitude]]&lt;0,-Precisión,Precisión))</f>
        <v>32.896999999999998</v>
      </c>
      <c r="Q682" s="21">
        <f>MROUND(Datos[[#This Row],[Longitude]],IF(Datos[[#This Row],[Longitude]]&lt;0,-Precisión,Precisión))</f>
        <v>-83.969499999999996</v>
      </c>
      <c r="R682" s="1">
        <v>681</v>
      </c>
      <c r="S682" s="5" t="b">
        <f>AND(Datos[[#This Row],[Latitude]]&gt;=Latitud_,Datos[[#This Row],[Latitude]]&lt;=_Latitud)</f>
        <v>0</v>
      </c>
      <c r="T682" s="2" t="b">
        <f>AND(Datos[[#This Row],[Longitude]]&gt;=Longitud_,Datos[[#This Row],[Longitude]]&lt;=_Longitud)</f>
        <v>0</v>
      </c>
      <c r="U682" s="2" t="b">
        <f>AND(Comodines[[#This Row],[Latitud]],Comodines[[#This Row],[Longitud]])</f>
        <v>0</v>
      </c>
      <c r="V682" s="2" t="b">
        <f>IF(COUNTIFS($O$2:O682,Comodines[[#This Row],[LatT&amp;LonT]],$F$2:F682,Datos[[#This Row],[Acq_date]]-1)=0,TRUE,FALSE)</f>
        <v>1</v>
      </c>
      <c r="W682" s="2" t="b">
        <f>AND(Comodines[[#This Row],[L&amp;L]],Comodines[[#This Row],[Nuevo_Fuego]])</f>
        <v>0</v>
      </c>
      <c r="X682" s="2" t="str">
        <f>IF(Comodines[[#This Row],[L&amp;L]],Comodines[[#This Row],[Contador]],"")</f>
        <v/>
      </c>
      <c r="Y682" s="2" t="str">
        <f>IFERROR(SMALL(Comodines[L&amp;LC1],COUNTA($U$2:U682)),"")</f>
        <v/>
      </c>
      <c r="Z682" s="2" t="str">
        <f>IF(AND(Comodines[[#This Row],[Nuevo_Fuego]],Comodines[[#This Row],[L&amp;L]]),Comodines[[#This Row],[Contador]],"")</f>
        <v/>
      </c>
      <c r="AA682" s="2" t="str">
        <f>IFERROR(SMALL(Comodines[FuegoC1],COUNTA($W$2:W682)),"")</f>
        <v/>
      </c>
      <c r="AB682" s="3"/>
      <c r="AD682" s="3"/>
      <c r="AE682" s="3"/>
    </row>
    <row r="683" spans="1:31" ht="15" x14ac:dyDescent="0.25">
      <c r="A683" s="25">
        <v>31.96124</v>
      </c>
      <c r="B683" s="18">
        <v>-88.842320000000001</v>
      </c>
      <c r="C683" s="2">
        <v>326.5</v>
      </c>
      <c r="D683" s="2">
        <v>0.5</v>
      </c>
      <c r="E683" s="2">
        <v>0.5</v>
      </c>
      <c r="F683" s="4">
        <v>42643</v>
      </c>
      <c r="G683" s="2">
        <v>1825</v>
      </c>
      <c r="H683" s="2" t="s">
        <v>0</v>
      </c>
      <c r="I683" s="2" t="s">
        <v>4</v>
      </c>
      <c r="J683" s="2" t="s">
        <v>2</v>
      </c>
      <c r="K683" s="2">
        <v>296.60000000000002</v>
      </c>
      <c r="L683" s="2">
        <v>0</v>
      </c>
      <c r="M683" s="6" t="s">
        <v>3</v>
      </c>
      <c r="N683" s="23"/>
      <c r="O683" s="21" t="str">
        <f>Comodines[[#This Row],[Lat_trunc]]&amp;Comodines[[#This Row],[Lon_trunc]]</f>
        <v>31.961-88.8425</v>
      </c>
      <c r="P683" s="21">
        <f>MROUND(Datos[[#This Row],[Latitude]],IF(Datos[[#This Row],[Latitude]]&lt;0,-Precisión,Precisión))</f>
        <v>31.961000000000002</v>
      </c>
      <c r="Q683" s="21">
        <f>MROUND(Datos[[#This Row],[Longitude]],IF(Datos[[#This Row],[Longitude]]&lt;0,-Precisión,Precisión))</f>
        <v>-88.842500000000001</v>
      </c>
      <c r="R683" s="1">
        <v>682</v>
      </c>
      <c r="S683" s="5" t="b">
        <f>AND(Datos[[#This Row],[Latitude]]&gt;=Latitud_,Datos[[#This Row],[Latitude]]&lt;=_Latitud)</f>
        <v>0</v>
      </c>
      <c r="T683" s="2" t="b">
        <f>AND(Datos[[#This Row],[Longitude]]&gt;=Longitud_,Datos[[#This Row],[Longitude]]&lt;=_Longitud)</f>
        <v>0</v>
      </c>
      <c r="U683" s="2" t="b">
        <f>AND(Comodines[[#This Row],[Latitud]],Comodines[[#This Row],[Longitud]])</f>
        <v>0</v>
      </c>
      <c r="V683" s="2" t="b">
        <f>IF(COUNTIFS($O$2:O683,Comodines[[#This Row],[LatT&amp;LonT]],$F$2:F683,Datos[[#This Row],[Acq_date]]-1)=0,TRUE,FALSE)</f>
        <v>1</v>
      </c>
      <c r="W683" s="2" t="b">
        <f>AND(Comodines[[#This Row],[L&amp;L]],Comodines[[#This Row],[Nuevo_Fuego]])</f>
        <v>0</v>
      </c>
      <c r="X683" s="2" t="str">
        <f>IF(Comodines[[#This Row],[L&amp;L]],Comodines[[#This Row],[Contador]],"")</f>
        <v/>
      </c>
      <c r="Y683" s="2" t="str">
        <f>IFERROR(SMALL(Comodines[L&amp;LC1],COUNTA($U$2:U683)),"")</f>
        <v/>
      </c>
      <c r="Z683" s="2" t="str">
        <f>IF(AND(Comodines[[#This Row],[Nuevo_Fuego]],Comodines[[#This Row],[L&amp;L]]),Comodines[[#This Row],[Contador]],"")</f>
        <v/>
      </c>
      <c r="AA683" s="2" t="str">
        <f>IFERROR(SMALL(Comodines[FuegoC1],COUNTA($W$2:W683)),"")</f>
        <v/>
      </c>
      <c r="AB683" s="3"/>
      <c r="AD683" s="3"/>
      <c r="AE683" s="3"/>
    </row>
    <row r="684" spans="1:31" ht="15" x14ac:dyDescent="0.25">
      <c r="A684" s="25">
        <v>33.407940000000004</v>
      </c>
      <c r="B684" s="18">
        <v>-81.615020000000001</v>
      </c>
      <c r="C684" s="2">
        <v>337.4</v>
      </c>
      <c r="D684" s="2">
        <v>0.4</v>
      </c>
      <c r="E684" s="2">
        <v>0.4</v>
      </c>
      <c r="F684" s="4">
        <v>42643</v>
      </c>
      <c r="G684" s="2">
        <v>1825</v>
      </c>
      <c r="H684" s="2" t="s">
        <v>0</v>
      </c>
      <c r="I684" s="2" t="s">
        <v>1</v>
      </c>
      <c r="J684" s="2" t="s">
        <v>2</v>
      </c>
      <c r="K684" s="2">
        <v>309.8</v>
      </c>
      <c r="L684" s="2">
        <v>0</v>
      </c>
      <c r="M684" s="6" t="s">
        <v>3</v>
      </c>
      <c r="N684" s="23"/>
      <c r="O684" s="21" t="str">
        <f>Comodines[[#This Row],[Lat_trunc]]&amp;Comodines[[#This Row],[Lon_trunc]]</f>
        <v>33.408-81.615</v>
      </c>
      <c r="P684" s="21">
        <f>MROUND(Datos[[#This Row],[Latitude]],IF(Datos[[#This Row],[Latitude]]&lt;0,-Precisión,Precisión))</f>
        <v>33.408000000000001</v>
      </c>
      <c r="Q684" s="21">
        <f>MROUND(Datos[[#This Row],[Longitude]],IF(Datos[[#This Row],[Longitude]]&lt;0,-Precisión,Precisión))</f>
        <v>-81.614999999999995</v>
      </c>
      <c r="R684" s="1">
        <v>683</v>
      </c>
      <c r="S684" s="5" t="b">
        <f>AND(Datos[[#This Row],[Latitude]]&gt;=Latitud_,Datos[[#This Row],[Latitude]]&lt;=_Latitud)</f>
        <v>0</v>
      </c>
      <c r="T684" s="2" t="b">
        <f>AND(Datos[[#This Row],[Longitude]]&gt;=Longitud_,Datos[[#This Row],[Longitude]]&lt;=_Longitud)</f>
        <v>0</v>
      </c>
      <c r="U684" s="2" t="b">
        <f>AND(Comodines[[#This Row],[Latitud]],Comodines[[#This Row],[Longitud]])</f>
        <v>0</v>
      </c>
      <c r="V684" s="2" t="b">
        <f>IF(COUNTIFS($O$2:O684,Comodines[[#This Row],[LatT&amp;LonT]],$F$2:F684,Datos[[#This Row],[Acq_date]]-1)=0,TRUE,FALSE)</f>
        <v>1</v>
      </c>
      <c r="W684" s="2" t="b">
        <f>AND(Comodines[[#This Row],[L&amp;L]],Comodines[[#This Row],[Nuevo_Fuego]])</f>
        <v>0</v>
      </c>
      <c r="X684" s="2" t="str">
        <f>IF(Comodines[[#This Row],[L&amp;L]],Comodines[[#This Row],[Contador]],"")</f>
        <v/>
      </c>
      <c r="Y684" s="2" t="str">
        <f>IFERROR(SMALL(Comodines[L&amp;LC1],COUNTA($U$2:U684)),"")</f>
        <v/>
      </c>
      <c r="Z684" s="2" t="str">
        <f>IF(AND(Comodines[[#This Row],[Nuevo_Fuego]],Comodines[[#This Row],[L&amp;L]]),Comodines[[#This Row],[Contador]],"")</f>
        <v/>
      </c>
      <c r="AA684" s="2" t="str">
        <f>IFERROR(SMALL(Comodines[FuegoC1],COUNTA($W$2:W684)),"")</f>
        <v/>
      </c>
      <c r="AB684" s="3"/>
      <c r="AD684" s="3"/>
      <c r="AE684" s="3"/>
    </row>
    <row r="685" spans="1:31" ht="15" x14ac:dyDescent="0.25">
      <c r="A685" s="25">
        <v>32.440770000000001</v>
      </c>
      <c r="B685" s="18">
        <v>-87.270189999999999</v>
      </c>
      <c r="C685" s="2">
        <v>340.8</v>
      </c>
      <c r="D685" s="2">
        <v>0.4</v>
      </c>
      <c r="E685" s="2">
        <v>0.5</v>
      </c>
      <c r="F685" s="4">
        <v>42643</v>
      </c>
      <c r="G685" s="2">
        <v>1825</v>
      </c>
      <c r="H685" s="2" t="s">
        <v>0</v>
      </c>
      <c r="I685" s="2" t="s">
        <v>1</v>
      </c>
      <c r="J685" s="2" t="s">
        <v>2</v>
      </c>
      <c r="K685" s="2">
        <v>302</v>
      </c>
      <c r="L685" s="2">
        <v>0</v>
      </c>
      <c r="M685" s="6" t="s">
        <v>3</v>
      </c>
      <c r="N685" s="23"/>
      <c r="O685" s="21" t="str">
        <f>Comodines[[#This Row],[Lat_trunc]]&amp;Comodines[[#This Row],[Lon_trunc]]</f>
        <v>32.441-87.27</v>
      </c>
      <c r="P685" s="21">
        <f>MROUND(Datos[[#This Row],[Latitude]],IF(Datos[[#This Row],[Latitude]]&lt;0,-Precisión,Precisión))</f>
        <v>32.441000000000003</v>
      </c>
      <c r="Q685" s="21">
        <f>MROUND(Datos[[#This Row],[Longitude]],IF(Datos[[#This Row],[Longitude]]&lt;0,-Precisión,Precisión))</f>
        <v>-87.27</v>
      </c>
      <c r="R685" s="1">
        <v>684</v>
      </c>
      <c r="S685" s="5" t="b">
        <f>AND(Datos[[#This Row],[Latitude]]&gt;=Latitud_,Datos[[#This Row],[Latitude]]&lt;=_Latitud)</f>
        <v>0</v>
      </c>
      <c r="T685" s="2" t="b">
        <f>AND(Datos[[#This Row],[Longitude]]&gt;=Longitud_,Datos[[#This Row],[Longitude]]&lt;=_Longitud)</f>
        <v>0</v>
      </c>
      <c r="U685" s="2" t="b">
        <f>AND(Comodines[[#This Row],[Latitud]],Comodines[[#This Row],[Longitud]])</f>
        <v>0</v>
      </c>
      <c r="V685" s="2" t="b">
        <f>IF(COUNTIFS($O$2:O685,Comodines[[#This Row],[LatT&amp;LonT]],$F$2:F685,Datos[[#This Row],[Acq_date]]-1)=0,TRUE,FALSE)</f>
        <v>1</v>
      </c>
      <c r="W685" s="2" t="b">
        <f>AND(Comodines[[#This Row],[L&amp;L]],Comodines[[#This Row],[Nuevo_Fuego]])</f>
        <v>0</v>
      </c>
      <c r="X685" s="2" t="str">
        <f>IF(Comodines[[#This Row],[L&amp;L]],Comodines[[#This Row],[Contador]],"")</f>
        <v/>
      </c>
      <c r="Y685" s="2" t="str">
        <f>IFERROR(SMALL(Comodines[L&amp;LC1],COUNTA($U$2:U685)),"")</f>
        <v/>
      </c>
      <c r="Z685" s="2" t="str">
        <f>IF(AND(Comodines[[#This Row],[Nuevo_Fuego]],Comodines[[#This Row],[L&amp;L]]),Comodines[[#This Row],[Contador]],"")</f>
        <v/>
      </c>
      <c r="AA685" s="2" t="str">
        <f>IFERROR(SMALL(Comodines[FuegoC1],COUNTA($W$2:W685)),"")</f>
        <v/>
      </c>
      <c r="AB685" s="3"/>
      <c r="AD685" s="3"/>
      <c r="AE685" s="3"/>
    </row>
    <row r="686" spans="1:31" ht="15" x14ac:dyDescent="0.25">
      <c r="A686" s="25">
        <v>32.439799999999998</v>
      </c>
      <c r="B686" s="18">
        <v>-87.273250000000004</v>
      </c>
      <c r="C686" s="2">
        <v>326.7</v>
      </c>
      <c r="D686" s="2">
        <v>0.4</v>
      </c>
      <c r="E686" s="2">
        <v>0.5</v>
      </c>
      <c r="F686" s="4">
        <v>42643</v>
      </c>
      <c r="G686" s="2">
        <v>1825</v>
      </c>
      <c r="H686" s="2" t="s">
        <v>0</v>
      </c>
      <c r="I686" s="2" t="s">
        <v>4</v>
      </c>
      <c r="J686" s="2" t="s">
        <v>2</v>
      </c>
      <c r="K686" s="2">
        <v>301</v>
      </c>
      <c r="L686" s="2">
        <v>0</v>
      </c>
      <c r="M686" s="6" t="s">
        <v>3</v>
      </c>
      <c r="N686" s="23"/>
      <c r="O686" s="21" t="str">
        <f>Comodines[[#This Row],[Lat_trunc]]&amp;Comodines[[#This Row],[Lon_trunc]]</f>
        <v>32.44-87.2735</v>
      </c>
      <c r="P686" s="21">
        <f>MROUND(Datos[[#This Row],[Latitude]],IF(Datos[[#This Row],[Latitude]]&lt;0,-Precisión,Precisión))</f>
        <v>32.44</v>
      </c>
      <c r="Q686" s="21">
        <f>MROUND(Datos[[#This Row],[Longitude]],IF(Datos[[#This Row],[Longitude]]&lt;0,-Precisión,Precisión))</f>
        <v>-87.273499999999999</v>
      </c>
      <c r="R686" s="1">
        <v>685</v>
      </c>
      <c r="S686" s="5" t="b">
        <f>AND(Datos[[#This Row],[Latitude]]&gt;=Latitud_,Datos[[#This Row],[Latitude]]&lt;=_Latitud)</f>
        <v>0</v>
      </c>
      <c r="T686" s="2" t="b">
        <f>AND(Datos[[#This Row],[Longitude]]&gt;=Longitud_,Datos[[#This Row],[Longitude]]&lt;=_Longitud)</f>
        <v>0</v>
      </c>
      <c r="U686" s="2" t="b">
        <f>AND(Comodines[[#This Row],[Latitud]],Comodines[[#This Row],[Longitud]])</f>
        <v>0</v>
      </c>
      <c r="V686" s="2" t="b">
        <f>IF(COUNTIFS($O$2:O686,Comodines[[#This Row],[LatT&amp;LonT]],$F$2:F686,Datos[[#This Row],[Acq_date]]-1)=0,TRUE,FALSE)</f>
        <v>1</v>
      </c>
      <c r="W686" s="2" t="b">
        <f>AND(Comodines[[#This Row],[L&amp;L]],Comodines[[#This Row],[Nuevo_Fuego]])</f>
        <v>0</v>
      </c>
      <c r="X686" s="2" t="str">
        <f>IF(Comodines[[#This Row],[L&amp;L]],Comodines[[#This Row],[Contador]],"")</f>
        <v/>
      </c>
      <c r="Y686" s="2" t="str">
        <f>IFERROR(SMALL(Comodines[L&amp;LC1],COUNTA($U$2:U686)),"")</f>
        <v/>
      </c>
      <c r="Z686" s="2" t="str">
        <f>IF(AND(Comodines[[#This Row],[Nuevo_Fuego]],Comodines[[#This Row],[L&amp;L]]),Comodines[[#This Row],[Contador]],"")</f>
        <v/>
      </c>
      <c r="AA686" s="2" t="str">
        <f>IFERROR(SMALL(Comodines[FuegoC1],COUNTA($W$2:W686)),"")</f>
        <v/>
      </c>
      <c r="AB686" s="3"/>
      <c r="AD686" s="3"/>
      <c r="AE686" s="3"/>
    </row>
    <row r="687" spans="1:31" ht="15" x14ac:dyDescent="0.25">
      <c r="A687" s="25">
        <v>32.443959999999997</v>
      </c>
      <c r="B687" s="18">
        <v>-87.274450000000002</v>
      </c>
      <c r="C687" s="2">
        <v>337.8</v>
      </c>
      <c r="D687" s="2">
        <v>0.4</v>
      </c>
      <c r="E687" s="2">
        <v>0.5</v>
      </c>
      <c r="F687" s="4">
        <v>42643</v>
      </c>
      <c r="G687" s="2">
        <v>1825</v>
      </c>
      <c r="H687" s="2" t="s">
        <v>0</v>
      </c>
      <c r="I687" s="2" t="s">
        <v>1</v>
      </c>
      <c r="J687" s="2" t="s">
        <v>2</v>
      </c>
      <c r="K687" s="2">
        <v>303.5</v>
      </c>
      <c r="L687" s="2">
        <v>0</v>
      </c>
      <c r="M687" s="6" t="s">
        <v>3</v>
      </c>
      <c r="N687" s="23"/>
      <c r="O687" s="21" t="str">
        <f>Comodines[[#This Row],[Lat_trunc]]&amp;Comodines[[#This Row],[Lon_trunc]]</f>
        <v>32.444-87.2745</v>
      </c>
      <c r="P687" s="21">
        <f>MROUND(Datos[[#This Row],[Latitude]],IF(Datos[[#This Row],[Latitude]]&lt;0,-Precisión,Precisión))</f>
        <v>32.444000000000003</v>
      </c>
      <c r="Q687" s="21">
        <f>MROUND(Datos[[#This Row],[Longitude]],IF(Datos[[#This Row],[Longitude]]&lt;0,-Precisión,Precisión))</f>
        <v>-87.274500000000003</v>
      </c>
      <c r="R687" s="1">
        <v>686</v>
      </c>
      <c r="S687" s="5" t="b">
        <f>AND(Datos[[#This Row],[Latitude]]&gt;=Latitud_,Datos[[#This Row],[Latitude]]&lt;=_Latitud)</f>
        <v>0</v>
      </c>
      <c r="T687" s="2" t="b">
        <f>AND(Datos[[#This Row],[Longitude]]&gt;=Longitud_,Datos[[#This Row],[Longitude]]&lt;=_Longitud)</f>
        <v>0</v>
      </c>
      <c r="U687" s="2" t="b">
        <f>AND(Comodines[[#This Row],[Latitud]],Comodines[[#This Row],[Longitud]])</f>
        <v>0</v>
      </c>
      <c r="V687" s="2" t="b">
        <f>IF(COUNTIFS($O$2:O687,Comodines[[#This Row],[LatT&amp;LonT]],$F$2:F687,Datos[[#This Row],[Acq_date]]-1)=0,TRUE,FALSE)</f>
        <v>1</v>
      </c>
      <c r="W687" s="2" t="b">
        <f>AND(Comodines[[#This Row],[L&amp;L]],Comodines[[#This Row],[Nuevo_Fuego]])</f>
        <v>0</v>
      </c>
      <c r="X687" s="2" t="str">
        <f>IF(Comodines[[#This Row],[L&amp;L]],Comodines[[#This Row],[Contador]],"")</f>
        <v/>
      </c>
      <c r="Y687" s="2" t="str">
        <f>IFERROR(SMALL(Comodines[L&amp;LC1],COUNTA($U$2:U687)),"")</f>
        <v/>
      </c>
      <c r="Z687" s="2" t="str">
        <f>IF(AND(Comodines[[#This Row],[Nuevo_Fuego]],Comodines[[#This Row],[L&amp;L]]),Comodines[[#This Row],[Contador]],"")</f>
        <v/>
      </c>
      <c r="AA687" s="2" t="str">
        <f>IFERROR(SMALL(Comodines[FuegoC1],COUNTA($W$2:W687)),"")</f>
        <v/>
      </c>
      <c r="AB687" s="3"/>
      <c r="AD687" s="3"/>
      <c r="AE687" s="3"/>
    </row>
    <row r="688" spans="1:31" ht="15" x14ac:dyDescent="0.25">
      <c r="A688" s="25">
        <v>31.570150000000002</v>
      </c>
      <c r="B688" s="18">
        <v>-91.473780000000005</v>
      </c>
      <c r="C688" s="2">
        <v>325.3</v>
      </c>
      <c r="D688" s="2">
        <v>0.4</v>
      </c>
      <c r="E688" s="2">
        <v>0.6</v>
      </c>
      <c r="F688" s="4">
        <v>42643</v>
      </c>
      <c r="G688" s="2">
        <v>1825</v>
      </c>
      <c r="H688" s="2" t="s">
        <v>0</v>
      </c>
      <c r="I688" s="2" t="s">
        <v>4</v>
      </c>
      <c r="J688" s="2" t="s">
        <v>2</v>
      </c>
      <c r="K688" s="2">
        <v>299.5</v>
      </c>
      <c r="L688" s="2">
        <v>0</v>
      </c>
      <c r="M688" s="6" t="s">
        <v>3</v>
      </c>
      <c r="N688" s="23"/>
      <c r="O688" s="21" t="str">
        <f>Comodines[[#This Row],[Lat_trunc]]&amp;Comodines[[#This Row],[Lon_trunc]]</f>
        <v>31.57-91.474</v>
      </c>
      <c r="P688" s="21">
        <f>MROUND(Datos[[#This Row],[Latitude]],IF(Datos[[#This Row],[Latitude]]&lt;0,-Precisión,Precisión))</f>
        <v>31.57</v>
      </c>
      <c r="Q688" s="21">
        <f>MROUND(Datos[[#This Row],[Longitude]],IF(Datos[[#This Row],[Longitude]]&lt;0,-Precisión,Precisión))</f>
        <v>-91.474000000000004</v>
      </c>
      <c r="R688" s="1">
        <v>687</v>
      </c>
      <c r="S688" s="5" t="b">
        <f>AND(Datos[[#This Row],[Latitude]]&gt;=Latitud_,Datos[[#This Row],[Latitude]]&lt;=_Latitud)</f>
        <v>0</v>
      </c>
      <c r="T688" s="2" t="b">
        <f>AND(Datos[[#This Row],[Longitude]]&gt;=Longitud_,Datos[[#This Row],[Longitude]]&lt;=_Longitud)</f>
        <v>0</v>
      </c>
      <c r="U688" s="2" t="b">
        <f>AND(Comodines[[#This Row],[Latitud]],Comodines[[#This Row],[Longitud]])</f>
        <v>0</v>
      </c>
      <c r="V688" s="2" t="b">
        <f>IF(COUNTIFS($O$2:O688,Comodines[[#This Row],[LatT&amp;LonT]],$F$2:F688,Datos[[#This Row],[Acq_date]]-1)=0,TRUE,FALSE)</f>
        <v>1</v>
      </c>
      <c r="W688" s="2" t="b">
        <f>AND(Comodines[[#This Row],[L&amp;L]],Comodines[[#This Row],[Nuevo_Fuego]])</f>
        <v>0</v>
      </c>
      <c r="X688" s="2" t="str">
        <f>IF(Comodines[[#This Row],[L&amp;L]],Comodines[[#This Row],[Contador]],"")</f>
        <v/>
      </c>
      <c r="Y688" s="2" t="str">
        <f>IFERROR(SMALL(Comodines[L&amp;LC1],COUNTA($U$2:U688)),"")</f>
        <v/>
      </c>
      <c r="Z688" s="2" t="str">
        <f>IF(AND(Comodines[[#This Row],[Nuevo_Fuego]],Comodines[[#This Row],[L&amp;L]]),Comodines[[#This Row],[Contador]],"")</f>
        <v/>
      </c>
      <c r="AA688" s="2" t="str">
        <f>IFERROR(SMALL(Comodines[FuegoC1],COUNTA($W$2:W688)),"")</f>
        <v/>
      </c>
      <c r="AB688" s="3"/>
      <c r="AD688" s="3"/>
      <c r="AE688" s="3"/>
    </row>
    <row r="689" spans="1:31" ht="15" x14ac:dyDescent="0.25">
      <c r="A689" s="25">
        <v>30.7379</v>
      </c>
      <c r="B689" s="18">
        <v>-94.794290000000004</v>
      </c>
      <c r="C689" s="2">
        <v>367</v>
      </c>
      <c r="D689" s="2">
        <v>0.6</v>
      </c>
      <c r="E689" s="2">
        <v>0.7</v>
      </c>
      <c r="F689" s="4">
        <v>42643</v>
      </c>
      <c r="G689" s="2">
        <v>1825</v>
      </c>
      <c r="H689" s="2" t="s">
        <v>0</v>
      </c>
      <c r="I689" s="2" t="s">
        <v>1</v>
      </c>
      <c r="J689" s="2" t="s">
        <v>2</v>
      </c>
      <c r="K689" s="2">
        <v>298.10000000000002</v>
      </c>
      <c r="L689" s="2">
        <v>0</v>
      </c>
      <c r="M689" s="6" t="s">
        <v>3</v>
      </c>
      <c r="N689" s="23"/>
      <c r="O689" s="21" t="str">
        <f>Comodines[[#This Row],[Lat_trunc]]&amp;Comodines[[#This Row],[Lon_trunc]]</f>
        <v>30.738-94.7945</v>
      </c>
      <c r="P689" s="21">
        <f>MROUND(Datos[[#This Row],[Latitude]],IF(Datos[[#This Row],[Latitude]]&lt;0,-Precisión,Precisión))</f>
        <v>30.738</v>
      </c>
      <c r="Q689" s="21">
        <f>MROUND(Datos[[#This Row],[Longitude]],IF(Datos[[#This Row],[Longitude]]&lt;0,-Precisión,Precisión))</f>
        <v>-94.794499999999999</v>
      </c>
      <c r="R689" s="1">
        <v>688</v>
      </c>
      <c r="S689" s="5" t="b">
        <f>AND(Datos[[#This Row],[Latitude]]&gt;=Latitud_,Datos[[#This Row],[Latitude]]&lt;=_Latitud)</f>
        <v>0</v>
      </c>
      <c r="T689" s="2" t="b">
        <f>AND(Datos[[#This Row],[Longitude]]&gt;=Longitud_,Datos[[#This Row],[Longitude]]&lt;=_Longitud)</f>
        <v>0</v>
      </c>
      <c r="U689" s="2" t="b">
        <f>AND(Comodines[[#This Row],[Latitud]],Comodines[[#This Row],[Longitud]])</f>
        <v>0</v>
      </c>
      <c r="V689" s="2" t="b">
        <f>IF(COUNTIFS($O$2:O689,Comodines[[#This Row],[LatT&amp;LonT]],$F$2:F689,Datos[[#This Row],[Acq_date]]-1)=0,TRUE,FALSE)</f>
        <v>1</v>
      </c>
      <c r="W689" s="2" t="b">
        <f>AND(Comodines[[#This Row],[L&amp;L]],Comodines[[#This Row],[Nuevo_Fuego]])</f>
        <v>0</v>
      </c>
      <c r="X689" s="2" t="str">
        <f>IF(Comodines[[#This Row],[L&amp;L]],Comodines[[#This Row],[Contador]],"")</f>
        <v/>
      </c>
      <c r="Y689" s="2" t="str">
        <f>IFERROR(SMALL(Comodines[L&amp;LC1],COUNTA($U$2:U689)),"")</f>
        <v/>
      </c>
      <c r="Z689" s="2" t="str">
        <f>IF(AND(Comodines[[#This Row],[Nuevo_Fuego]],Comodines[[#This Row],[L&amp;L]]),Comodines[[#This Row],[Contador]],"")</f>
        <v/>
      </c>
      <c r="AA689" s="2" t="str">
        <f>IFERROR(SMALL(Comodines[FuegoC1],COUNTA($W$2:W689)),"")</f>
        <v/>
      </c>
      <c r="AB689" s="3"/>
      <c r="AD689" s="3"/>
      <c r="AE689" s="3"/>
    </row>
    <row r="690" spans="1:31" ht="15" x14ac:dyDescent="0.25">
      <c r="A690" s="25">
        <v>30.73611</v>
      </c>
      <c r="B690" s="18">
        <v>-94.800790000000006</v>
      </c>
      <c r="C690" s="2">
        <v>351.6</v>
      </c>
      <c r="D690" s="2">
        <v>0.6</v>
      </c>
      <c r="E690" s="2">
        <v>0.7</v>
      </c>
      <c r="F690" s="4">
        <v>42643</v>
      </c>
      <c r="G690" s="2">
        <v>1825</v>
      </c>
      <c r="H690" s="2" t="s">
        <v>0</v>
      </c>
      <c r="I690" s="2" t="s">
        <v>1</v>
      </c>
      <c r="J690" s="2" t="s">
        <v>2</v>
      </c>
      <c r="K690" s="2">
        <v>298.5</v>
      </c>
      <c r="L690" s="2">
        <v>0</v>
      </c>
      <c r="M690" s="6" t="s">
        <v>3</v>
      </c>
      <c r="N690" s="23"/>
      <c r="O690" s="21" t="str">
        <f>Comodines[[#This Row],[Lat_trunc]]&amp;Comodines[[#This Row],[Lon_trunc]]</f>
        <v>30.736-94.801</v>
      </c>
      <c r="P690" s="21">
        <f>MROUND(Datos[[#This Row],[Latitude]],IF(Datos[[#This Row],[Latitude]]&lt;0,-Precisión,Precisión))</f>
        <v>30.736000000000001</v>
      </c>
      <c r="Q690" s="21">
        <f>MROUND(Datos[[#This Row],[Longitude]],IF(Datos[[#This Row],[Longitude]]&lt;0,-Precisión,Precisión))</f>
        <v>-94.801000000000002</v>
      </c>
      <c r="R690" s="1">
        <v>689</v>
      </c>
      <c r="S690" s="5" t="b">
        <f>AND(Datos[[#This Row],[Latitude]]&gt;=Latitud_,Datos[[#This Row],[Latitude]]&lt;=_Latitud)</f>
        <v>0</v>
      </c>
      <c r="T690" s="2" t="b">
        <f>AND(Datos[[#This Row],[Longitude]]&gt;=Longitud_,Datos[[#This Row],[Longitude]]&lt;=_Longitud)</f>
        <v>0</v>
      </c>
      <c r="U690" s="2" t="b">
        <f>AND(Comodines[[#This Row],[Latitud]],Comodines[[#This Row],[Longitud]])</f>
        <v>0</v>
      </c>
      <c r="V690" s="2" t="b">
        <f>IF(COUNTIFS($O$2:O690,Comodines[[#This Row],[LatT&amp;LonT]],$F$2:F690,Datos[[#This Row],[Acq_date]]-1)=0,TRUE,FALSE)</f>
        <v>1</v>
      </c>
      <c r="W690" s="2" t="b">
        <f>AND(Comodines[[#This Row],[L&amp;L]],Comodines[[#This Row],[Nuevo_Fuego]])</f>
        <v>0</v>
      </c>
      <c r="X690" s="2" t="str">
        <f>IF(Comodines[[#This Row],[L&amp;L]],Comodines[[#This Row],[Contador]],"")</f>
        <v/>
      </c>
      <c r="Y690" s="2" t="str">
        <f>IFERROR(SMALL(Comodines[L&amp;LC1],COUNTA($U$2:U690)),"")</f>
        <v/>
      </c>
      <c r="Z690" s="2" t="str">
        <f>IF(AND(Comodines[[#This Row],[Nuevo_Fuego]],Comodines[[#This Row],[L&amp;L]]),Comodines[[#This Row],[Contador]],"")</f>
        <v/>
      </c>
      <c r="AA690" s="2" t="str">
        <f>IFERROR(SMALL(Comodines[FuegoC1],COUNTA($W$2:W690)),"")</f>
        <v/>
      </c>
      <c r="AB690" s="3"/>
      <c r="AD690" s="3"/>
      <c r="AE690" s="3"/>
    </row>
    <row r="691" spans="1:31" ht="15" x14ac:dyDescent="0.25">
      <c r="A691" s="25">
        <v>33.032809999999998</v>
      </c>
      <c r="B691" s="18">
        <v>-84.960160000000002</v>
      </c>
      <c r="C691" s="2">
        <v>329.3</v>
      </c>
      <c r="D691" s="2">
        <v>0.5</v>
      </c>
      <c r="E691" s="2">
        <v>0.4</v>
      </c>
      <c r="F691" s="4">
        <v>42643</v>
      </c>
      <c r="G691" s="2">
        <v>1825</v>
      </c>
      <c r="H691" s="2" t="s">
        <v>0</v>
      </c>
      <c r="I691" s="2" t="s">
        <v>1</v>
      </c>
      <c r="J691" s="2" t="s">
        <v>2</v>
      </c>
      <c r="K691" s="2">
        <v>297.7</v>
      </c>
      <c r="L691" s="2">
        <v>0</v>
      </c>
      <c r="M691" s="6" t="s">
        <v>3</v>
      </c>
      <c r="N691" s="23"/>
      <c r="O691" s="21" t="str">
        <f>Comodines[[#This Row],[Lat_trunc]]&amp;Comodines[[#This Row],[Lon_trunc]]</f>
        <v>33.033-84.96</v>
      </c>
      <c r="P691" s="21">
        <f>MROUND(Datos[[#This Row],[Latitude]],IF(Datos[[#This Row],[Latitude]]&lt;0,-Precisión,Precisión))</f>
        <v>33.033000000000001</v>
      </c>
      <c r="Q691" s="21">
        <f>MROUND(Datos[[#This Row],[Longitude]],IF(Datos[[#This Row],[Longitude]]&lt;0,-Precisión,Precisión))</f>
        <v>-84.960000000000008</v>
      </c>
      <c r="R691" s="1">
        <v>690</v>
      </c>
      <c r="S691" s="5" t="b">
        <f>AND(Datos[[#This Row],[Latitude]]&gt;=Latitud_,Datos[[#This Row],[Latitude]]&lt;=_Latitud)</f>
        <v>0</v>
      </c>
      <c r="T691" s="2" t="b">
        <f>AND(Datos[[#This Row],[Longitude]]&gt;=Longitud_,Datos[[#This Row],[Longitude]]&lt;=_Longitud)</f>
        <v>0</v>
      </c>
      <c r="U691" s="2" t="b">
        <f>AND(Comodines[[#This Row],[Latitud]],Comodines[[#This Row],[Longitud]])</f>
        <v>0</v>
      </c>
      <c r="V691" s="2" t="b">
        <f>IF(COUNTIFS($O$2:O691,Comodines[[#This Row],[LatT&amp;LonT]],$F$2:F691,Datos[[#This Row],[Acq_date]]-1)=0,TRUE,FALSE)</f>
        <v>1</v>
      </c>
      <c r="W691" s="2" t="b">
        <f>AND(Comodines[[#This Row],[L&amp;L]],Comodines[[#This Row],[Nuevo_Fuego]])</f>
        <v>0</v>
      </c>
      <c r="X691" s="2" t="str">
        <f>IF(Comodines[[#This Row],[L&amp;L]],Comodines[[#This Row],[Contador]],"")</f>
        <v/>
      </c>
      <c r="Y691" s="2" t="str">
        <f>IFERROR(SMALL(Comodines[L&amp;LC1],COUNTA($U$2:U691)),"")</f>
        <v/>
      </c>
      <c r="Z691" s="2" t="str">
        <f>IF(AND(Comodines[[#This Row],[Nuevo_Fuego]],Comodines[[#This Row],[L&amp;L]]),Comodines[[#This Row],[Contador]],"")</f>
        <v/>
      </c>
      <c r="AA691" s="2" t="str">
        <f>IFERROR(SMALL(Comodines[FuegoC1],COUNTA($W$2:W691)),"")</f>
        <v/>
      </c>
      <c r="AB691" s="3"/>
      <c r="AD691" s="3"/>
      <c r="AE691" s="3"/>
    </row>
    <row r="692" spans="1:31" ht="15" x14ac:dyDescent="0.25">
      <c r="A692" s="25">
        <v>30.734539999999999</v>
      </c>
      <c r="B692" s="18">
        <v>-94.795439999999999</v>
      </c>
      <c r="C692" s="2">
        <v>367</v>
      </c>
      <c r="D692" s="2">
        <v>0.6</v>
      </c>
      <c r="E692" s="2">
        <v>0.7</v>
      </c>
      <c r="F692" s="4">
        <v>42643</v>
      </c>
      <c r="G692" s="2">
        <v>1825</v>
      </c>
      <c r="H692" s="2" t="s">
        <v>0</v>
      </c>
      <c r="I692" s="2" t="s">
        <v>1</v>
      </c>
      <c r="J692" s="2" t="s">
        <v>2</v>
      </c>
      <c r="K692" s="2">
        <v>297.39999999999998</v>
      </c>
      <c r="L692" s="2">
        <v>0</v>
      </c>
      <c r="M692" s="6" t="s">
        <v>3</v>
      </c>
      <c r="N692" s="23"/>
      <c r="O692" s="21" t="str">
        <f>Comodines[[#This Row],[Lat_trunc]]&amp;Comodines[[#This Row],[Lon_trunc]]</f>
        <v>30.7345-94.7955</v>
      </c>
      <c r="P692" s="21">
        <f>MROUND(Datos[[#This Row],[Latitude]],IF(Datos[[#This Row],[Latitude]]&lt;0,-Precisión,Precisión))</f>
        <v>30.734500000000001</v>
      </c>
      <c r="Q692" s="21">
        <f>MROUND(Datos[[#This Row],[Longitude]],IF(Datos[[#This Row],[Longitude]]&lt;0,-Precisión,Precisión))</f>
        <v>-94.795500000000004</v>
      </c>
      <c r="R692" s="1">
        <v>691</v>
      </c>
      <c r="S692" s="5" t="b">
        <f>AND(Datos[[#This Row],[Latitude]]&gt;=Latitud_,Datos[[#This Row],[Latitude]]&lt;=_Latitud)</f>
        <v>0</v>
      </c>
      <c r="T692" s="2" t="b">
        <f>AND(Datos[[#This Row],[Longitude]]&gt;=Longitud_,Datos[[#This Row],[Longitude]]&lt;=_Longitud)</f>
        <v>0</v>
      </c>
      <c r="U692" s="2" t="b">
        <f>AND(Comodines[[#This Row],[Latitud]],Comodines[[#This Row],[Longitud]])</f>
        <v>0</v>
      </c>
      <c r="V692" s="2" t="b">
        <f>IF(COUNTIFS($O$2:O692,Comodines[[#This Row],[LatT&amp;LonT]],$F$2:F692,Datos[[#This Row],[Acq_date]]-1)=0,TRUE,FALSE)</f>
        <v>1</v>
      </c>
      <c r="W692" s="2" t="b">
        <f>AND(Comodines[[#This Row],[L&amp;L]],Comodines[[#This Row],[Nuevo_Fuego]])</f>
        <v>0</v>
      </c>
      <c r="X692" s="2" t="str">
        <f>IF(Comodines[[#This Row],[L&amp;L]],Comodines[[#This Row],[Contador]],"")</f>
        <v/>
      </c>
      <c r="Y692" s="2" t="str">
        <f>IFERROR(SMALL(Comodines[L&amp;LC1],COUNTA($U$2:U692)),"")</f>
        <v/>
      </c>
      <c r="Z692" s="2" t="str">
        <f>IF(AND(Comodines[[#This Row],[Nuevo_Fuego]],Comodines[[#This Row],[L&amp;L]]),Comodines[[#This Row],[Contador]],"")</f>
        <v/>
      </c>
      <c r="AA692" s="2" t="str">
        <f>IFERROR(SMALL(Comodines[FuegoC1],COUNTA($W$2:W692)),"")</f>
        <v/>
      </c>
      <c r="AB692" s="3"/>
      <c r="AD692" s="3"/>
      <c r="AE692" s="3"/>
    </row>
    <row r="693" spans="1:31" ht="15" x14ac:dyDescent="0.25">
      <c r="A693" s="25">
        <v>30.732710000000001</v>
      </c>
      <c r="B693" s="18">
        <v>-94.801919999999996</v>
      </c>
      <c r="C693" s="2">
        <v>367</v>
      </c>
      <c r="D693" s="2">
        <v>0.6</v>
      </c>
      <c r="E693" s="2">
        <v>0.7</v>
      </c>
      <c r="F693" s="4">
        <v>42643</v>
      </c>
      <c r="G693" s="2">
        <v>1825</v>
      </c>
      <c r="H693" s="2" t="s">
        <v>0</v>
      </c>
      <c r="I693" s="2" t="s">
        <v>1</v>
      </c>
      <c r="J693" s="2" t="s">
        <v>2</v>
      </c>
      <c r="K693" s="2">
        <v>294</v>
      </c>
      <c r="L693" s="2">
        <v>0</v>
      </c>
      <c r="M693" s="6" t="s">
        <v>3</v>
      </c>
      <c r="N693" s="23"/>
      <c r="O693" s="21" t="str">
        <f>Comodines[[#This Row],[Lat_trunc]]&amp;Comodines[[#This Row],[Lon_trunc]]</f>
        <v>30.7325-94.802</v>
      </c>
      <c r="P693" s="21">
        <f>MROUND(Datos[[#This Row],[Latitude]],IF(Datos[[#This Row],[Latitude]]&lt;0,-Precisión,Precisión))</f>
        <v>30.732500000000002</v>
      </c>
      <c r="Q693" s="21">
        <f>MROUND(Datos[[#This Row],[Longitude]],IF(Datos[[#This Row],[Longitude]]&lt;0,-Precisión,Precisión))</f>
        <v>-94.802000000000007</v>
      </c>
      <c r="R693" s="1">
        <v>692</v>
      </c>
      <c r="S693" s="5" t="b">
        <f>AND(Datos[[#This Row],[Latitude]]&gt;=Latitud_,Datos[[#This Row],[Latitude]]&lt;=_Latitud)</f>
        <v>0</v>
      </c>
      <c r="T693" s="2" t="b">
        <f>AND(Datos[[#This Row],[Longitude]]&gt;=Longitud_,Datos[[#This Row],[Longitude]]&lt;=_Longitud)</f>
        <v>0</v>
      </c>
      <c r="U693" s="2" t="b">
        <f>AND(Comodines[[#This Row],[Latitud]],Comodines[[#This Row],[Longitud]])</f>
        <v>0</v>
      </c>
      <c r="V693" s="2" t="b">
        <f>IF(COUNTIFS($O$2:O693,Comodines[[#This Row],[LatT&amp;LonT]],$F$2:F693,Datos[[#This Row],[Acq_date]]-1)=0,TRUE,FALSE)</f>
        <v>1</v>
      </c>
      <c r="W693" s="2" t="b">
        <f>AND(Comodines[[#This Row],[L&amp;L]],Comodines[[#This Row],[Nuevo_Fuego]])</f>
        <v>0</v>
      </c>
      <c r="X693" s="2" t="str">
        <f>IF(Comodines[[#This Row],[L&amp;L]],Comodines[[#This Row],[Contador]],"")</f>
        <v/>
      </c>
      <c r="Y693" s="2" t="str">
        <f>IFERROR(SMALL(Comodines[L&amp;LC1],COUNTA($U$2:U693)),"")</f>
        <v/>
      </c>
      <c r="Z693" s="2" t="str">
        <f>IF(AND(Comodines[[#This Row],[Nuevo_Fuego]],Comodines[[#This Row],[L&amp;L]]),Comodines[[#This Row],[Contador]],"")</f>
        <v/>
      </c>
      <c r="AA693" s="2" t="str">
        <f>IFERROR(SMALL(Comodines[FuegoC1],COUNTA($W$2:W693)),"")</f>
        <v/>
      </c>
      <c r="AB693" s="3"/>
      <c r="AD693" s="3"/>
      <c r="AE693" s="3"/>
    </row>
    <row r="694" spans="1:31" ht="15" x14ac:dyDescent="0.25">
      <c r="A694" s="25">
        <v>30.740970000000001</v>
      </c>
      <c r="B694" s="18">
        <v>-94.797700000000006</v>
      </c>
      <c r="C694" s="2">
        <v>367</v>
      </c>
      <c r="D694" s="2">
        <v>0.6</v>
      </c>
      <c r="E694" s="2">
        <v>0.7</v>
      </c>
      <c r="F694" s="4">
        <v>42643</v>
      </c>
      <c r="G694" s="2">
        <v>1825</v>
      </c>
      <c r="H694" s="2" t="s">
        <v>0</v>
      </c>
      <c r="I694" s="2" t="s">
        <v>1</v>
      </c>
      <c r="J694" s="2" t="s">
        <v>2</v>
      </c>
      <c r="K694" s="2">
        <v>301.89999999999998</v>
      </c>
      <c r="L694" s="2">
        <v>0</v>
      </c>
      <c r="M694" s="6" t="s">
        <v>3</v>
      </c>
      <c r="N694" s="23"/>
      <c r="O694" s="21" t="str">
        <f>Comodines[[#This Row],[Lat_trunc]]&amp;Comodines[[#This Row],[Lon_trunc]]</f>
        <v>30.741-94.7975</v>
      </c>
      <c r="P694" s="21">
        <f>MROUND(Datos[[#This Row],[Latitude]],IF(Datos[[#This Row],[Latitude]]&lt;0,-Precisión,Precisión))</f>
        <v>30.741</v>
      </c>
      <c r="Q694" s="21">
        <f>MROUND(Datos[[#This Row],[Longitude]],IF(Datos[[#This Row],[Longitude]]&lt;0,-Precisión,Precisión))</f>
        <v>-94.797499999999999</v>
      </c>
      <c r="R694" s="1">
        <v>693</v>
      </c>
      <c r="S694" s="5" t="b">
        <f>AND(Datos[[#This Row],[Latitude]]&gt;=Latitud_,Datos[[#This Row],[Latitude]]&lt;=_Latitud)</f>
        <v>0</v>
      </c>
      <c r="T694" s="2" t="b">
        <f>AND(Datos[[#This Row],[Longitude]]&gt;=Longitud_,Datos[[#This Row],[Longitude]]&lt;=_Longitud)</f>
        <v>0</v>
      </c>
      <c r="U694" s="2" t="b">
        <f>AND(Comodines[[#This Row],[Latitud]],Comodines[[#This Row],[Longitud]])</f>
        <v>0</v>
      </c>
      <c r="V694" s="2" t="b">
        <f>IF(COUNTIFS($O$2:O694,Comodines[[#This Row],[LatT&amp;LonT]],$F$2:F694,Datos[[#This Row],[Acq_date]]-1)=0,TRUE,FALSE)</f>
        <v>1</v>
      </c>
      <c r="W694" s="2" t="b">
        <f>AND(Comodines[[#This Row],[L&amp;L]],Comodines[[#This Row],[Nuevo_Fuego]])</f>
        <v>0</v>
      </c>
      <c r="X694" s="2" t="str">
        <f>IF(Comodines[[#This Row],[L&amp;L]],Comodines[[#This Row],[Contador]],"")</f>
        <v/>
      </c>
      <c r="Y694" s="2" t="str">
        <f>IFERROR(SMALL(Comodines[L&amp;LC1],COUNTA($U$2:U694)),"")</f>
        <v/>
      </c>
      <c r="Z694" s="2" t="str">
        <f>IF(AND(Comodines[[#This Row],[Nuevo_Fuego]],Comodines[[#This Row],[L&amp;L]]),Comodines[[#This Row],[Contador]],"")</f>
        <v/>
      </c>
      <c r="AA694" s="2" t="str">
        <f>IFERROR(SMALL(Comodines[FuegoC1],COUNTA($W$2:W694)),"")</f>
        <v/>
      </c>
      <c r="AB694" s="3"/>
      <c r="AD694" s="3"/>
      <c r="AE694" s="3"/>
    </row>
    <row r="695" spans="1:31" ht="15" x14ac:dyDescent="0.25">
      <c r="A695" s="25">
        <v>30.74278</v>
      </c>
      <c r="B695" s="18">
        <v>-94.791240000000002</v>
      </c>
      <c r="C695" s="2">
        <v>335.5</v>
      </c>
      <c r="D695" s="2">
        <v>0.6</v>
      </c>
      <c r="E695" s="2">
        <v>0.7</v>
      </c>
      <c r="F695" s="4">
        <v>42643</v>
      </c>
      <c r="G695" s="2">
        <v>1825</v>
      </c>
      <c r="H695" s="2" t="s">
        <v>0</v>
      </c>
      <c r="I695" s="2" t="s">
        <v>1</v>
      </c>
      <c r="J695" s="2" t="s">
        <v>2</v>
      </c>
      <c r="K695" s="2">
        <v>292.8</v>
      </c>
      <c r="L695" s="2">
        <v>0</v>
      </c>
      <c r="M695" s="6" t="s">
        <v>3</v>
      </c>
      <c r="N695" s="23"/>
      <c r="O695" s="21" t="str">
        <f>Comodines[[#This Row],[Lat_trunc]]&amp;Comodines[[#This Row],[Lon_trunc]]</f>
        <v>30.743-94.791</v>
      </c>
      <c r="P695" s="21">
        <f>MROUND(Datos[[#This Row],[Latitude]],IF(Datos[[#This Row],[Latitude]]&lt;0,-Precisión,Precisión))</f>
        <v>30.743000000000002</v>
      </c>
      <c r="Q695" s="21">
        <f>MROUND(Datos[[#This Row],[Longitude]],IF(Datos[[#This Row],[Longitude]]&lt;0,-Precisión,Precisión))</f>
        <v>-94.790999999999997</v>
      </c>
      <c r="R695" s="1">
        <v>694</v>
      </c>
      <c r="S695" s="5" t="b">
        <f>AND(Datos[[#This Row],[Latitude]]&gt;=Latitud_,Datos[[#This Row],[Latitude]]&lt;=_Latitud)</f>
        <v>0</v>
      </c>
      <c r="T695" s="2" t="b">
        <f>AND(Datos[[#This Row],[Longitude]]&gt;=Longitud_,Datos[[#This Row],[Longitude]]&lt;=_Longitud)</f>
        <v>0</v>
      </c>
      <c r="U695" s="2" t="b">
        <f>AND(Comodines[[#This Row],[Latitud]],Comodines[[#This Row],[Longitud]])</f>
        <v>0</v>
      </c>
      <c r="V695" s="2" t="b">
        <f>IF(COUNTIFS($O$2:O695,Comodines[[#This Row],[LatT&amp;LonT]],$F$2:F695,Datos[[#This Row],[Acq_date]]-1)=0,TRUE,FALSE)</f>
        <v>1</v>
      </c>
      <c r="W695" s="2" t="b">
        <f>AND(Comodines[[#This Row],[L&amp;L]],Comodines[[#This Row],[Nuevo_Fuego]])</f>
        <v>0</v>
      </c>
      <c r="X695" s="2" t="str">
        <f>IF(Comodines[[#This Row],[L&amp;L]],Comodines[[#This Row],[Contador]],"")</f>
        <v/>
      </c>
      <c r="Y695" s="2" t="str">
        <f>IFERROR(SMALL(Comodines[L&amp;LC1],COUNTA($U$2:U695)),"")</f>
        <v/>
      </c>
      <c r="Z695" s="2" t="str">
        <f>IF(AND(Comodines[[#This Row],[Nuevo_Fuego]],Comodines[[#This Row],[L&amp;L]]),Comodines[[#This Row],[Contador]],"")</f>
        <v/>
      </c>
      <c r="AA695" s="2" t="str">
        <f>IFERROR(SMALL(Comodines[FuegoC1],COUNTA($W$2:W695)),"")</f>
        <v/>
      </c>
      <c r="AB695" s="3"/>
      <c r="AD695" s="3"/>
      <c r="AE695" s="3"/>
    </row>
    <row r="696" spans="1:31" ht="15" x14ac:dyDescent="0.25">
      <c r="A696" s="25">
        <v>30.739139999999999</v>
      </c>
      <c r="B696" s="18">
        <v>-94.804199999999994</v>
      </c>
      <c r="C696" s="2">
        <v>343.3</v>
      </c>
      <c r="D696" s="2">
        <v>0.6</v>
      </c>
      <c r="E696" s="2">
        <v>0.7</v>
      </c>
      <c r="F696" s="4">
        <v>42643</v>
      </c>
      <c r="G696" s="2">
        <v>1825</v>
      </c>
      <c r="H696" s="2" t="s">
        <v>0</v>
      </c>
      <c r="I696" s="2" t="s">
        <v>1</v>
      </c>
      <c r="J696" s="2" t="s">
        <v>2</v>
      </c>
      <c r="K696" s="2">
        <v>292.10000000000002</v>
      </c>
      <c r="L696" s="2">
        <v>0</v>
      </c>
      <c r="M696" s="6" t="s">
        <v>3</v>
      </c>
      <c r="N696" s="23"/>
      <c r="O696" s="21" t="str">
        <f>Comodines[[#This Row],[Lat_trunc]]&amp;Comodines[[#This Row],[Lon_trunc]]</f>
        <v>30.739-94.804</v>
      </c>
      <c r="P696" s="21">
        <f>MROUND(Datos[[#This Row],[Latitude]],IF(Datos[[#This Row],[Latitude]]&lt;0,-Precisión,Precisión))</f>
        <v>30.739000000000001</v>
      </c>
      <c r="Q696" s="21">
        <f>MROUND(Datos[[#This Row],[Longitude]],IF(Datos[[#This Row],[Longitude]]&lt;0,-Precisión,Precisión))</f>
        <v>-94.804000000000002</v>
      </c>
      <c r="R696" s="1">
        <v>695</v>
      </c>
      <c r="S696" s="5" t="b">
        <f>AND(Datos[[#This Row],[Latitude]]&gt;=Latitud_,Datos[[#This Row],[Latitude]]&lt;=_Latitud)</f>
        <v>0</v>
      </c>
      <c r="T696" s="2" t="b">
        <f>AND(Datos[[#This Row],[Longitude]]&gt;=Longitud_,Datos[[#This Row],[Longitude]]&lt;=_Longitud)</f>
        <v>0</v>
      </c>
      <c r="U696" s="2" t="b">
        <f>AND(Comodines[[#This Row],[Latitud]],Comodines[[#This Row],[Longitud]])</f>
        <v>0</v>
      </c>
      <c r="V696" s="2" t="b">
        <f>IF(COUNTIFS($O$2:O696,Comodines[[#This Row],[LatT&amp;LonT]],$F$2:F696,Datos[[#This Row],[Acq_date]]-1)=0,TRUE,FALSE)</f>
        <v>1</v>
      </c>
      <c r="W696" s="2" t="b">
        <f>AND(Comodines[[#This Row],[L&amp;L]],Comodines[[#This Row],[Nuevo_Fuego]])</f>
        <v>0</v>
      </c>
      <c r="X696" s="2" t="str">
        <f>IF(Comodines[[#This Row],[L&amp;L]],Comodines[[#This Row],[Contador]],"")</f>
        <v/>
      </c>
      <c r="Y696" s="2" t="str">
        <f>IFERROR(SMALL(Comodines[L&amp;LC1],COUNTA($U$2:U696)),"")</f>
        <v/>
      </c>
      <c r="Z696" s="2" t="str">
        <f>IF(AND(Comodines[[#This Row],[Nuevo_Fuego]],Comodines[[#This Row],[L&amp;L]]),Comodines[[#This Row],[Contador]],"")</f>
        <v/>
      </c>
      <c r="AA696" s="2" t="str">
        <f>IFERROR(SMALL(Comodines[FuegoC1],COUNTA($W$2:W696)),"")</f>
        <v/>
      </c>
      <c r="AB696" s="3"/>
      <c r="AD696" s="3"/>
      <c r="AE696" s="3"/>
    </row>
    <row r="697" spans="1:31" ht="15" x14ac:dyDescent="0.25">
      <c r="A697" s="25">
        <v>30.763850000000001</v>
      </c>
      <c r="B697" s="18">
        <v>-94.791669999999996</v>
      </c>
      <c r="C697" s="2">
        <v>332.3</v>
      </c>
      <c r="D697" s="2">
        <v>0.6</v>
      </c>
      <c r="E697" s="2">
        <v>0.7</v>
      </c>
      <c r="F697" s="4">
        <v>42643</v>
      </c>
      <c r="G697" s="2">
        <v>1825</v>
      </c>
      <c r="H697" s="2" t="s">
        <v>0</v>
      </c>
      <c r="I697" s="2" t="s">
        <v>1</v>
      </c>
      <c r="J697" s="2" t="s">
        <v>2</v>
      </c>
      <c r="K697" s="2">
        <v>293.2</v>
      </c>
      <c r="L697" s="2">
        <v>0</v>
      </c>
      <c r="M697" s="6" t="s">
        <v>3</v>
      </c>
      <c r="N697" s="23"/>
      <c r="O697" s="21" t="str">
        <f>Comodines[[#This Row],[Lat_trunc]]&amp;Comodines[[#This Row],[Lon_trunc]]</f>
        <v>30.764-94.7915</v>
      </c>
      <c r="P697" s="21">
        <f>MROUND(Datos[[#This Row],[Latitude]],IF(Datos[[#This Row],[Latitude]]&lt;0,-Precisión,Precisión))</f>
        <v>30.763999999999999</v>
      </c>
      <c r="Q697" s="21">
        <f>MROUND(Datos[[#This Row],[Longitude]],IF(Datos[[#This Row],[Longitude]]&lt;0,-Precisión,Precisión))</f>
        <v>-94.791499999999999</v>
      </c>
      <c r="R697" s="1">
        <v>696</v>
      </c>
      <c r="S697" s="5" t="b">
        <f>AND(Datos[[#This Row],[Latitude]]&gt;=Latitud_,Datos[[#This Row],[Latitude]]&lt;=_Latitud)</f>
        <v>0</v>
      </c>
      <c r="T697" s="2" t="b">
        <f>AND(Datos[[#This Row],[Longitude]]&gt;=Longitud_,Datos[[#This Row],[Longitude]]&lt;=_Longitud)</f>
        <v>0</v>
      </c>
      <c r="U697" s="2" t="b">
        <f>AND(Comodines[[#This Row],[Latitud]],Comodines[[#This Row],[Longitud]])</f>
        <v>0</v>
      </c>
      <c r="V697" s="2" t="b">
        <f>IF(COUNTIFS($O$2:O697,Comodines[[#This Row],[LatT&amp;LonT]],$F$2:F697,Datos[[#This Row],[Acq_date]]-1)=0,TRUE,FALSE)</f>
        <v>1</v>
      </c>
      <c r="W697" s="2" t="b">
        <f>AND(Comodines[[#This Row],[L&amp;L]],Comodines[[#This Row],[Nuevo_Fuego]])</f>
        <v>0</v>
      </c>
      <c r="X697" s="2" t="str">
        <f>IF(Comodines[[#This Row],[L&amp;L]],Comodines[[#This Row],[Contador]],"")</f>
        <v/>
      </c>
      <c r="Y697" s="2" t="str">
        <f>IFERROR(SMALL(Comodines[L&amp;LC1],COUNTA($U$2:U697)),"")</f>
        <v/>
      </c>
      <c r="Z697" s="2" t="str">
        <f>IF(AND(Comodines[[#This Row],[Nuevo_Fuego]],Comodines[[#This Row],[L&amp;L]]),Comodines[[#This Row],[Contador]],"")</f>
        <v/>
      </c>
      <c r="AA697" s="2" t="str">
        <f>IFERROR(SMALL(Comodines[FuegoC1],COUNTA($W$2:W697)),"")</f>
        <v/>
      </c>
      <c r="AB697" s="3"/>
      <c r="AD697" s="3"/>
      <c r="AE697" s="3"/>
    </row>
    <row r="698" spans="1:31" ht="15" x14ac:dyDescent="0.25">
      <c r="A698" s="25">
        <v>30.762049999999999</v>
      </c>
      <c r="B698" s="18">
        <v>-94.798109999999994</v>
      </c>
      <c r="C698" s="2">
        <v>328.1</v>
      </c>
      <c r="D698" s="2">
        <v>0.6</v>
      </c>
      <c r="E698" s="2">
        <v>0.7</v>
      </c>
      <c r="F698" s="4">
        <v>42643</v>
      </c>
      <c r="G698" s="2">
        <v>1825</v>
      </c>
      <c r="H698" s="2" t="s">
        <v>0</v>
      </c>
      <c r="I698" s="2" t="s">
        <v>1</v>
      </c>
      <c r="J698" s="2" t="s">
        <v>2</v>
      </c>
      <c r="K698" s="2">
        <v>292.3</v>
      </c>
      <c r="L698" s="2">
        <v>0</v>
      </c>
      <c r="M698" s="6" t="s">
        <v>3</v>
      </c>
      <c r="N698" s="23"/>
      <c r="O698" s="21" t="str">
        <f>Comodines[[#This Row],[Lat_trunc]]&amp;Comodines[[#This Row],[Lon_trunc]]</f>
        <v>30.762-94.798</v>
      </c>
      <c r="P698" s="21">
        <f>MROUND(Datos[[#This Row],[Latitude]],IF(Datos[[#This Row],[Latitude]]&lt;0,-Precisión,Precisión))</f>
        <v>30.762</v>
      </c>
      <c r="Q698" s="21">
        <f>MROUND(Datos[[#This Row],[Longitude]],IF(Datos[[#This Row],[Longitude]]&lt;0,-Precisión,Precisión))</f>
        <v>-94.798000000000002</v>
      </c>
      <c r="R698" s="1">
        <v>697</v>
      </c>
      <c r="S698" s="5" t="b">
        <f>AND(Datos[[#This Row],[Latitude]]&gt;=Latitud_,Datos[[#This Row],[Latitude]]&lt;=_Latitud)</f>
        <v>0</v>
      </c>
      <c r="T698" s="2" t="b">
        <f>AND(Datos[[#This Row],[Longitude]]&gt;=Longitud_,Datos[[#This Row],[Longitude]]&lt;=_Longitud)</f>
        <v>0</v>
      </c>
      <c r="U698" s="2" t="b">
        <f>AND(Comodines[[#This Row],[Latitud]],Comodines[[#This Row],[Longitud]])</f>
        <v>0</v>
      </c>
      <c r="V698" s="2" t="b">
        <f>IF(COUNTIFS($O$2:O698,Comodines[[#This Row],[LatT&amp;LonT]],$F$2:F698,Datos[[#This Row],[Acq_date]]-1)=0,TRUE,FALSE)</f>
        <v>1</v>
      </c>
      <c r="W698" s="2" t="b">
        <f>AND(Comodines[[#This Row],[L&amp;L]],Comodines[[#This Row],[Nuevo_Fuego]])</f>
        <v>0</v>
      </c>
      <c r="X698" s="2" t="str">
        <f>IF(Comodines[[#This Row],[L&amp;L]],Comodines[[#This Row],[Contador]],"")</f>
        <v/>
      </c>
      <c r="Y698" s="2" t="str">
        <f>IFERROR(SMALL(Comodines[L&amp;LC1],COUNTA($U$2:U698)),"")</f>
        <v/>
      </c>
      <c r="Z698" s="2" t="str">
        <f>IF(AND(Comodines[[#This Row],[Nuevo_Fuego]],Comodines[[#This Row],[L&amp;L]]),Comodines[[#This Row],[Contador]],"")</f>
        <v/>
      </c>
      <c r="AA698" s="2" t="str">
        <f>IFERROR(SMALL(Comodines[FuegoC1],COUNTA($W$2:W698)),"")</f>
        <v/>
      </c>
      <c r="AB698" s="3"/>
      <c r="AD698" s="3"/>
      <c r="AE698" s="3"/>
    </row>
    <row r="699" spans="1:31" ht="15" x14ac:dyDescent="0.25">
      <c r="A699" s="25">
        <v>32.064410000000002</v>
      </c>
      <c r="B699" s="18">
        <v>-90.245769999999993</v>
      </c>
      <c r="C699" s="2">
        <v>367</v>
      </c>
      <c r="D699" s="2">
        <v>0.3</v>
      </c>
      <c r="E699" s="2">
        <v>0.6</v>
      </c>
      <c r="F699" s="4">
        <v>42643</v>
      </c>
      <c r="G699" s="2">
        <v>1825</v>
      </c>
      <c r="H699" s="2" t="s">
        <v>0</v>
      </c>
      <c r="I699" s="2" t="s">
        <v>1</v>
      </c>
      <c r="J699" s="2" t="s">
        <v>2</v>
      </c>
      <c r="K699" s="2">
        <v>297.3</v>
      </c>
      <c r="L699" s="2">
        <v>0</v>
      </c>
      <c r="M699" s="6" t="s">
        <v>3</v>
      </c>
      <c r="N699" s="23"/>
      <c r="O699" s="21" t="str">
        <f>Comodines[[#This Row],[Lat_trunc]]&amp;Comodines[[#This Row],[Lon_trunc]]</f>
        <v>32.0645-90.246</v>
      </c>
      <c r="P699" s="21">
        <f>MROUND(Datos[[#This Row],[Latitude]],IF(Datos[[#This Row],[Latitude]]&lt;0,-Precisión,Precisión))</f>
        <v>32.064500000000002</v>
      </c>
      <c r="Q699" s="21">
        <f>MROUND(Datos[[#This Row],[Longitude]],IF(Datos[[#This Row],[Longitude]]&lt;0,-Precisión,Precisión))</f>
        <v>-90.245999999999995</v>
      </c>
      <c r="R699" s="1">
        <v>698</v>
      </c>
      <c r="S699" s="5" t="b">
        <f>AND(Datos[[#This Row],[Latitude]]&gt;=Latitud_,Datos[[#This Row],[Latitude]]&lt;=_Latitud)</f>
        <v>0</v>
      </c>
      <c r="T699" s="2" t="b">
        <f>AND(Datos[[#This Row],[Longitude]]&gt;=Longitud_,Datos[[#This Row],[Longitude]]&lt;=_Longitud)</f>
        <v>0</v>
      </c>
      <c r="U699" s="2" t="b">
        <f>AND(Comodines[[#This Row],[Latitud]],Comodines[[#This Row],[Longitud]])</f>
        <v>0</v>
      </c>
      <c r="V699" s="2" t="b">
        <f>IF(COUNTIFS($O$2:O699,Comodines[[#This Row],[LatT&amp;LonT]],$F$2:F699,Datos[[#This Row],[Acq_date]]-1)=0,TRUE,FALSE)</f>
        <v>1</v>
      </c>
      <c r="W699" s="2" t="b">
        <f>AND(Comodines[[#This Row],[L&amp;L]],Comodines[[#This Row],[Nuevo_Fuego]])</f>
        <v>0</v>
      </c>
      <c r="X699" s="2" t="str">
        <f>IF(Comodines[[#This Row],[L&amp;L]],Comodines[[#This Row],[Contador]],"")</f>
        <v/>
      </c>
      <c r="Y699" s="2" t="str">
        <f>IFERROR(SMALL(Comodines[L&amp;LC1],COUNTA($U$2:U699)),"")</f>
        <v/>
      </c>
      <c r="Z699" s="2" t="str">
        <f>IF(AND(Comodines[[#This Row],[Nuevo_Fuego]],Comodines[[#This Row],[L&amp;L]]),Comodines[[#This Row],[Contador]],"")</f>
        <v/>
      </c>
      <c r="AA699" s="2" t="str">
        <f>IFERROR(SMALL(Comodines[FuegoC1],COUNTA($W$2:W699)),"")</f>
        <v/>
      </c>
      <c r="AB699" s="3"/>
      <c r="AD699" s="3"/>
      <c r="AE699" s="3"/>
    </row>
    <row r="700" spans="1:31" ht="15" x14ac:dyDescent="0.25">
      <c r="A700" s="25">
        <v>32.063609999999997</v>
      </c>
      <c r="B700" s="18">
        <v>-90.24915</v>
      </c>
      <c r="C700" s="2">
        <v>367</v>
      </c>
      <c r="D700" s="2">
        <v>0.3</v>
      </c>
      <c r="E700" s="2">
        <v>0.6</v>
      </c>
      <c r="F700" s="4">
        <v>42643</v>
      </c>
      <c r="G700" s="2">
        <v>1825</v>
      </c>
      <c r="H700" s="2" t="s">
        <v>0</v>
      </c>
      <c r="I700" s="2" t="s">
        <v>1</v>
      </c>
      <c r="J700" s="2" t="s">
        <v>2</v>
      </c>
      <c r="K700" s="2">
        <v>302.89999999999998</v>
      </c>
      <c r="L700" s="2">
        <v>0</v>
      </c>
      <c r="M700" s="6" t="s">
        <v>3</v>
      </c>
      <c r="N700" s="23"/>
      <c r="O700" s="21" t="str">
        <f>Comodines[[#This Row],[Lat_trunc]]&amp;Comodines[[#This Row],[Lon_trunc]]</f>
        <v>32.0635-90.249</v>
      </c>
      <c r="P700" s="21">
        <f>MROUND(Datos[[#This Row],[Latitude]],IF(Datos[[#This Row],[Latitude]]&lt;0,-Precisión,Precisión))</f>
        <v>32.063499999999998</v>
      </c>
      <c r="Q700" s="21">
        <f>MROUND(Datos[[#This Row],[Longitude]],IF(Datos[[#This Row],[Longitude]]&lt;0,-Precisión,Precisión))</f>
        <v>-90.248999999999995</v>
      </c>
      <c r="R700" s="1">
        <v>699</v>
      </c>
      <c r="S700" s="5" t="b">
        <f>AND(Datos[[#This Row],[Latitude]]&gt;=Latitud_,Datos[[#This Row],[Latitude]]&lt;=_Latitud)</f>
        <v>0</v>
      </c>
      <c r="T700" s="2" t="b">
        <f>AND(Datos[[#This Row],[Longitude]]&gt;=Longitud_,Datos[[#This Row],[Longitude]]&lt;=_Longitud)</f>
        <v>0</v>
      </c>
      <c r="U700" s="2" t="b">
        <f>AND(Comodines[[#This Row],[Latitud]],Comodines[[#This Row],[Longitud]])</f>
        <v>0</v>
      </c>
      <c r="V700" s="2" t="b">
        <f>IF(COUNTIFS($O$2:O700,Comodines[[#This Row],[LatT&amp;LonT]],$F$2:F700,Datos[[#This Row],[Acq_date]]-1)=0,TRUE,FALSE)</f>
        <v>1</v>
      </c>
      <c r="W700" s="2" t="b">
        <f>AND(Comodines[[#This Row],[L&amp;L]],Comodines[[#This Row],[Nuevo_Fuego]])</f>
        <v>0</v>
      </c>
      <c r="X700" s="2" t="str">
        <f>IF(Comodines[[#This Row],[L&amp;L]],Comodines[[#This Row],[Contador]],"")</f>
        <v/>
      </c>
      <c r="Y700" s="2" t="str">
        <f>IFERROR(SMALL(Comodines[L&amp;LC1],COUNTA($U$2:U700)),"")</f>
        <v/>
      </c>
      <c r="Z700" s="2" t="str">
        <f>IF(AND(Comodines[[#This Row],[Nuevo_Fuego]],Comodines[[#This Row],[L&amp;L]]),Comodines[[#This Row],[Contador]],"")</f>
        <v/>
      </c>
      <c r="AA700" s="2" t="str">
        <f>IFERROR(SMALL(Comodines[FuegoC1],COUNTA($W$2:W700)),"")</f>
        <v/>
      </c>
      <c r="AB700" s="3"/>
      <c r="AD700" s="3"/>
      <c r="AE700" s="3"/>
    </row>
    <row r="701" spans="1:31" ht="15" x14ac:dyDescent="0.25">
      <c r="A701" s="25">
        <v>32.062019999999997</v>
      </c>
      <c r="B701" s="18">
        <v>-90.255889999999994</v>
      </c>
      <c r="C701" s="2">
        <v>356.2</v>
      </c>
      <c r="D701" s="2">
        <v>0.3</v>
      </c>
      <c r="E701" s="2">
        <v>0.6</v>
      </c>
      <c r="F701" s="4">
        <v>42643</v>
      </c>
      <c r="G701" s="2">
        <v>1825</v>
      </c>
      <c r="H701" s="2" t="s">
        <v>0</v>
      </c>
      <c r="I701" s="2" t="s">
        <v>1</v>
      </c>
      <c r="J701" s="2" t="s">
        <v>2</v>
      </c>
      <c r="K701" s="2">
        <v>296.10000000000002</v>
      </c>
      <c r="L701" s="2">
        <v>0</v>
      </c>
      <c r="M701" s="6" t="s">
        <v>3</v>
      </c>
      <c r="N701" s="23"/>
      <c r="O701" s="21" t="str">
        <f>Comodines[[#This Row],[Lat_trunc]]&amp;Comodines[[#This Row],[Lon_trunc]]</f>
        <v>32.062-90.256</v>
      </c>
      <c r="P701" s="21">
        <f>MROUND(Datos[[#This Row],[Latitude]],IF(Datos[[#This Row],[Latitude]]&lt;0,-Precisión,Precisión))</f>
        <v>32.061999999999998</v>
      </c>
      <c r="Q701" s="21">
        <f>MROUND(Datos[[#This Row],[Longitude]],IF(Datos[[#This Row],[Longitude]]&lt;0,-Precisión,Precisión))</f>
        <v>-90.256</v>
      </c>
      <c r="R701" s="1">
        <v>700</v>
      </c>
      <c r="S701" s="5" t="b">
        <f>AND(Datos[[#This Row],[Latitude]]&gt;=Latitud_,Datos[[#This Row],[Latitude]]&lt;=_Latitud)</f>
        <v>0</v>
      </c>
      <c r="T701" s="2" t="b">
        <f>AND(Datos[[#This Row],[Longitude]]&gt;=Longitud_,Datos[[#This Row],[Longitude]]&lt;=_Longitud)</f>
        <v>0</v>
      </c>
      <c r="U701" s="2" t="b">
        <f>AND(Comodines[[#This Row],[Latitud]],Comodines[[#This Row],[Longitud]])</f>
        <v>0</v>
      </c>
      <c r="V701" s="2" t="b">
        <f>IF(COUNTIFS($O$2:O701,Comodines[[#This Row],[LatT&amp;LonT]],$F$2:F701,Datos[[#This Row],[Acq_date]]-1)=0,TRUE,FALSE)</f>
        <v>1</v>
      </c>
      <c r="W701" s="2" t="b">
        <f>AND(Comodines[[#This Row],[L&amp;L]],Comodines[[#This Row],[Nuevo_Fuego]])</f>
        <v>0</v>
      </c>
      <c r="X701" s="2" t="str">
        <f>IF(Comodines[[#This Row],[L&amp;L]],Comodines[[#This Row],[Contador]],"")</f>
        <v/>
      </c>
      <c r="Y701" s="2" t="str">
        <f>IFERROR(SMALL(Comodines[L&amp;LC1],COUNTA($U$2:U701)),"")</f>
        <v/>
      </c>
      <c r="Z701" s="2" t="str">
        <f>IF(AND(Comodines[[#This Row],[Nuevo_Fuego]],Comodines[[#This Row],[L&amp;L]]),Comodines[[#This Row],[Contador]],"")</f>
        <v/>
      </c>
      <c r="AA701" s="2" t="str">
        <f>IFERROR(SMALL(Comodines[FuegoC1],COUNTA($W$2:W701)),"")</f>
        <v/>
      </c>
      <c r="AB701" s="3"/>
      <c r="AD701" s="3"/>
      <c r="AE701" s="3"/>
    </row>
    <row r="702" spans="1:31" ht="15" x14ac:dyDescent="0.25">
      <c r="A702" s="25">
        <v>32.061230000000002</v>
      </c>
      <c r="B702" s="18">
        <v>-90.259240000000005</v>
      </c>
      <c r="C702" s="2">
        <v>344</v>
      </c>
      <c r="D702" s="2">
        <v>0.3</v>
      </c>
      <c r="E702" s="2">
        <v>0.6</v>
      </c>
      <c r="F702" s="4">
        <v>42643</v>
      </c>
      <c r="G702" s="2">
        <v>1825</v>
      </c>
      <c r="H702" s="2" t="s">
        <v>0</v>
      </c>
      <c r="I702" s="2" t="s">
        <v>1</v>
      </c>
      <c r="J702" s="2" t="s">
        <v>2</v>
      </c>
      <c r="K702" s="2">
        <v>292.3</v>
      </c>
      <c r="L702" s="2">
        <v>0</v>
      </c>
      <c r="M702" s="6" t="s">
        <v>3</v>
      </c>
      <c r="N702" s="23"/>
      <c r="O702" s="21" t="str">
        <f>Comodines[[#This Row],[Lat_trunc]]&amp;Comodines[[#This Row],[Lon_trunc]]</f>
        <v>32.061-90.259</v>
      </c>
      <c r="P702" s="21">
        <f>MROUND(Datos[[#This Row],[Latitude]],IF(Datos[[#This Row],[Latitude]]&lt;0,-Precisión,Precisión))</f>
        <v>32.061</v>
      </c>
      <c r="Q702" s="21">
        <f>MROUND(Datos[[#This Row],[Longitude]],IF(Datos[[#This Row],[Longitude]]&lt;0,-Precisión,Precisión))</f>
        <v>-90.259</v>
      </c>
      <c r="R702" s="1">
        <v>701</v>
      </c>
      <c r="S702" s="5" t="b">
        <f>AND(Datos[[#This Row],[Latitude]]&gt;=Latitud_,Datos[[#This Row],[Latitude]]&lt;=_Latitud)</f>
        <v>0</v>
      </c>
      <c r="T702" s="2" t="b">
        <f>AND(Datos[[#This Row],[Longitude]]&gt;=Longitud_,Datos[[#This Row],[Longitude]]&lt;=_Longitud)</f>
        <v>0</v>
      </c>
      <c r="U702" s="2" t="b">
        <f>AND(Comodines[[#This Row],[Latitud]],Comodines[[#This Row],[Longitud]])</f>
        <v>0</v>
      </c>
      <c r="V702" s="2" t="b">
        <f>IF(COUNTIFS($O$2:O702,Comodines[[#This Row],[LatT&amp;LonT]],$F$2:F702,Datos[[#This Row],[Acq_date]]-1)=0,TRUE,FALSE)</f>
        <v>1</v>
      </c>
      <c r="W702" s="2" t="b">
        <f>AND(Comodines[[#This Row],[L&amp;L]],Comodines[[#This Row],[Nuevo_Fuego]])</f>
        <v>0</v>
      </c>
      <c r="X702" s="2" t="str">
        <f>IF(Comodines[[#This Row],[L&amp;L]],Comodines[[#This Row],[Contador]],"")</f>
        <v/>
      </c>
      <c r="Y702" s="2" t="str">
        <f>IFERROR(SMALL(Comodines[L&amp;LC1],COUNTA($U$2:U702)),"")</f>
        <v/>
      </c>
      <c r="Z702" s="2" t="str">
        <f>IF(AND(Comodines[[#This Row],[Nuevo_Fuego]],Comodines[[#This Row],[L&amp;L]]),Comodines[[#This Row],[Contador]],"")</f>
        <v/>
      </c>
      <c r="AA702" s="2" t="str">
        <f>IFERROR(SMALL(Comodines[FuegoC1],COUNTA($W$2:W702)),"")</f>
        <v/>
      </c>
      <c r="AB702" s="3"/>
      <c r="AD702" s="3"/>
      <c r="AE702" s="3"/>
    </row>
    <row r="703" spans="1:31" ht="15" x14ac:dyDescent="0.25">
      <c r="A703" s="25">
        <v>32.06044</v>
      </c>
      <c r="B703" s="18">
        <v>-90.262600000000006</v>
      </c>
      <c r="C703" s="2">
        <v>346.7</v>
      </c>
      <c r="D703" s="2">
        <v>0.3</v>
      </c>
      <c r="E703" s="2">
        <v>0.6</v>
      </c>
      <c r="F703" s="4">
        <v>42643</v>
      </c>
      <c r="G703" s="2">
        <v>1825</v>
      </c>
      <c r="H703" s="2" t="s">
        <v>0</v>
      </c>
      <c r="I703" s="2" t="s">
        <v>1</v>
      </c>
      <c r="J703" s="2" t="s">
        <v>2</v>
      </c>
      <c r="K703" s="2">
        <v>286.7</v>
      </c>
      <c r="L703" s="2">
        <v>0</v>
      </c>
      <c r="M703" s="6" t="s">
        <v>3</v>
      </c>
      <c r="N703" s="23"/>
      <c r="O703" s="21" t="str">
        <f>Comodines[[#This Row],[Lat_trunc]]&amp;Comodines[[#This Row],[Lon_trunc]]</f>
        <v>32.0605-90.2625</v>
      </c>
      <c r="P703" s="21">
        <f>MROUND(Datos[[#This Row],[Latitude]],IF(Datos[[#This Row],[Latitude]]&lt;0,-Precisión,Precisión))</f>
        <v>32.060499999999998</v>
      </c>
      <c r="Q703" s="21">
        <f>MROUND(Datos[[#This Row],[Longitude]],IF(Datos[[#This Row],[Longitude]]&lt;0,-Precisión,Precisión))</f>
        <v>-90.262500000000003</v>
      </c>
      <c r="R703" s="1">
        <v>702</v>
      </c>
      <c r="S703" s="5" t="b">
        <f>AND(Datos[[#This Row],[Latitude]]&gt;=Latitud_,Datos[[#This Row],[Latitude]]&lt;=_Latitud)</f>
        <v>0</v>
      </c>
      <c r="T703" s="2" t="b">
        <f>AND(Datos[[#This Row],[Longitude]]&gt;=Longitud_,Datos[[#This Row],[Longitude]]&lt;=_Longitud)</f>
        <v>0</v>
      </c>
      <c r="U703" s="2" t="b">
        <f>AND(Comodines[[#This Row],[Latitud]],Comodines[[#This Row],[Longitud]])</f>
        <v>0</v>
      </c>
      <c r="V703" s="2" t="b">
        <f>IF(COUNTIFS($O$2:O703,Comodines[[#This Row],[LatT&amp;LonT]],$F$2:F703,Datos[[#This Row],[Acq_date]]-1)=0,TRUE,FALSE)</f>
        <v>1</v>
      </c>
      <c r="W703" s="2" t="b">
        <f>AND(Comodines[[#This Row],[L&amp;L]],Comodines[[#This Row],[Nuevo_Fuego]])</f>
        <v>0</v>
      </c>
      <c r="X703" s="2" t="str">
        <f>IF(Comodines[[#This Row],[L&amp;L]],Comodines[[#This Row],[Contador]],"")</f>
        <v/>
      </c>
      <c r="Y703" s="2" t="str">
        <f>IFERROR(SMALL(Comodines[L&amp;LC1],COUNTA($U$2:U703)),"")</f>
        <v/>
      </c>
      <c r="Z703" s="2" t="str">
        <f>IF(AND(Comodines[[#This Row],[Nuevo_Fuego]],Comodines[[#This Row],[L&amp;L]]),Comodines[[#This Row],[Contador]],"")</f>
        <v/>
      </c>
      <c r="AA703" s="2" t="str">
        <f>IFERROR(SMALL(Comodines[FuegoC1],COUNTA($W$2:W703)),"")</f>
        <v/>
      </c>
      <c r="AB703" s="3"/>
      <c r="AD703" s="3"/>
      <c r="AE703" s="3"/>
    </row>
    <row r="704" spans="1:31" ht="15" x14ac:dyDescent="0.25">
      <c r="A704" s="25">
        <v>32.059640000000002</v>
      </c>
      <c r="B704" s="18">
        <v>-90.265940000000001</v>
      </c>
      <c r="C704" s="2">
        <v>341.4</v>
      </c>
      <c r="D704" s="2">
        <v>0.3</v>
      </c>
      <c r="E704" s="2">
        <v>0.6</v>
      </c>
      <c r="F704" s="4">
        <v>42643</v>
      </c>
      <c r="G704" s="2">
        <v>1825</v>
      </c>
      <c r="H704" s="2" t="s">
        <v>0</v>
      </c>
      <c r="I704" s="2" t="s">
        <v>1</v>
      </c>
      <c r="J704" s="2" t="s">
        <v>2</v>
      </c>
      <c r="K704" s="2">
        <v>284.60000000000002</v>
      </c>
      <c r="L704" s="2">
        <v>0</v>
      </c>
      <c r="M704" s="6" t="s">
        <v>3</v>
      </c>
      <c r="N704" s="23"/>
      <c r="O704" s="21" t="str">
        <f>Comodines[[#This Row],[Lat_trunc]]&amp;Comodines[[#This Row],[Lon_trunc]]</f>
        <v>32.0595-90.266</v>
      </c>
      <c r="P704" s="21">
        <f>MROUND(Datos[[#This Row],[Latitude]],IF(Datos[[#This Row],[Latitude]]&lt;0,-Precisión,Precisión))</f>
        <v>32.0595</v>
      </c>
      <c r="Q704" s="21">
        <f>MROUND(Datos[[#This Row],[Longitude]],IF(Datos[[#This Row],[Longitude]]&lt;0,-Precisión,Precisión))</f>
        <v>-90.266000000000005</v>
      </c>
      <c r="R704" s="1">
        <v>703</v>
      </c>
      <c r="S704" s="5" t="b">
        <f>AND(Datos[[#This Row],[Latitude]]&gt;=Latitud_,Datos[[#This Row],[Latitude]]&lt;=_Latitud)</f>
        <v>0</v>
      </c>
      <c r="T704" s="2" t="b">
        <f>AND(Datos[[#This Row],[Longitude]]&gt;=Longitud_,Datos[[#This Row],[Longitude]]&lt;=_Longitud)</f>
        <v>0</v>
      </c>
      <c r="U704" s="2" t="b">
        <f>AND(Comodines[[#This Row],[Latitud]],Comodines[[#This Row],[Longitud]])</f>
        <v>0</v>
      </c>
      <c r="V704" s="2" t="b">
        <f>IF(COUNTIFS($O$2:O704,Comodines[[#This Row],[LatT&amp;LonT]],$F$2:F704,Datos[[#This Row],[Acq_date]]-1)=0,TRUE,FALSE)</f>
        <v>1</v>
      </c>
      <c r="W704" s="2" t="b">
        <f>AND(Comodines[[#This Row],[L&amp;L]],Comodines[[#This Row],[Nuevo_Fuego]])</f>
        <v>0</v>
      </c>
      <c r="X704" s="2" t="str">
        <f>IF(Comodines[[#This Row],[L&amp;L]],Comodines[[#This Row],[Contador]],"")</f>
        <v/>
      </c>
      <c r="Y704" s="2" t="str">
        <f>IFERROR(SMALL(Comodines[L&amp;LC1],COUNTA($U$2:U704)),"")</f>
        <v/>
      </c>
      <c r="Z704" s="2" t="str">
        <f>IF(AND(Comodines[[#This Row],[Nuevo_Fuego]],Comodines[[#This Row],[L&amp;L]]),Comodines[[#This Row],[Contador]],"")</f>
        <v/>
      </c>
      <c r="AA704" s="2" t="str">
        <f>IFERROR(SMALL(Comodines[FuegoC1],COUNTA($W$2:W704)),"")</f>
        <v/>
      </c>
      <c r="AB704" s="3"/>
      <c r="AD704" s="3"/>
      <c r="AE704" s="3"/>
    </row>
    <row r="705" spans="1:31" ht="15" x14ac:dyDescent="0.25">
      <c r="A705" s="25">
        <v>32.05885</v>
      </c>
      <c r="B705" s="18">
        <v>-90.269300000000001</v>
      </c>
      <c r="C705" s="2">
        <v>328.5</v>
      </c>
      <c r="D705" s="2">
        <v>0.3</v>
      </c>
      <c r="E705" s="2">
        <v>0.6</v>
      </c>
      <c r="F705" s="4">
        <v>42643</v>
      </c>
      <c r="G705" s="2">
        <v>1825</v>
      </c>
      <c r="H705" s="2" t="s">
        <v>0</v>
      </c>
      <c r="I705" s="2" t="s">
        <v>1</v>
      </c>
      <c r="J705" s="2" t="s">
        <v>2</v>
      </c>
      <c r="K705" s="2">
        <v>289.3</v>
      </c>
      <c r="L705" s="2">
        <v>0</v>
      </c>
      <c r="M705" s="6" t="s">
        <v>3</v>
      </c>
      <c r="N705" s="23"/>
      <c r="O705" s="21" t="str">
        <f>Comodines[[#This Row],[Lat_trunc]]&amp;Comodines[[#This Row],[Lon_trunc]]</f>
        <v>32.059-90.2695</v>
      </c>
      <c r="P705" s="21">
        <f>MROUND(Datos[[#This Row],[Latitude]],IF(Datos[[#This Row],[Latitude]]&lt;0,-Precisión,Precisión))</f>
        <v>32.058999999999997</v>
      </c>
      <c r="Q705" s="21">
        <f>MROUND(Datos[[#This Row],[Longitude]],IF(Datos[[#This Row],[Longitude]]&lt;0,-Precisión,Precisión))</f>
        <v>-90.269500000000008</v>
      </c>
      <c r="R705" s="1">
        <v>704</v>
      </c>
      <c r="S705" s="5" t="b">
        <f>AND(Datos[[#This Row],[Latitude]]&gt;=Latitud_,Datos[[#This Row],[Latitude]]&lt;=_Latitud)</f>
        <v>0</v>
      </c>
      <c r="T705" s="2" t="b">
        <f>AND(Datos[[#This Row],[Longitude]]&gt;=Longitud_,Datos[[#This Row],[Longitude]]&lt;=_Longitud)</f>
        <v>0</v>
      </c>
      <c r="U705" s="2" t="b">
        <f>AND(Comodines[[#This Row],[Latitud]],Comodines[[#This Row],[Longitud]])</f>
        <v>0</v>
      </c>
      <c r="V705" s="2" t="b">
        <f>IF(COUNTIFS($O$2:O705,Comodines[[#This Row],[LatT&amp;LonT]],$F$2:F705,Datos[[#This Row],[Acq_date]]-1)=0,TRUE,FALSE)</f>
        <v>1</v>
      </c>
      <c r="W705" s="2" t="b">
        <f>AND(Comodines[[#This Row],[L&amp;L]],Comodines[[#This Row],[Nuevo_Fuego]])</f>
        <v>0</v>
      </c>
      <c r="X705" s="2" t="str">
        <f>IF(Comodines[[#This Row],[L&amp;L]],Comodines[[#This Row],[Contador]],"")</f>
        <v/>
      </c>
      <c r="Y705" s="2" t="str">
        <f>IFERROR(SMALL(Comodines[L&amp;LC1],COUNTA($U$2:U705)),"")</f>
        <v/>
      </c>
      <c r="Z705" s="2" t="str">
        <f>IF(AND(Comodines[[#This Row],[Nuevo_Fuego]],Comodines[[#This Row],[L&amp;L]]),Comodines[[#This Row],[Contador]],"")</f>
        <v/>
      </c>
      <c r="AA705" s="2" t="str">
        <f>IFERROR(SMALL(Comodines[FuegoC1],COUNTA($W$2:W705)),"")</f>
        <v/>
      </c>
      <c r="AB705" s="3"/>
      <c r="AD705" s="3"/>
      <c r="AE705" s="3"/>
    </row>
    <row r="706" spans="1:31" ht="15" x14ac:dyDescent="0.25">
      <c r="A706" s="25">
        <v>32.068559999999998</v>
      </c>
      <c r="B706" s="18">
        <v>-90.250699999999995</v>
      </c>
      <c r="C706" s="2">
        <v>367</v>
      </c>
      <c r="D706" s="2">
        <v>0.3</v>
      </c>
      <c r="E706" s="2">
        <v>0.6</v>
      </c>
      <c r="F706" s="4">
        <v>42643</v>
      </c>
      <c r="G706" s="2">
        <v>1825</v>
      </c>
      <c r="H706" s="2" t="s">
        <v>0</v>
      </c>
      <c r="I706" s="2" t="s">
        <v>1</v>
      </c>
      <c r="J706" s="2" t="s">
        <v>2</v>
      </c>
      <c r="K706" s="2">
        <v>303.60000000000002</v>
      </c>
      <c r="L706" s="2">
        <v>0</v>
      </c>
      <c r="M706" s="6" t="s">
        <v>3</v>
      </c>
      <c r="N706" s="23"/>
      <c r="O706" s="21" t="str">
        <f>Comodines[[#This Row],[Lat_trunc]]&amp;Comodines[[#This Row],[Lon_trunc]]</f>
        <v>32.0685-90.2505</v>
      </c>
      <c r="P706" s="21">
        <f>MROUND(Datos[[#This Row],[Latitude]],IF(Datos[[#This Row],[Latitude]]&lt;0,-Precisión,Precisión))</f>
        <v>32.0685</v>
      </c>
      <c r="Q706" s="21">
        <f>MROUND(Datos[[#This Row],[Longitude]],IF(Datos[[#This Row],[Longitude]]&lt;0,-Precisión,Precisión))</f>
        <v>-90.250500000000002</v>
      </c>
      <c r="R706" s="1">
        <v>705</v>
      </c>
      <c r="S706" s="5" t="b">
        <f>AND(Datos[[#This Row],[Latitude]]&gt;=Latitud_,Datos[[#This Row],[Latitude]]&lt;=_Latitud)</f>
        <v>0</v>
      </c>
      <c r="T706" s="2" t="b">
        <f>AND(Datos[[#This Row],[Longitude]]&gt;=Longitud_,Datos[[#This Row],[Longitude]]&lt;=_Longitud)</f>
        <v>0</v>
      </c>
      <c r="U706" s="2" t="b">
        <f>AND(Comodines[[#This Row],[Latitud]],Comodines[[#This Row],[Longitud]])</f>
        <v>0</v>
      </c>
      <c r="V706" s="2" t="b">
        <f>IF(COUNTIFS($O$2:O706,Comodines[[#This Row],[LatT&amp;LonT]],$F$2:F706,Datos[[#This Row],[Acq_date]]-1)=0,TRUE,FALSE)</f>
        <v>1</v>
      </c>
      <c r="W706" s="2" t="b">
        <f>AND(Comodines[[#This Row],[L&amp;L]],Comodines[[#This Row],[Nuevo_Fuego]])</f>
        <v>0</v>
      </c>
      <c r="X706" s="2" t="str">
        <f>IF(Comodines[[#This Row],[L&amp;L]],Comodines[[#This Row],[Contador]],"")</f>
        <v/>
      </c>
      <c r="Y706" s="2" t="str">
        <f>IFERROR(SMALL(Comodines[L&amp;LC1],COUNTA($U$2:U706)),"")</f>
        <v/>
      </c>
      <c r="Z706" s="2" t="str">
        <f>IF(AND(Comodines[[#This Row],[Nuevo_Fuego]],Comodines[[#This Row],[L&amp;L]]),Comodines[[#This Row],[Contador]],"")</f>
        <v/>
      </c>
      <c r="AA706" s="2" t="str">
        <f>IFERROR(SMALL(Comodines[FuegoC1],COUNTA($W$2:W706)),"")</f>
        <v/>
      </c>
      <c r="AB706" s="3"/>
      <c r="AD706" s="3"/>
      <c r="AE706" s="3"/>
    </row>
    <row r="707" spans="1:31" ht="15" x14ac:dyDescent="0.25">
      <c r="A707" s="25">
        <v>32.06776</v>
      </c>
      <c r="B707" s="18">
        <v>-90.254090000000005</v>
      </c>
      <c r="C707" s="2">
        <v>367</v>
      </c>
      <c r="D707" s="2">
        <v>0.3</v>
      </c>
      <c r="E707" s="2">
        <v>0.6</v>
      </c>
      <c r="F707" s="4">
        <v>42643</v>
      </c>
      <c r="G707" s="2">
        <v>1825</v>
      </c>
      <c r="H707" s="2" t="s">
        <v>0</v>
      </c>
      <c r="I707" s="2" t="s">
        <v>1</v>
      </c>
      <c r="J707" s="2" t="s">
        <v>2</v>
      </c>
      <c r="K707" s="2">
        <v>346</v>
      </c>
      <c r="L707" s="2">
        <v>0</v>
      </c>
      <c r="M707" s="6" t="s">
        <v>3</v>
      </c>
      <c r="N707" s="23"/>
      <c r="O707" s="21" t="str">
        <f>Comodines[[#This Row],[Lat_trunc]]&amp;Comodines[[#This Row],[Lon_trunc]]</f>
        <v>32.068-90.254</v>
      </c>
      <c r="P707" s="21">
        <f>MROUND(Datos[[#This Row],[Latitude]],IF(Datos[[#This Row],[Latitude]]&lt;0,-Precisión,Precisión))</f>
        <v>32.067999999999998</v>
      </c>
      <c r="Q707" s="21">
        <f>MROUND(Datos[[#This Row],[Longitude]],IF(Datos[[#This Row],[Longitude]]&lt;0,-Precisión,Precisión))</f>
        <v>-90.254000000000005</v>
      </c>
      <c r="R707" s="1">
        <v>706</v>
      </c>
      <c r="S707" s="5" t="b">
        <f>AND(Datos[[#This Row],[Latitude]]&gt;=Latitud_,Datos[[#This Row],[Latitude]]&lt;=_Latitud)</f>
        <v>0</v>
      </c>
      <c r="T707" s="2" t="b">
        <f>AND(Datos[[#This Row],[Longitude]]&gt;=Longitud_,Datos[[#This Row],[Longitude]]&lt;=_Longitud)</f>
        <v>0</v>
      </c>
      <c r="U707" s="2" t="b">
        <f>AND(Comodines[[#This Row],[Latitud]],Comodines[[#This Row],[Longitud]])</f>
        <v>0</v>
      </c>
      <c r="V707" s="2" t="b">
        <f>IF(COUNTIFS($O$2:O707,Comodines[[#This Row],[LatT&amp;LonT]],$F$2:F707,Datos[[#This Row],[Acq_date]]-1)=0,TRUE,FALSE)</f>
        <v>1</v>
      </c>
      <c r="W707" s="2" t="b">
        <f>AND(Comodines[[#This Row],[L&amp;L]],Comodines[[#This Row],[Nuevo_Fuego]])</f>
        <v>0</v>
      </c>
      <c r="X707" s="2" t="str">
        <f>IF(Comodines[[#This Row],[L&amp;L]],Comodines[[#This Row],[Contador]],"")</f>
        <v/>
      </c>
      <c r="Y707" s="2" t="str">
        <f>IFERROR(SMALL(Comodines[L&amp;LC1],COUNTA($U$2:U707)),"")</f>
        <v/>
      </c>
      <c r="Z707" s="2" t="str">
        <f>IF(AND(Comodines[[#This Row],[Nuevo_Fuego]],Comodines[[#This Row],[L&amp;L]]),Comodines[[#This Row],[Contador]],"")</f>
        <v/>
      </c>
      <c r="AA707" s="2" t="str">
        <f>IFERROR(SMALL(Comodines[FuegoC1],COUNTA($W$2:W707)),"")</f>
        <v/>
      </c>
      <c r="AB707" s="3"/>
      <c r="AD707" s="3"/>
      <c r="AE707" s="3"/>
    </row>
    <row r="708" spans="1:31" ht="15" x14ac:dyDescent="0.25">
      <c r="A708" s="25">
        <v>32.066180000000003</v>
      </c>
      <c r="B708" s="18">
        <v>-90.260800000000003</v>
      </c>
      <c r="C708" s="2">
        <v>367</v>
      </c>
      <c r="D708" s="2">
        <v>0.3</v>
      </c>
      <c r="E708" s="2">
        <v>0.6</v>
      </c>
      <c r="F708" s="4">
        <v>42643</v>
      </c>
      <c r="G708" s="2">
        <v>1825</v>
      </c>
      <c r="H708" s="2" t="s">
        <v>0</v>
      </c>
      <c r="I708" s="2" t="s">
        <v>1</v>
      </c>
      <c r="J708" s="2" t="s">
        <v>2</v>
      </c>
      <c r="K708" s="2">
        <v>293.8</v>
      </c>
      <c r="L708" s="2">
        <v>0</v>
      </c>
      <c r="M708" s="6" t="s">
        <v>3</v>
      </c>
      <c r="N708" s="23"/>
      <c r="O708" s="21" t="str">
        <f>Comodines[[#This Row],[Lat_trunc]]&amp;Comodines[[#This Row],[Lon_trunc]]</f>
        <v>32.066-90.261</v>
      </c>
      <c r="P708" s="21">
        <f>MROUND(Datos[[#This Row],[Latitude]],IF(Datos[[#This Row],[Latitude]]&lt;0,-Precisión,Precisión))</f>
        <v>32.066000000000003</v>
      </c>
      <c r="Q708" s="21">
        <f>MROUND(Datos[[#This Row],[Longitude]],IF(Datos[[#This Row],[Longitude]]&lt;0,-Precisión,Precisión))</f>
        <v>-90.260999999999996</v>
      </c>
      <c r="R708" s="1">
        <v>707</v>
      </c>
      <c r="S708" s="5" t="b">
        <f>AND(Datos[[#This Row],[Latitude]]&gt;=Latitud_,Datos[[#This Row],[Latitude]]&lt;=_Latitud)</f>
        <v>0</v>
      </c>
      <c r="T708" s="2" t="b">
        <f>AND(Datos[[#This Row],[Longitude]]&gt;=Longitud_,Datos[[#This Row],[Longitude]]&lt;=_Longitud)</f>
        <v>0</v>
      </c>
      <c r="U708" s="2" t="b">
        <f>AND(Comodines[[#This Row],[Latitud]],Comodines[[#This Row],[Longitud]])</f>
        <v>0</v>
      </c>
      <c r="V708" s="2" t="b">
        <f>IF(COUNTIFS($O$2:O708,Comodines[[#This Row],[LatT&amp;LonT]],$F$2:F708,Datos[[#This Row],[Acq_date]]-1)=0,TRUE,FALSE)</f>
        <v>1</v>
      </c>
      <c r="W708" s="2" t="b">
        <f>AND(Comodines[[#This Row],[L&amp;L]],Comodines[[#This Row],[Nuevo_Fuego]])</f>
        <v>0</v>
      </c>
      <c r="X708" s="2" t="str">
        <f>IF(Comodines[[#This Row],[L&amp;L]],Comodines[[#This Row],[Contador]],"")</f>
        <v/>
      </c>
      <c r="Y708" s="2" t="str">
        <f>IFERROR(SMALL(Comodines[L&amp;LC1],COUNTA($U$2:U708)),"")</f>
        <v/>
      </c>
      <c r="Z708" s="2" t="str">
        <f>IF(AND(Comodines[[#This Row],[Nuevo_Fuego]],Comodines[[#This Row],[L&amp;L]]),Comodines[[#This Row],[Contador]],"")</f>
        <v/>
      </c>
      <c r="AA708" s="2" t="str">
        <f>IFERROR(SMALL(Comodines[FuegoC1],COUNTA($W$2:W708)),"")</f>
        <v/>
      </c>
      <c r="AB708" s="3"/>
      <c r="AD708" s="3"/>
      <c r="AE708" s="3"/>
    </row>
    <row r="709" spans="1:31" ht="15" x14ac:dyDescent="0.25">
      <c r="A709" s="25">
        <v>32.070149999999998</v>
      </c>
      <c r="B709" s="18">
        <v>-90.243970000000004</v>
      </c>
      <c r="C709" s="2">
        <v>347.7</v>
      </c>
      <c r="D709" s="2">
        <v>0.3</v>
      </c>
      <c r="E709" s="2">
        <v>0.6</v>
      </c>
      <c r="F709" s="4">
        <v>42643</v>
      </c>
      <c r="G709" s="2">
        <v>1825</v>
      </c>
      <c r="H709" s="2" t="s">
        <v>0</v>
      </c>
      <c r="I709" s="2" t="s">
        <v>1</v>
      </c>
      <c r="J709" s="2" t="s">
        <v>2</v>
      </c>
      <c r="K709" s="2">
        <v>293.60000000000002</v>
      </c>
      <c r="L709" s="2">
        <v>0</v>
      </c>
      <c r="M709" s="6" t="s">
        <v>3</v>
      </c>
      <c r="N709" s="23"/>
      <c r="O709" s="21" t="str">
        <f>Comodines[[#This Row],[Lat_trunc]]&amp;Comodines[[#This Row],[Lon_trunc]]</f>
        <v>32.07-90.244</v>
      </c>
      <c r="P709" s="21">
        <f>MROUND(Datos[[#This Row],[Latitude]],IF(Datos[[#This Row],[Latitude]]&lt;0,-Precisión,Precisión))</f>
        <v>32.07</v>
      </c>
      <c r="Q709" s="21">
        <f>MROUND(Datos[[#This Row],[Longitude]],IF(Datos[[#This Row],[Longitude]]&lt;0,-Precisión,Precisión))</f>
        <v>-90.244</v>
      </c>
      <c r="R709" s="1">
        <v>708</v>
      </c>
      <c r="S709" s="5" t="b">
        <f>AND(Datos[[#This Row],[Latitude]]&gt;=Latitud_,Datos[[#This Row],[Latitude]]&lt;=_Latitud)</f>
        <v>0</v>
      </c>
      <c r="T709" s="2" t="b">
        <f>AND(Datos[[#This Row],[Longitude]]&gt;=Longitud_,Datos[[#This Row],[Longitude]]&lt;=_Longitud)</f>
        <v>0</v>
      </c>
      <c r="U709" s="2" t="b">
        <f>AND(Comodines[[#This Row],[Latitud]],Comodines[[#This Row],[Longitud]])</f>
        <v>0</v>
      </c>
      <c r="V709" s="2" t="b">
        <f>IF(COUNTIFS($O$2:O709,Comodines[[#This Row],[LatT&amp;LonT]],$F$2:F709,Datos[[#This Row],[Acq_date]]-1)=0,TRUE,FALSE)</f>
        <v>1</v>
      </c>
      <c r="W709" s="2" t="b">
        <f>AND(Comodines[[#This Row],[L&amp;L]],Comodines[[#This Row],[Nuevo_Fuego]])</f>
        <v>0</v>
      </c>
      <c r="X709" s="2" t="str">
        <f>IF(Comodines[[#This Row],[L&amp;L]],Comodines[[#This Row],[Contador]],"")</f>
        <v/>
      </c>
      <c r="Y709" s="2" t="str">
        <f>IFERROR(SMALL(Comodines[L&amp;LC1],COUNTA($U$2:U709)),"")</f>
        <v/>
      </c>
      <c r="Z709" s="2" t="str">
        <f>IF(AND(Comodines[[#This Row],[Nuevo_Fuego]],Comodines[[#This Row],[L&amp;L]]),Comodines[[#This Row],[Contador]],"")</f>
        <v/>
      </c>
      <c r="AA709" s="2" t="str">
        <f>IFERROR(SMALL(Comodines[FuegoC1],COUNTA($W$2:W709)),"")</f>
        <v/>
      </c>
      <c r="AB709" s="3"/>
      <c r="AD709" s="3"/>
      <c r="AE709" s="3"/>
    </row>
    <row r="710" spans="1:31" ht="15" x14ac:dyDescent="0.25">
      <c r="A710" s="25">
        <v>32.069360000000003</v>
      </c>
      <c r="B710" s="18">
        <v>-90.247339999999994</v>
      </c>
      <c r="C710" s="2">
        <v>345</v>
      </c>
      <c r="D710" s="2">
        <v>0.3</v>
      </c>
      <c r="E710" s="2">
        <v>0.6</v>
      </c>
      <c r="F710" s="4">
        <v>42643</v>
      </c>
      <c r="G710" s="2">
        <v>1825</v>
      </c>
      <c r="H710" s="2" t="s">
        <v>0</v>
      </c>
      <c r="I710" s="2" t="s">
        <v>1</v>
      </c>
      <c r="J710" s="2" t="s">
        <v>2</v>
      </c>
      <c r="K710" s="2">
        <v>294.3</v>
      </c>
      <c r="L710" s="2">
        <v>0</v>
      </c>
      <c r="M710" s="6" t="s">
        <v>3</v>
      </c>
      <c r="N710" s="23"/>
      <c r="O710" s="21" t="str">
        <f>Comodines[[#This Row],[Lat_trunc]]&amp;Comodines[[#This Row],[Lon_trunc]]</f>
        <v>32.0695-90.2475</v>
      </c>
      <c r="P710" s="21">
        <f>MROUND(Datos[[#This Row],[Latitude]],IF(Datos[[#This Row],[Latitude]]&lt;0,-Precisión,Precisión))</f>
        <v>32.069499999999998</v>
      </c>
      <c r="Q710" s="21">
        <f>MROUND(Datos[[#This Row],[Longitude]],IF(Datos[[#This Row],[Longitude]]&lt;0,-Precisión,Precisión))</f>
        <v>-90.247500000000002</v>
      </c>
      <c r="R710" s="1">
        <v>709</v>
      </c>
      <c r="S710" s="5" t="b">
        <f>AND(Datos[[#This Row],[Latitude]]&gt;=Latitud_,Datos[[#This Row],[Latitude]]&lt;=_Latitud)</f>
        <v>0</v>
      </c>
      <c r="T710" s="2" t="b">
        <f>AND(Datos[[#This Row],[Longitude]]&gt;=Longitud_,Datos[[#This Row],[Longitude]]&lt;=_Longitud)</f>
        <v>0</v>
      </c>
      <c r="U710" s="2" t="b">
        <f>AND(Comodines[[#This Row],[Latitud]],Comodines[[#This Row],[Longitud]])</f>
        <v>0</v>
      </c>
      <c r="V710" s="2" t="b">
        <f>IF(COUNTIFS($O$2:O710,Comodines[[#This Row],[LatT&amp;LonT]],$F$2:F710,Datos[[#This Row],[Acq_date]]-1)=0,TRUE,FALSE)</f>
        <v>1</v>
      </c>
      <c r="W710" s="2" t="b">
        <f>AND(Comodines[[#This Row],[L&amp;L]],Comodines[[#This Row],[Nuevo_Fuego]])</f>
        <v>0</v>
      </c>
      <c r="X710" s="2" t="str">
        <f>IF(Comodines[[#This Row],[L&amp;L]],Comodines[[#This Row],[Contador]],"")</f>
        <v/>
      </c>
      <c r="Y710" s="2" t="str">
        <f>IFERROR(SMALL(Comodines[L&amp;LC1],COUNTA($U$2:U710)),"")</f>
        <v/>
      </c>
      <c r="Z710" s="2" t="str">
        <f>IF(AND(Comodines[[#This Row],[Nuevo_Fuego]],Comodines[[#This Row],[L&amp;L]]),Comodines[[#This Row],[Contador]],"")</f>
        <v/>
      </c>
      <c r="AA710" s="2" t="str">
        <f>IFERROR(SMALL(Comodines[FuegoC1],COUNTA($W$2:W710)),"")</f>
        <v/>
      </c>
      <c r="AB710" s="3"/>
      <c r="AD710" s="3"/>
      <c r="AE710" s="3"/>
    </row>
    <row r="711" spans="1:31" ht="15" x14ac:dyDescent="0.25">
      <c r="A711" s="25">
        <v>32.065390000000001</v>
      </c>
      <c r="B711" s="18">
        <v>-90.264150000000001</v>
      </c>
      <c r="C711" s="2">
        <v>352.9</v>
      </c>
      <c r="D711" s="2">
        <v>0.3</v>
      </c>
      <c r="E711" s="2">
        <v>0.6</v>
      </c>
      <c r="F711" s="4">
        <v>42643</v>
      </c>
      <c r="G711" s="2">
        <v>1825</v>
      </c>
      <c r="H711" s="2" t="s">
        <v>0</v>
      </c>
      <c r="I711" s="2" t="s">
        <v>1</v>
      </c>
      <c r="J711" s="2" t="s">
        <v>2</v>
      </c>
      <c r="K711" s="2">
        <v>286.10000000000002</v>
      </c>
      <c r="L711" s="2">
        <v>0</v>
      </c>
      <c r="M711" s="6" t="s">
        <v>3</v>
      </c>
      <c r="N711" s="23"/>
      <c r="O711" s="21" t="str">
        <f>Comodines[[#This Row],[Lat_trunc]]&amp;Comodines[[#This Row],[Lon_trunc]]</f>
        <v>32.0655-90.264</v>
      </c>
      <c r="P711" s="21">
        <f>MROUND(Datos[[#This Row],[Latitude]],IF(Datos[[#This Row],[Latitude]]&lt;0,-Precisión,Precisión))</f>
        <v>32.0655</v>
      </c>
      <c r="Q711" s="21">
        <f>MROUND(Datos[[#This Row],[Longitude]],IF(Datos[[#This Row],[Longitude]]&lt;0,-Precisión,Precisión))</f>
        <v>-90.263999999999996</v>
      </c>
      <c r="R711" s="1">
        <v>710</v>
      </c>
      <c r="S711" s="5" t="b">
        <f>AND(Datos[[#This Row],[Latitude]]&gt;=Latitud_,Datos[[#This Row],[Latitude]]&lt;=_Latitud)</f>
        <v>0</v>
      </c>
      <c r="T711" s="2" t="b">
        <f>AND(Datos[[#This Row],[Longitude]]&gt;=Longitud_,Datos[[#This Row],[Longitude]]&lt;=_Longitud)</f>
        <v>0</v>
      </c>
      <c r="U711" s="2" t="b">
        <f>AND(Comodines[[#This Row],[Latitud]],Comodines[[#This Row],[Longitud]])</f>
        <v>0</v>
      </c>
      <c r="V711" s="2" t="b">
        <f>IF(COUNTIFS($O$2:O711,Comodines[[#This Row],[LatT&amp;LonT]],$F$2:F711,Datos[[#This Row],[Acq_date]]-1)=0,TRUE,FALSE)</f>
        <v>1</v>
      </c>
      <c r="W711" s="2" t="b">
        <f>AND(Comodines[[#This Row],[L&amp;L]],Comodines[[#This Row],[Nuevo_Fuego]])</f>
        <v>0</v>
      </c>
      <c r="X711" s="2" t="str">
        <f>IF(Comodines[[#This Row],[L&amp;L]],Comodines[[#This Row],[Contador]],"")</f>
        <v/>
      </c>
      <c r="Y711" s="2" t="str">
        <f>IFERROR(SMALL(Comodines[L&amp;LC1],COUNTA($U$2:U711)),"")</f>
        <v/>
      </c>
      <c r="Z711" s="2" t="str">
        <f>IF(AND(Comodines[[#This Row],[Nuevo_Fuego]],Comodines[[#This Row],[L&amp;L]]),Comodines[[#This Row],[Contador]],"")</f>
        <v/>
      </c>
      <c r="AA711" s="2" t="str">
        <f>IFERROR(SMALL(Comodines[FuegoC1],COUNTA($W$2:W711)),"")</f>
        <v/>
      </c>
      <c r="AB711" s="3"/>
      <c r="AD711" s="3"/>
      <c r="AE711" s="3"/>
    </row>
    <row r="712" spans="1:31" ht="15" x14ac:dyDescent="0.25">
      <c r="A712" s="25">
        <v>32.063000000000002</v>
      </c>
      <c r="B712" s="18">
        <v>-90.274280000000005</v>
      </c>
      <c r="C712" s="2">
        <v>330.4</v>
      </c>
      <c r="D712" s="2">
        <v>0.3</v>
      </c>
      <c r="E712" s="2">
        <v>0.6</v>
      </c>
      <c r="F712" s="4">
        <v>42643</v>
      </c>
      <c r="G712" s="2">
        <v>1825</v>
      </c>
      <c r="H712" s="2" t="s">
        <v>0</v>
      </c>
      <c r="I712" s="2" t="s">
        <v>1</v>
      </c>
      <c r="J712" s="2" t="s">
        <v>2</v>
      </c>
      <c r="K712" s="2">
        <v>292.8</v>
      </c>
      <c r="L712" s="2">
        <v>0</v>
      </c>
      <c r="M712" s="6" t="s">
        <v>3</v>
      </c>
      <c r="N712" s="23"/>
      <c r="O712" s="21" t="str">
        <f>Comodines[[#This Row],[Lat_trunc]]&amp;Comodines[[#This Row],[Lon_trunc]]</f>
        <v>32.063-90.2745</v>
      </c>
      <c r="P712" s="21">
        <f>MROUND(Datos[[#This Row],[Latitude]],IF(Datos[[#This Row],[Latitude]]&lt;0,-Precisión,Precisión))</f>
        <v>32.063000000000002</v>
      </c>
      <c r="Q712" s="21">
        <f>MROUND(Datos[[#This Row],[Longitude]],IF(Datos[[#This Row],[Longitude]]&lt;0,-Precisión,Precisión))</f>
        <v>-90.274500000000003</v>
      </c>
      <c r="R712" s="1">
        <v>711</v>
      </c>
      <c r="S712" s="5" t="b">
        <f>AND(Datos[[#This Row],[Latitude]]&gt;=Latitud_,Datos[[#This Row],[Latitude]]&lt;=_Latitud)</f>
        <v>0</v>
      </c>
      <c r="T712" s="2" t="b">
        <f>AND(Datos[[#This Row],[Longitude]]&gt;=Longitud_,Datos[[#This Row],[Longitude]]&lt;=_Longitud)</f>
        <v>0</v>
      </c>
      <c r="U712" s="2" t="b">
        <f>AND(Comodines[[#This Row],[Latitud]],Comodines[[#This Row],[Longitud]])</f>
        <v>0</v>
      </c>
      <c r="V712" s="2" t="b">
        <f>IF(COUNTIFS($O$2:O712,Comodines[[#This Row],[LatT&amp;LonT]],$F$2:F712,Datos[[#This Row],[Acq_date]]-1)=0,TRUE,FALSE)</f>
        <v>1</v>
      </c>
      <c r="W712" s="2" t="b">
        <f>AND(Comodines[[#This Row],[L&amp;L]],Comodines[[#This Row],[Nuevo_Fuego]])</f>
        <v>0</v>
      </c>
      <c r="X712" s="2" t="str">
        <f>IF(Comodines[[#This Row],[L&amp;L]],Comodines[[#This Row],[Contador]],"")</f>
        <v/>
      </c>
      <c r="Y712" s="2" t="str">
        <f>IFERROR(SMALL(Comodines[L&amp;LC1],COUNTA($U$2:U712)),"")</f>
        <v/>
      </c>
      <c r="Z712" s="2" t="str">
        <f>IF(AND(Comodines[[#This Row],[Nuevo_Fuego]],Comodines[[#This Row],[L&amp;L]]),Comodines[[#This Row],[Contador]],"")</f>
        <v/>
      </c>
      <c r="AA712" s="2" t="str">
        <f>IFERROR(SMALL(Comodines[FuegoC1],COUNTA($W$2:W712)),"")</f>
        <v/>
      </c>
      <c r="AB712" s="3"/>
      <c r="AD712" s="3"/>
      <c r="AE712" s="3"/>
    </row>
    <row r="713" spans="1:31" ht="15" x14ac:dyDescent="0.25">
      <c r="A713" s="25">
        <v>32.063800000000001</v>
      </c>
      <c r="B713" s="18">
        <v>-90.270899999999997</v>
      </c>
      <c r="C713" s="2">
        <v>367</v>
      </c>
      <c r="D713" s="2">
        <v>0.3</v>
      </c>
      <c r="E713" s="2">
        <v>0.6</v>
      </c>
      <c r="F713" s="4">
        <v>42643</v>
      </c>
      <c r="G713" s="2">
        <v>1825</v>
      </c>
      <c r="H713" s="2" t="s">
        <v>0</v>
      </c>
      <c r="I713" s="2" t="s">
        <v>4</v>
      </c>
      <c r="J713" s="2" t="s">
        <v>2</v>
      </c>
      <c r="K713" s="2">
        <v>288.10000000000002</v>
      </c>
      <c r="L713" s="2">
        <v>0</v>
      </c>
      <c r="M713" s="6" t="s">
        <v>3</v>
      </c>
      <c r="N713" s="23"/>
      <c r="O713" s="21" t="str">
        <f>Comodines[[#This Row],[Lat_trunc]]&amp;Comodines[[#This Row],[Lon_trunc]]</f>
        <v>32.064-90.271</v>
      </c>
      <c r="P713" s="21">
        <f>MROUND(Datos[[#This Row],[Latitude]],IF(Datos[[#This Row],[Latitude]]&lt;0,-Precisión,Precisión))</f>
        <v>32.064</v>
      </c>
      <c r="Q713" s="21">
        <f>MROUND(Datos[[#This Row],[Longitude]],IF(Datos[[#This Row],[Longitude]]&lt;0,-Precisión,Precisión))</f>
        <v>-90.271000000000001</v>
      </c>
      <c r="R713" s="1">
        <v>712</v>
      </c>
      <c r="S713" s="5" t="b">
        <f>AND(Datos[[#This Row],[Latitude]]&gt;=Latitud_,Datos[[#This Row],[Latitude]]&lt;=_Latitud)</f>
        <v>0</v>
      </c>
      <c r="T713" s="2" t="b">
        <f>AND(Datos[[#This Row],[Longitude]]&gt;=Longitud_,Datos[[#This Row],[Longitude]]&lt;=_Longitud)</f>
        <v>0</v>
      </c>
      <c r="U713" s="2" t="b">
        <f>AND(Comodines[[#This Row],[Latitud]],Comodines[[#This Row],[Longitud]])</f>
        <v>0</v>
      </c>
      <c r="V713" s="2" t="b">
        <f>IF(COUNTIFS($O$2:O713,Comodines[[#This Row],[LatT&amp;LonT]],$F$2:F713,Datos[[#This Row],[Acq_date]]-1)=0,TRUE,FALSE)</f>
        <v>1</v>
      </c>
      <c r="W713" s="2" t="b">
        <f>AND(Comodines[[#This Row],[L&amp;L]],Comodines[[#This Row],[Nuevo_Fuego]])</f>
        <v>0</v>
      </c>
      <c r="X713" s="2" t="str">
        <f>IF(Comodines[[#This Row],[L&amp;L]],Comodines[[#This Row],[Contador]],"")</f>
        <v/>
      </c>
      <c r="Y713" s="2" t="str">
        <f>IFERROR(SMALL(Comodines[L&amp;LC1],COUNTA($U$2:U713)),"")</f>
        <v/>
      </c>
      <c r="Z713" s="2" t="str">
        <f>IF(AND(Comodines[[#This Row],[Nuevo_Fuego]],Comodines[[#This Row],[L&amp;L]]),Comodines[[#This Row],[Contador]],"")</f>
        <v/>
      </c>
      <c r="AA713" s="2" t="str">
        <f>IFERROR(SMALL(Comodines[FuegoC1],COUNTA($W$2:W713)),"")</f>
        <v/>
      </c>
      <c r="AB713" s="3"/>
      <c r="AD713" s="3"/>
      <c r="AE713" s="3"/>
    </row>
    <row r="714" spans="1:31" ht="15" x14ac:dyDescent="0.25">
      <c r="A714" s="25">
        <v>32.07508</v>
      </c>
      <c r="B714" s="18">
        <v>-90.245580000000004</v>
      </c>
      <c r="C714" s="2">
        <v>367</v>
      </c>
      <c r="D714" s="2">
        <v>0.3</v>
      </c>
      <c r="E714" s="2">
        <v>0.6</v>
      </c>
      <c r="F714" s="4">
        <v>42643</v>
      </c>
      <c r="G714" s="2">
        <v>1825</v>
      </c>
      <c r="H714" s="2" t="s">
        <v>0</v>
      </c>
      <c r="I714" s="2" t="s">
        <v>1</v>
      </c>
      <c r="J714" s="2" t="s">
        <v>2</v>
      </c>
      <c r="K714" s="2">
        <v>309.60000000000002</v>
      </c>
      <c r="L714" s="2">
        <v>0</v>
      </c>
      <c r="M714" s="6" t="s">
        <v>3</v>
      </c>
      <c r="N714" s="23"/>
      <c r="O714" s="21" t="str">
        <f>Comodines[[#This Row],[Lat_trunc]]&amp;Comodines[[#This Row],[Lon_trunc]]</f>
        <v>32.075-90.2455</v>
      </c>
      <c r="P714" s="21">
        <f>MROUND(Datos[[#This Row],[Latitude]],IF(Datos[[#This Row],[Latitude]]&lt;0,-Precisión,Precisión))</f>
        <v>32.075000000000003</v>
      </c>
      <c r="Q714" s="21">
        <f>MROUND(Datos[[#This Row],[Longitude]],IF(Datos[[#This Row],[Longitude]]&lt;0,-Precisión,Precisión))</f>
        <v>-90.245500000000007</v>
      </c>
      <c r="R714" s="1">
        <v>713</v>
      </c>
      <c r="S714" s="5" t="b">
        <f>AND(Datos[[#This Row],[Latitude]]&gt;=Latitud_,Datos[[#This Row],[Latitude]]&lt;=_Latitud)</f>
        <v>0</v>
      </c>
      <c r="T714" s="2" t="b">
        <f>AND(Datos[[#This Row],[Longitude]]&gt;=Longitud_,Datos[[#This Row],[Longitude]]&lt;=_Longitud)</f>
        <v>0</v>
      </c>
      <c r="U714" s="2" t="b">
        <f>AND(Comodines[[#This Row],[Latitud]],Comodines[[#This Row],[Longitud]])</f>
        <v>0</v>
      </c>
      <c r="V714" s="2" t="b">
        <f>IF(COUNTIFS($O$2:O714,Comodines[[#This Row],[LatT&amp;LonT]],$F$2:F714,Datos[[#This Row],[Acq_date]]-1)=0,TRUE,FALSE)</f>
        <v>1</v>
      </c>
      <c r="W714" s="2" t="b">
        <f>AND(Comodines[[#This Row],[L&amp;L]],Comodines[[#This Row],[Nuevo_Fuego]])</f>
        <v>0</v>
      </c>
      <c r="X714" s="2" t="str">
        <f>IF(Comodines[[#This Row],[L&amp;L]],Comodines[[#This Row],[Contador]],"")</f>
        <v/>
      </c>
      <c r="Y714" s="2" t="str">
        <f>IFERROR(SMALL(Comodines[L&amp;LC1],COUNTA($U$2:U714)),"")</f>
        <v/>
      </c>
      <c r="Z714" s="2" t="str">
        <f>IF(AND(Comodines[[#This Row],[Nuevo_Fuego]],Comodines[[#This Row],[L&amp;L]]),Comodines[[#This Row],[Contador]],"")</f>
        <v/>
      </c>
      <c r="AA714" s="2" t="str">
        <f>IFERROR(SMALL(Comodines[FuegoC1],COUNTA($W$2:W714)),"")</f>
        <v/>
      </c>
      <c r="AB714" s="3"/>
      <c r="AD714" s="3"/>
      <c r="AE714" s="3"/>
    </row>
    <row r="715" spans="1:31" ht="15" x14ac:dyDescent="0.25">
      <c r="A715" s="25">
        <v>32.071930000000002</v>
      </c>
      <c r="B715" s="18">
        <v>-90.258979999999994</v>
      </c>
      <c r="C715" s="2">
        <v>329.7</v>
      </c>
      <c r="D715" s="2">
        <v>0.3</v>
      </c>
      <c r="E715" s="2">
        <v>0.6</v>
      </c>
      <c r="F715" s="4">
        <v>42643</v>
      </c>
      <c r="G715" s="2">
        <v>1825</v>
      </c>
      <c r="H715" s="2" t="s">
        <v>0</v>
      </c>
      <c r="I715" s="2" t="s">
        <v>1</v>
      </c>
      <c r="J715" s="2" t="s">
        <v>2</v>
      </c>
      <c r="K715" s="2">
        <v>295.10000000000002</v>
      </c>
      <c r="L715" s="2">
        <v>0</v>
      </c>
      <c r="M715" s="6" t="s">
        <v>3</v>
      </c>
      <c r="N715" s="23"/>
      <c r="O715" s="21" t="str">
        <f>Comodines[[#This Row],[Lat_trunc]]&amp;Comodines[[#This Row],[Lon_trunc]]</f>
        <v>32.072-90.259</v>
      </c>
      <c r="P715" s="21">
        <f>MROUND(Datos[[#This Row],[Latitude]],IF(Datos[[#This Row],[Latitude]]&lt;0,-Precisión,Precisión))</f>
        <v>32.072000000000003</v>
      </c>
      <c r="Q715" s="21">
        <f>MROUND(Datos[[#This Row],[Longitude]],IF(Datos[[#This Row],[Longitude]]&lt;0,-Precisión,Precisión))</f>
        <v>-90.259</v>
      </c>
      <c r="R715" s="1">
        <v>714</v>
      </c>
      <c r="S715" s="5" t="b">
        <f>AND(Datos[[#This Row],[Latitude]]&gt;=Latitud_,Datos[[#This Row],[Latitude]]&lt;=_Latitud)</f>
        <v>0</v>
      </c>
      <c r="T715" s="2" t="b">
        <f>AND(Datos[[#This Row],[Longitude]]&gt;=Longitud_,Datos[[#This Row],[Longitude]]&lt;=_Longitud)</f>
        <v>0</v>
      </c>
      <c r="U715" s="2" t="b">
        <f>AND(Comodines[[#This Row],[Latitud]],Comodines[[#This Row],[Longitud]])</f>
        <v>0</v>
      </c>
      <c r="V715" s="2" t="b">
        <f>IF(COUNTIFS($O$2:O715,Comodines[[#This Row],[LatT&amp;LonT]],$F$2:F715,Datos[[#This Row],[Acq_date]]-1)=0,TRUE,FALSE)</f>
        <v>1</v>
      </c>
      <c r="W715" s="2" t="b">
        <f>AND(Comodines[[#This Row],[L&amp;L]],Comodines[[#This Row],[Nuevo_Fuego]])</f>
        <v>0</v>
      </c>
      <c r="X715" s="2" t="str">
        <f>IF(Comodines[[#This Row],[L&amp;L]],Comodines[[#This Row],[Contador]],"")</f>
        <v/>
      </c>
      <c r="Y715" s="2" t="str">
        <f>IFERROR(SMALL(Comodines[L&amp;LC1],COUNTA($U$2:U715)),"")</f>
        <v/>
      </c>
      <c r="Z715" s="2" t="str">
        <f>IF(AND(Comodines[[#This Row],[Nuevo_Fuego]],Comodines[[#This Row],[L&amp;L]]),Comodines[[#This Row],[Contador]],"")</f>
        <v/>
      </c>
      <c r="AA715" s="2" t="str">
        <f>IFERROR(SMALL(Comodines[FuegoC1],COUNTA($W$2:W715)),"")</f>
        <v/>
      </c>
      <c r="AB715" s="3"/>
      <c r="AD715" s="3"/>
      <c r="AE715" s="3"/>
    </row>
    <row r="716" spans="1:31" ht="15" x14ac:dyDescent="0.25">
      <c r="A716" s="25">
        <v>32.07114</v>
      </c>
      <c r="B716" s="18">
        <v>-90.262330000000006</v>
      </c>
      <c r="C716" s="2">
        <v>332.7</v>
      </c>
      <c r="D716" s="2">
        <v>0.3</v>
      </c>
      <c r="E716" s="2">
        <v>0.6</v>
      </c>
      <c r="F716" s="4">
        <v>42643</v>
      </c>
      <c r="G716" s="2">
        <v>1825</v>
      </c>
      <c r="H716" s="2" t="s">
        <v>0</v>
      </c>
      <c r="I716" s="2" t="s">
        <v>1</v>
      </c>
      <c r="J716" s="2" t="s">
        <v>2</v>
      </c>
      <c r="K716" s="2">
        <v>291.8</v>
      </c>
      <c r="L716" s="2">
        <v>0</v>
      </c>
      <c r="M716" s="6" t="s">
        <v>3</v>
      </c>
      <c r="N716" s="23"/>
      <c r="O716" s="21" t="str">
        <f>Comodines[[#This Row],[Lat_trunc]]&amp;Comodines[[#This Row],[Lon_trunc]]</f>
        <v>32.071-90.2625</v>
      </c>
      <c r="P716" s="21">
        <f>MROUND(Datos[[#This Row],[Latitude]],IF(Datos[[#This Row],[Latitude]]&lt;0,-Precisión,Precisión))</f>
        <v>32.070999999999998</v>
      </c>
      <c r="Q716" s="21">
        <f>MROUND(Datos[[#This Row],[Longitude]],IF(Datos[[#This Row],[Longitude]]&lt;0,-Precisión,Precisión))</f>
        <v>-90.262500000000003</v>
      </c>
      <c r="R716" s="1">
        <v>715</v>
      </c>
      <c r="S716" s="5" t="b">
        <f>AND(Datos[[#This Row],[Latitude]]&gt;=Latitud_,Datos[[#This Row],[Latitude]]&lt;=_Latitud)</f>
        <v>0</v>
      </c>
      <c r="T716" s="2" t="b">
        <f>AND(Datos[[#This Row],[Longitude]]&gt;=Longitud_,Datos[[#This Row],[Longitude]]&lt;=_Longitud)</f>
        <v>0</v>
      </c>
      <c r="U716" s="2" t="b">
        <f>AND(Comodines[[#This Row],[Latitud]],Comodines[[#This Row],[Longitud]])</f>
        <v>0</v>
      </c>
      <c r="V716" s="2" t="b">
        <f>IF(COUNTIFS($O$2:O716,Comodines[[#This Row],[LatT&amp;LonT]],$F$2:F716,Datos[[#This Row],[Acq_date]]-1)=0,TRUE,FALSE)</f>
        <v>1</v>
      </c>
      <c r="W716" s="2" t="b">
        <f>AND(Comodines[[#This Row],[L&amp;L]],Comodines[[#This Row],[Nuevo_Fuego]])</f>
        <v>0</v>
      </c>
      <c r="X716" s="2" t="str">
        <f>IF(Comodines[[#This Row],[L&amp;L]],Comodines[[#This Row],[Contador]],"")</f>
        <v/>
      </c>
      <c r="Y716" s="2" t="str">
        <f>IFERROR(SMALL(Comodines[L&amp;LC1],COUNTA($U$2:U716)),"")</f>
        <v/>
      </c>
      <c r="Z716" s="2" t="str">
        <f>IF(AND(Comodines[[#This Row],[Nuevo_Fuego]],Comodines[[#This Row],[L&amp;L]]),Comodines[[#This Row],[Contador]],"")</f>
        <v/>
      </c>
      <c r="AA716" s="2" t="str">
        <f>IFERROR(SMALL(Comodines[FuegoC1],COUNTA($W$2:W716)),"")</f>
        <v/>
      </c>
      <c r="AB716" s="3"/>
      <c r="AD716" s="3"/>
      <c r="AE716" s="3"/>
    </row>
    <row r="717" spans="1:31" ht="15" x14ac:dyDescent="0.25">
      <c r="A717" s="25">
        <v>32.070340000000002</v>
      </c>
      <c r="B717" s="18">
        <v>-90.265699999999995</v>
      </c>
      <c r="C717" s="2">
        <v>342.8</v>
      </c>
      <c r="D717" s="2">
        <v>0.3</v>
      </c>
      <c r="E717" s="2">
        <v>0.6</v>
      </c>
      <c r="F717" s="4">
        <v>42643</v>
      </c>
      <c r="G717" s="2">
        <v>1825</v>
      </c>
      <c r="H717" s="2" t="s">
        <v>0</v>
      </c>
      <c r="I717" s="2" t="s">
        <v>1</v>
      </c>
      <c r="J717" s="2" t="s">
        <v>2</v>
      </c>
      <c r="K717" s="2">
        <v>289</v>
      </c>
      <c r="L717" s="2">
        <v>0</v>
      </c>
      <c r="M717" s="6" t="s">
        <v>3</v>
      </c>
      <c r="N717" s="23"/>
      <c r="O717" s="21" t="str">
        <f>Comodines[[#This Row],[Lat_trunc]]&amp;Comodines[[#This Row],[Lon_trunc]]</f>
        <v>32.0705-90.2655</v>
      </c>
      <c r="P717" s="21">
        <f>MROUND(Datos[[#This Row],[Latitude]],IF(Datos[[#This Row],[Latitude]]&lt;0,-Precisión,Precisión))</f>
        <v>32.070500000000003</v>
      </c>
      <c r="Q717" s="21">
        <f>MROUND(Datos[[#This Row],[Longitude]],IF(Datos[[#This Row],[Longitude]]&lt;0,-Precisión,Precisión))</f>
        <v>-90.265500000000003</v>
      </c>
      <c r="R717" s="1">
        <v>716</v>
      </c>
      <c r="S717" s="5" t="b">
        <f>AND(Datos[[#This Row],[Latitude]]&gt;=Latitud_,Datos[[#This Row],[Latitude]]&lt;=_Latitud)</f>
        <v>0</v>
      </c>
      <c r="T717" s="2" t="b">
        <f>AND(Datos[[#This Row],[Longitude]]&gt;=Longitud_,Datos[[#This Row],[Longitude]]&lt;=_Longitud)</f>
        <v>0</v>
      </c>
      <c r="U717" s="2" t="b">
        <f>AND(Comodines[[#This Row],[Latitud]],Comodines[[#This Row],[Longitud]])</f>
        <v>0</v>
      </c>
      <c r="V717" s="2" t="b">
        <f>IF(COUNTIFS($O$2:O717,Comodines[[#This Row],[LatT&amp;LonT]],$F$2:F717,Datos[[#This Row],[Acq_date]]-1)=0,TRUE,FALSE)</f>
        <v>1</v>
      </c>
      <c r="W717" s="2" t="b">
        <f>AND(Comodines[[#This Row],[L&amp;L]],Comodines[[#This Row],[Nuevo_Fuego]])</f>
        <v>0</v>
      </c>
      <c r="X717" s="2" t="str">
        <f>IF(Comodines[[#This Row],[L&amp;L]],Comodines[[#This Row],[Contador]],"")</f>
        <v/>
      </c>
      <c r="Y717" s="2" t="str">
        <f>IFERROR(SMALL(Comodines[L&amp;LC1],COUNTA($U$2:U717)),"")</f>
        <v/>
      </c>
      <c r="Z717" s="2" t="str">
        <f>IF(AND(Comodines[[#This Row],[Nuevo_Fuego]],Comodines[[#This Row],[L&amp;L]]),Comodines[[#This Row],[Contador]],"")</f>
        <v/>
      </c>
      <c r="AA717" s="2" t="str">
        <f>IFERROR(SMALL(Comodines[FuegoC1],COUNTA($W$2:W717)),"")</f>
        <v/>
      </c>
      <c r="AB717" s="3"/>
      <c r="AD717" s="3"/>
      <c r="AE717" s="3"/>
    </row>
    <row r="718" spans="1:31" ht="15" x14ac:dyDescent="0.25">
      <c r="A718" s="25">
        <v>32.06955</v>
      </c>
      <c r="B718" s="18">
        <v>-90.269090000000006</v>
      </c>
      <c r="C718" s="2">
        <v>339.4</v>
      </c>
      <c r="D718" s="2">
        <v>0.3</v>
      </c>
      <c r="E718" s="2">
        <v>0.6</v>
      </c>
      <c r="F718" s="4">
        <v>42643</v>
      </c>
      <c r="G718" s="2">
        <v>1825</v>
      </c>
      <c r="H718" s="2" t="s">
        <v>0</v>
      </c>
      <c r="I718" s="2" t="s">
        <v>1</v>
      </c>
      <c r="J718" s="2" t="s">
        <v>2</v>
      </c>
      <c r="K718" s="2">
        <v>287.2</v>
      </c>
      <c r="L718" s="2">
        <v>0</v>
      </c>
      <c r="M718" s="6" t="s">
        <v>3</v>
      </c>
      <c r="N718" s="23"/>
      <c r="O718" s="21" t="str">
        <f>Comodines[[#This Row],[Lat_trunc]]&amp;Comodines[[#This Row],[Lon_trunc]]</f>
        <v>32.0695-90.269</v>
      </c>
      <c r="P718" s="21">
        <f>MROUND(Datos[[#This Row],[Latitude]],IF(Datos[[#This Row],[Latitude]]&lt;0,-Precisión,Precisión))</f>
        <v>32.069499999999998</v>
      </c>
      <c r="Q718" s="21">
        <f>MROUND(Datos[[#This Row],[Longitude]],IF(Datos[[#This Row],[Longitude]]&lt;0,-Precisión,Precisión))</f>
        <v>-90.269000000000005</v>
      </c>
      <c r="R718" s="1">
        <v>717</v>
      </c>
      <c r="S718" s="5" t="b">
        <f>AND(Datos[[#This Row],[Latitude]]&gt;=Latitud_,Datos[[#This Row],[Latitude]]&lt;=_Latitud)</f>
        <v>0</v>
      </c>
      <c r="T718" s="2" t="b">
        <f>AND(Datos[[#This Row],[Longitude]]&gt;=Longitud_,Datos[[#This Row],[Longitude]]&lt;=_Longitud)</f>
        <v>0</v>
      </c>
      <c r="U718" s="2" t="b">
        <f>AND(Comodines[[#This Row],[Latitud]],Comodines[[#This Row],[Longitud]])</f>
        <v>0</v>
      </c>
      <c r="V718" s="2" t="b">
        <f>IF(COUNTIFS($O$2:O718,Comodines[[#This Row],[LatT&amp;LonT]],$F$2:F718,Datos[[#This Row],[Acq_date]]-1)=0,TRUE,FALSE)</f>
        <v>1</v>
      </c>
      <c r="W718" s="2" t="b">
        <f>AND(Comodines[[#This Row],[L&amp;L]],Comodines[[#This Row],[Nuevo_Fuego]])</f>
        <v>0</v>
      </c>
      <c r="X718" s="2" t="str">
        <f>IF(Comodines[[#This Row],[L&amp;L]],Comodines[[#This Row],[Contador]],"")</f>
        <v/>
      </c>
      <c r="Y718" s="2" t="str">
        <f>IFERROR(SMALL(Comodines[L&amp;LC1],COUNTA($U$2:U718)),"")</f>
        <v/>
      </c>
      <c r="Z718" s="2" t="str">
        <f>IF(AND(Comodines[[#This Row],[Nuevo_Fuego]],Comodines[[#This Row],[L&amp;L]]),Comodines[[#This Row],[Contador]],"")</f>
        <v/>
      </c>
      <c r="AA718" s="2" t="str">
        <f>IFERROR(SMALL(Comodines[FuegoC1],COUNTA($W$2:W718)),"")</f>
        <v/>
      </c>
      <c r="AB718" s="3"/>
      <c r="AD718" s="3"/>
      <c r="AE718" s="3"/>
    </row>
    <row r="719" spans="1:31" ht="15" x14ac:dyDescent="0.25">
      <c r="A719" s="25">
        <v>32.068750000000001</v>
      </c>
      <c r="B719" s="18">
        <v>-90.272480000000002</v>
      </c>
      <c r="C719" s="2">
        <v>354.2</v>
      </c>
      <c r="D719" s="2">
        <v>0.3</v>
      </c>
      <c r="E719" s="2">
        <v>0.6</v>
      </c>
      <c r="F719" s="4">
        <v>42643</v>
      </c>
      <c r="G719" s="2">
        <v>1825</v>
      </c>
      <c r="H719" s="2" t="s">
        <v>0</v>
      </c>
      <c r="I719" s="2" t="s">
        <v>1</v>
      </c>
      <c r="J719" s="2" t="s">
        <v>2</v>
      </c>
      <c r="K719" s="2">
        <v>287.89999999999998</v>
      </c>
      <c r="L719" s="2">
        <v>0</v>
      </c>
      <c r="M719" s="6" t="s">
        <v>3</v>
      </c>
      <c r="N719" s="23"/>
      <c r="O719" s="21" t="str">
        <f>Comodines[[#This Row],[Lat_trunc]]&amp;Comodines[[#This Row],[Lon_trunc]]</f>
        <v>32.069-90.2725</v>
      </c>
      <c r="P719" s="21">
        <f>MROUND(Datos[[#This Row],[Latitude]],IF(Datos[[#This Row],[Latitude]]&lt;0,-Precisión,Precisión))</f>
        <v>32.069000000000003</v>
      </c>
      <c r="Q719" s="21">
        <f>MROUND(Datos[[#This Row],[Longitude]],IF(Datos[[#This Row],[Longitude]]&lt;0,-Precisión,Precisión))</f>
        <v>-90.272500000000008</v>
      </c>
      <c r="R719" s="1">
        <v>718</v>
      </c>
      <c r="S719" s="5" t="b">
        <f>AND(Datos[[#This Row],[Latitude]]&gt;=Latitud_,Datos[[#This Row],[Latitude]]&lt;=_Latitud)</f>
        <v>0</v>
      </c>
      <c r="T719" s="2" t="b">
        <f>AND(Datos[[#This Row],[Longitude]]&gt;=Longitud_,Datos[[#This Row],[Longitude]]&lt;=_Longitud)</f>
        <v>0</v>
      </c>
      <c r="U719" s="2" t="b">
        <f>AND(Comodines[[#This Row],[Latitud]],Comodines[[#This Row],[Longitud]])</f>
        <v>0</v>
      </c>
      <c r="V719" s="2" t="b">
        <f>IF(COUNTIFS($O$2:O719,Comodines[[#This Row],[LatT&amp;LonT]],$F$2:F719,Datos[[#This Row],[Acq_date]]-1)=0,TRUE,FALSE)</f>
        <v>1</v>
      </c>
      <c r="W719" s="2" t="b">
        <f>AND(Comodines[[#This Row],[L&amp;L]],Comodines[[#This Row],[Nuevo_Fuego]])</f>
        <v>0</v>
      </c>
      <c r="X719" s="2" t="str">
        <f>IF(Comodines[[#This Row],[L&amp;L]],Comodines[[#This Row],[Contador]],"")</f>
        <v/>
      </c>
      <c r="Y719" s="2" t="str">
        <f>IFERROR(SMALL(Comodines[L&amp;LC1],COUNTA($U$2:U719)),"")</f>
        <v/>
      </c>
      <c r="Z719" s="2" t="str">
        <f>IF(AND(Comodines[[#This Row],[Nuevo_Fuego]],Comodines[[#This Row],[L&amp;L]]),Comodines[[#This Row],[Contador]],"")</f>
        <v/>
      </c>
      <c r="AA719" s="2" t="str">
        <f>IFERROR(SMALL(Comodines[FuegoC1],COUNTA($W$2:W719)),"")</f>
        <v/>
      </c>
      <c r="AB719" s="3"/>
      <c r="AD719" s="3"/>
      <c r="AE719" s="3"/>
    </row>
    <row r="720" spans="1:31" ht="15" x14ac:dyDescent="0.25">
      <c r="A720" s="25">
        <v>32.067950000000003</v>
      </c>
      <c r="B720" s="18">
        <v>-90.275859999999994</v>
      </c>
      <c r="C720" s="2">
        <v>341.3</v>
      </c>
      <c r="D720" s="2">
        <v>0.3</v>
      </c>
      <c r="E720" s="2">
        <v>0.6</v>
      </c>
      <c r="F720" s="4">
        <v>42643</v>
      </c>
      <c r="G720" s="2">
        <v>1825</v>
      </c>
      <c r="H720" s="2" t="s">
        <v>0</v>
      </c>
      <c r="I720" s="2" t="s">
        <v>1</v>
      </c>
      <c r="J720" s="2" t="s">
        <v>2</v>
      </c>
      <c r="K720" s="2">
        <v>290.2</v>
      </c>
      <c r="L720" s="2">
        <v>0</v>
      </c>
      <c r="M720" s="6" t="s">
        <v>3</v>
      </c>
      <c r="N720" s="23"/>
      <c r="O720" s="21" t="str">
        <f>Comodines[[#This Row],[Lat_trunc]]&amp;Comodines[[#This Row],[Lon_trunc]]</f>
        <v>32.068-90.276</v>
      </c>
      <c r="P720" s="21">
        <f>MROUND(Datos[[#This Row],[Latitude]],IF(Datos[[#This Row],[Latitude]]&lt;0,-Precisión,Precisión))</f>
        <v>32.067999999999998</v>
      </c>
      <c r="Q720" s="21">
        <f>MROUND(Datos[[#This Row],[Longitude]],IF(Datos[[#This Row],[Longitude]]&lt;0,-Precisión,Precisión))</f>
        <v>-90.275999999999996</v>
      </c>
      <c r="R720" s="1">
        <v>719</v>
      </c>
      <c r="S720" s="5" t="b">
        <f>AND(Datos[[#This Row],[Latitude]]&gt;=Latitud_,Datos[[#This Row],[Latitude]]&lt;=_Latitud)</f>
        <v>0</v>
      </c>
      <c r="T720" s="2" t="b">
        <f>AND(Datos[[#This Row],[Longitude]]&gt;=Longitud_,Datos[[#This Row],[Longitude]]&lt;=_Longitud)</f>
        <v>0</v>
      </c>
      <c r="U720" s="2" t="b">
        <f>AND(Comodines[[#This Row],[Latitud]],Comodines[[#This Row],[Longitud]])</f>
        <v>0</v>
      </c>
      <c r="V720" s="2" t="b">
        <f>IF(COUNTIFS($O$2:O720,Comodines[[#This Row],[LatT&amp;LonT]],$F$2:F720,Datos[[#This Row],[Acq_date]]-1)=0,TRUE,FALSE)</f>
        <v>1</v>
      </c>
      <c r="W720" s="2" t="b">
        <f>AND(Comodines[[#This Row],[L&amp;L]],Comodines[[#This Row],[Nuevo_Fuego]])</f>
        <v>0</v>
      </c>
      <c r="X720" s="2" t="str">
        <f>IF(Comodines[[#This Row],[L&amp;L]],Comodines[[#This Row],[Contador]],"")</f>
        <v/>
      </c>
      <c r="Y720" s="2" t="str">
        <f>IFERROR(SMALL(Comodines[L&amp;LC1],COUNTA($U$2:U720)),"")</f>
        <v/>
      </c>
      <c r="Z720" s="2" t="str">
        <f>IF(AND(Comodines[[#This Row],[Nuevo_Fuego]],Comodines[[#This Row],[L&amp;L]]),Comodines[[#This Row],[Contador]],"")</f>
        <v/>
      </c>
      <c r="AA720" s="2" t="str">
        <f>IFERROR(SMALL(Comodines[FuegoC1],COUNTA($W$2:W720)),"")</f>
        <v/>
      </c>
      <c r="AB720" s="3"/>
      <c r="AD720" s="3"/>
      <c r="AE720" s="3"/>
    </row>
    <row r="721" spans="1:31" ht="15" x14ac:dyDescent="0.25">
      <c r="A721" s="25">
        <v>32.067149999999998</v>
      </c>
      <c r="B721" s="18">
        <v>-90.279250000000005</v>
      </c>
      <c r="C721" s="2">
        <v>325.2</v>
      </c>
      <c r="D721" s="2">
        <v>0.3</v>
      </c>
      <c r="E721" s="2">
        <v>0.6</v>
      </c>
      <c r="F721" s="4">
        <v>42643</v>
      </c>
      <c r="G721" s="2">
        <v>1825</v>
      </c>
      <c r="H721" s="2" t="s">
        <v>0</v>
      </c>
      <c r="I721" s="2" t="s">
        <v>1</v>
      </c>
      <c r="J721" s="2" t="s">
        <v>2</v>
      </c>
      <c r="K721" s="2">
        <v>292.8</v>
      </c>
      <c r="L721" s="2">
        <v>0</v>
      </c>
      <c r="M721" s="6" t="s">
        <v>3</v>
      </c>
      <c r="N721" s="23"/>
      <c r="O721" s="21" t="str">
        <f>Comodines[[#This Row],[Lat_trunc]]&amp;Comodines[[#This Row],[Lon_trunc]]</f>
        <v>32.067-90.2795</v>
      </c>
      <c r="P721" s="21">
        <f>MROUND(Datos[[#This Row],[Latitude]],IF(Datos[[#This Row],[Latitude]]&lt;0,-Precisión,Precisión))</f>
        <v>32.067</v>
      </c>
      <c r="Q721" s="21">
        <f>MROUND(Datos[[#This Row],[Longitude]],IF(Datos[[#This Row],[Longitude]]&lt;0,-Precisión,Precisión))</f>
        <v>-90.279499999999999</v>
      </c>
      <c r="R721" s="1">
        <v>720</v>
      </c>
      <c r="S721" s="5" t="b">
        <f>AND(Datos[[#This Row],[Latitude]]&gt;=Latitud_,Datos[[#This Row],[Latitude]]&lt;=_Latitud)</f>
        <v>0</v>
      </c>
      <c r="T721" s="2" t="b">
        <f>AND(Datos[[#This Row],[Longitude]]&gt;=Longitud_,Datos[[#This Row],[Longitude]]&lt;=_Longitud)</f>
        <v>0</v>
      </c>
      <c r="U721" s="2" t="b">
        <f>AND(Comodines[[#This Row],[Latitud]],Comodines[[#This Row],[Longitud]])</f>
        <v>0</v>
      </c>
      <c r="V721" s="2" t="b">
        <f>IF(COUNTIFS($O$2:O721,Comodines[[#This Row],[LatT&amp;LonT]],$F$2:F721,Datos[[#This Row],[Acq_date]]-1)=0,TRUE,FALSE)</f>
        <v>1</v>
      </c>
      <c r="W721" s="2" t="b">
        <f>AND(Comodines[[#This Row],[L&amp;L]],Comodines[[#This Row],[Nuevo_Fuego]])</f>
        <v>0</v>
      </c>
      <c r="X721" s="2" t="str">
        <f>IF(Comodines[[#This Row],[L&amp;L]],Comodines[[#This Row],[Contador]],"")</f>
        <v/>
      </c>
      <c r="Y721" s="2" t="str">
        <f>IFERROR(SMALL(Comodines[L&amp;LC1],COUNTA($U$2:U721)),"")</f>
        <v/>
      </c>
      <c r="Z721" s="2" t="str">
        <f>IF(AND(Comodines[[#This Row],[Nuevo_Fuego]],Comodines[[#This Row],[L&amp;L]]),Comodines[[#This Row],[Contador]],"")</f>
        <v/>
      </c>
      <c r="AA721" s="2" t="str">
        <f>IFERROR(SMALL(Comodines[FuegoC1],COUNTA($W$2:W721)),"")</f>
        <v/>
      </c>
      <c r="AB721" s="3"/>
      <c r="AD721" s="3"/>
      <c r="AE721" s="3"/>
    </row>
    <row r="722" spans="1:31" ht="15" x14ac:dyDescent="0.25">
      <c r="A722" s="25">
        <v>32.078440000000001</v>
      </c>
      <c r="B722" s="18">
        <v>-90.253910000000005</v>
      </c>
      <c r="C722" s="2">
        <v>367</v>
      </c>
      <c r="D722" s="2">
        <v>0.3</v>
      </c>
      <c r="E722" s="2">
        <v>0.6</v>
      </c>
      <c r="F722" s="4">
        <v>42643</v>
      </c>
      <c r="G722" s="2">
        <v>1825</v>
      </c>
      <c r="H722" s="2" t="s">
        <v>0</v>
      </c>
      <c r="I722" s="2" t="s">
        <v>1</v>
      </c>
      <c r="J722" s="2" t="s">
        <v>2</v>
      </c>
      <c r="K722" s="2">
        <v>305</v>
      </c>
      <c r="L722" s="2">
        <v>0</v>
      </c>
      <c r="M722" s="6" t="s">
        <v>3</v>
      </c>
      <c r="N722" s="23"/>
      <c r="O722" s="21" t="str">
        <f>Comodines[[#This Row],[Lat_trunc]]&amp;Comodines[[#This Row],[Lon_trunc]]</f>
        <v>32.0785-90.254</v>
      </c>
      <c r="P722" s="21">
        <f>MROUND(Datos[[#This Row],[Latitude]],IF(Datos[[#This Row],[Latitude]]&lt;0,-Precisión,Precisión))</f>
        <v>32.078499999999998</v>
      </c>
      <c r="Q722" s="21">
        <f>MROUND(Datos[[#This Row],[Longitude]],IF(Datos[[#This Row],[Longitude]]&lt;0,-Precisión,Precisión))</f>
        <v>-90.254000000000005</v>
      </c>
      <c r="R722" s="1">
        <v>721</v>
      </c>
      <c r="S722" s="5" t="b">
        <f>AND(Datos[[#This Row],[Latitude]]&gt;=Latitud_,Datos[[#This Row],[Latitude]]&lt;=_Latitud)</f>
        <v>0</v>
      </c>
      <c r="T722" s="2" t="b">
        <f>AND(Datos[[#This Row],[Longitude]]&gt;=Longitud_,Datos[[#This Row],[Longitude]]&lt;=_Longitud)</f>
        <v>0</v>
      </c>
      <c r="U722" s="2" t="b">
        <f>AND(Comodines[[#This Row],[Latitud]],Comodines[[#This Row],[Longitud]])</f>
        <v>0</v>
      </c>
      <c r="V722" s="2" t="b">
        <f>IF(COUNTIFS($O$2:O722,Comodines[[#This Row],[LatT&amp;LonT]],$F$2:F722,Datos[[#This Row],[Acq_date]]-1)=0,TRUE,FALSE)</f>
        <v>1</v>
      </c>
      <c r="W722" s="2" t="b">
        <f>AND(Comodines[[#This Row],[L&amp;L]],Comodines[[#This Row],[Nuevo_Fuego]])</f>
        <v>0</v>
      </c>
      <c r="X722" s="2" t="str">
        <f>IF(Comodines[[#This Row],[L&amp;L]],Comodines[[#This Row],[Contador]],"")</f>
        <v/>
      </c>
      <c r="Y722" s="2" t="str">
        <f>IFERROR(SMALL(Comodines[L&amp;LC1],COUNTA($U$2:U722)),"")</f>
        <v/>
      </c>
      <c r="Z722" s="2" t="str">
        <f>IF(AND(Comodines[[#This Row],[Nuevo_Fuego]],Comodines[[#This Row],[L&amp;L]]),Comodines[[#This Row],[Contador]],"")</f>
        <v/>
      </c>
      <c r="AA722" s="2" t="str">
        <f>IFERROR(SMALL(Comodines[FuegoC1],COUNTA($W$2:W722)),"")</f>
        <v/>
      </c>
      <c r="AB722" s="3"/>
      <c r="AD722" s="3"/>
      <c r="AE722" s="3"/>
    </row>
    <row r="723" spans="1:31" ht="15" x14ac:dyDescent="0.25">
      <c r="A723" s="25">
        <v>32.077640000000002</v>
      </c>
      <c r="B723" s="18">
        <v>-90.257279999999994</v>
      </c>
      <c r="C723" s="2">
        <v>352.3</v>
      </c>
      <c r="D723" s="2">
        <v>0.3</v>
      </c>
      <c r="E723" s="2">
        <v>0.6</v>
      </c>
      <c r="F723" s="4">
        <v>42643</v>
      </c>
      <c r="G723" s="2">
        <v>1825</v>
      </c>
      <c r="H723" s="2" t="s">
        <v>0</v>
      </c>
      <c r="I723" s="2" t="s">
        <v>1</v>
      </c>
      <c r="J723" s="2" t="s">
        <v>2</v>
      </c>
      <c r="K723" s="2">
        <v>296.8</v>
      </c>
      <c r="L723" s="2">
        <v>0</v>
      </c>
      <c r="M723" s="6" t="s">
        <v>3</v>
      </c>
      <c r="N723" s="23"/>
      <c r="O723" s="21" t="str">
        <f>Comodines[[#This Row],[Lat_trunc]]&amp;Comodines[[#This Row],[Lon_trunc]]</f>
        <v>32.0775-90.2575</v>
      </c>
      <c r="P723" s="21">
        <f>MROUND(Datos[[#This Row],[Latitude]],IF(Datos[[#This Row],[Latitude]]&lt;0,-Precisión,Precisión))</f>
        <v>32.077500000000001</v>
      </c>
      <c r="Q723" s="21">
        <f>MROUND(Datos[[#This Row],[Longitude]],IF(Datos[[#This Row],[Longitude]]&lt;0,-Precisión,Precisión))</f>
        <v>-90.257500000000007</v>
      </c>
      <c r="R723" s="1">
        <v>722</v>
      </c>
      <c r="S723" s="5" t="b">
        <f>AND(Datos[[#This Row],[Latitude]]&gt;=Latitud_,Datos[[#This Row],[Latitude]]&lt;=_Latitud)</f>
        <v>0</v>
      </c>
      <c r="T723" s="2" t="b">
        <f>AND(Datos[[#This Row],[Longitude]]&gt;=Longitud_,Datos[[#This Row],[Longitude]]&lt;=_Longitud)</f>
        <v>0</v>
      </c>
      <c r="U723" s="2" t="b">
        <f>AND(Comodines[[#This Row],[Latitud]],Comodines[[#This Row],[Longitud]])</f>
        <v>0</v>
      </c>
      <c r="V723" s="2" t="b">
        <f>IF(COUNTIFS($O$2:O723,Comodines[[#This Row],[LatT&amp;LonT]],$F$2:F723,Datos[[#This Row],[Acq_date]]-1)=0,TRUE,FALSE)</f>
        <v>1</v>
      </c>
      <c r="W723" s="2" t="b">
        <f>AND(Comodines[[#This Row],[L&amp;L]],Comodines[[#This Row],[Nuevo_Fuego]])</f>
        <v>0</v>
      </c>
      <c r="X723" s="2" t="str">
        <f>IF(Comodines[[#This Row],[L&amp;L]],Comodines[[#This Row],[Contador]],"")</f>
        <v/>
      </c>
      <c r="Y723" s="2" t="str">
        <f>IFERROR(SMALL(Comodines[L&amp;LC1],COUNTA($U$2:U723)),"")</f>
        <v/>
      </c>
      <c r="Z723" s="2" t="str">
        <f>IF(AND(Comodines[[#This Row],[Nuevo_Fuego]],Comodines[[#This Row],[L&amp;L]]),Comodines[[#This Row],[Contador]],"")</f>
        <v/>
      </c>
      <c r="AA723" s="2" t="str">
        <f>IFERROR(SMALL(Comodines[FuegoC1],COUNTA($W$2:W723)),"")</f>
        <v/>
      </c>
      <c r="AB723" s="3"/>
      <c r="AD723" s="3"/>
      <c r="AE723" s="3"/>
    </row>
    <row r="724" spans="1:31" ht="15" x14ac:dyDescent="0.25">
      <c r="A724" s="25">
        <v>32.076070000000001</v>
      </c>
      <c r="B724" s="18">
        <v>-90.263949999999994</v>
      </c>
      <c r="C724" s="2">
        <v>338.3</v>
      </c>
      <c r="D724" s="2">
        <v>0.3</v>
      </c>
      <c r="E724" s="2">
        <v>0.6</v>
      </c>
      <c r="F724" s="4">
        <v>42643</v>
      </c>
      <c r="G724" s="2">
        <v>1825</v>
      </c>
      <c r="H724" s="2" t="s">
        <v>0</v>
      </c>
      <c r="I724" s="2" t="s">
        <v>1</v>
      </c>
      <c r="J724" s="2" t="s">
        <v>2</v>
      </c>
      <c r="K724" s="2">
        <v>291</v>
      </c>
      <c r="L724" s="2">
        <v>0</v>
      </c>
      <c r="M724" s="6" t="s">
        <v>3</v>
      </c>
      <c r="N724" s="23"/>
      <c r="O724" s="21" t="str">
        <f>Comodines[[#This Row],[Lat_trunc]]&amp;Comodines[[#This Row],[Lon_trunc]]</f>
        <v>32.076-90.264</v>
      </c>
      <c r="P724" s="21">
        <f>MROUND(Datos[[#This Row],[Latitude]],IF(Datos[[#This Row],[Latitude]]&lt;0,-Precisión,Precisión))</f>
        <v>32.076000000000001</v>
      </c>
      <c r="Q724" s="21">
        <f>MROUND(Datos[[#This Row],[Longitude]],IF(Datos[[#This Row],[Longitude]]&lt;0,-Precisión,Precisión))</f>
        <v>-90.263999999999996</v>
      </c>
      <c r="R724" s="1">
        <v>723</v>
      </c>
      <c r="S724" s="5" t="b">
        <f>AND(Datos[[#This Row],[Latitude]]&gt;=Latitud_,Datos[[#This Row],[Latitude]]&lt;=_Latitud)</f>
        <v>0</v>
      </c>
      <c r="T724" s="2" t="b">
        <f>AND(Datos[[#This Row],[Longitude]]&gt;=Longitud_,Datos[[#This Row],[Longitude]]&lt;=_Longitud)</f>
        <v>0</v>
      </c>
      <c r="U724" s="2" t="b">
        <f>AND(Comodines[[#This Row],[Latitud]],Comodines[[#This Row],[Longitud]])</f>
        <v>0</v>
      </c>
      <c r="V724" s="2" t="b">
        <f>IF(COUNTIFS($O$2:O724,Comodines[[#This Row],[LatT&amp;LonT]],$F$2:F724,Datos[[#This Row],[Acq_date]]-1)=0,TRUE,FALSE)</f>
        <v>1</v>
      </c>
      <c r="W724" s="2" t="b">
        <f>AND(Comodines[[#This Row],[L&amp;L]],Comodines[[#This Row],[Nuevo_Fuego]])</f>
        <v>0</v>
      </c>
      <c r="X724" s="2" t="str">
        <f>IF(Comodines[[#This Row],[L&amp;L]],Comodines[[#This Row],[Contador]],"")</f>
        <v/>
      </c>
      <c r="Y724" s="2" t="str">
        <f>IFERROR(SMALL(Comodines[L&amp;LC1],COUNTA($U$2:U724)),"")</f>
        <v/>
      </c>
      <c r="Z724" s="2" t="str">
        <f>IF(AND(Comodines[[#This Row],[Nuevo_Fuego]],Comodines[[#This Row],[L&amp;L]]),Comodines[[#This Row],[Contador]],"")</f>
        <v/>
      </c>
      <c r="AA724" s="2" t="str">
        <f>IFERROR(SMALL(Comodines[FuegoC1],COUNTA($W$2:W724)),"")</f>
        <v/>
      </c>
      <c r="AB724" s="3"/>
      <c r="AD724" s="3"/>
      <c r="AE724" s="3"/>
    </row>
    <row r="725" spans="1:31" ht="15" x14ac:dyDescent="0.25">
      <c r="A725" s="25">
        <v>32.075279999999999</v>
      </c>
      <c r="B725" s="18">
        <v>-90.267330000000001</v>
      </c>
      <c r="C725" s="2">
        <v>333.6</v>
      </c>
      <c r="D725" s="2">
        <v>0.3</v>
      </c>
      <c r="E725" s="2">
        <v>0.6</v>
      </c>
      <c r="F725" s="4">
        <v>42643</v>
      </c>
      <c r="G725" s="2">
        <v>1825</v>
      </c>
      <c r="H725" s="2" t="s">
        <v>0</v>
      </c>
      <c r="I725" s="2" t="s">
        <v>1</v>
      </c>
      <c r="J725" s="2" t="s">
        <v>2</v>
      </c>
      <c r="K725" s="2">
        <v>286.60000000000002</v>
      </c>
      <c r="L725" s="2">
        <v>0</v>
      </c>
      <c r="M725" s="6" t="s">
        <v>3</v>
      </c>
      <c r="N725" s="23"/>
      <c r="O725" s="21" t="str">
        <f>Comodines[[#This Row],[Lat_trunc]]&amp;Comodines[[#This Row],[Lon_trunc]]</f>
        <v>32.0755-90.2675</v>
      </c>
      <c r="P725" s="21">
        <f>MROUND(Datos[[#This Row],[Latitude]],IF(Datos[[#This Row],[Latitude]]&lt;0,-Precisión,Precisión))</f>
        <v>32.075499999999998</v>
      </c>
      <c r="Q725" s="21">
        <f>MROUND(Datos[[#This Row],[Longitude]],IF(Datos[[#This Row],[Longitude]]&lt;0,-Precisión,Precisión))</f>
        <v>-90.267499999999998</v>
      </c>
      <c r="R725" s="1">
        <v>724</v>
      </c>
      <c r="S725" s="5" t="b">
        <f>AND(Datos[[#This Row],[Latitude]]&gt;=Latitud_,Datos[[#This Row],[Latitude]]&lt;=_Latitud)</f>
        <v>0</v>
      </c>
      <c r="T725" s="2" t="b">
        <f>AND(Datos[[#This Row],[Longitude]]&gt;=Longitud_,Datos[[#This Row],[Longitude]]&lt;=_Longitud)</f>
        <v>0</v>
      </c>
      <c r="U725" s="2" t="b">
        <f>AND(Comodines[[#This Row],[Latitud]],Comodines[[#This Row],[Longitud]])</f>
        <v>0</v>
      </c>
      <c r="V725" s="2" t="b">
        <f>IF(COUNTIFS($O$2:O725,Comodines[[#This Row],[LatT&amp;LonT]],$F$2:F725,Datos[[#This Row],[Acq_date]]-1)=0,TRUE,FALSE)</f>
        <v>1</v>
      </c>
      <c r="W725" s="2" t="b">
        <f>AND(Comodines[[#This Row],[L&amp;L]],Comodines[[#This Row],[Nuevo_Fuego]])</f>
        <v>0</v>
      </c>
      <c r="X725" s="2" t="str">
        <f>IF(Comodines[[#This Row],[L&amp;L]],Comodines[[#This Row],[Contador]],"")</f>
        <v/>
      </c>
      <c r="Y725" s="2" t="str">
        <f>IFERROR(SMALL(Comodines[L&amp;LC1],COUNTA($U$2:U725)),"")</f>
        <v/>
      </c>
      <c r="Z725" s="2" t="str">
        <f>IF(AND(Comodines[[#This Row],[Nuevo_Fuego]],Comodines[[#This Row],[L&amp;L]]),Comodines[[#This Row],[Contador]],"")</f>
        <v/>
      </c>
      <c r="AA725" s="2" t="str">
        <f>IFERROR(SMALL(Comodines[FuegoC1],COUNTA($W$2:W725)),"")</f>
        <v/>
      </c>
      <c r="AB725" s="3"/>
      <c r="AD725" s="3"/>
      <c r="AE725" s="3"/>
    </row>
    <row r="726" spans="1:31" ht="15" x14ac:dyDescent="0.25">
      <c r="A726" s="25">
        <v>32.073689999999999</v>
      </c>
      <c r="B726" s="18">
        <v>-90.274090000000001</v>
      </c>
      <c r="C726" s="2">
        <v>328.1</v>
      </c>
      <c r="D726" s="2">
        <v>0.3</v>
      </c>
      <c r="E726" s="2">
        <v>0.6</v>
      </c>
      <c r="F726" s="4">
        <v>42643</v>
      </c>
      <c r="G726" s="2">
        <v>1825</v>
      </c>
      <c r="H726" s="2" t="s">
        <v>0</v>
      </c>
      <c r="I726" s="2" t="s">
        <v>1</v>
      </c>
      <c r="J726" s="2" t="s">
        <v>2</v>
      </c>
      <c r="K726" s="2">
        <v>290.3</v>
      </c>
      <c r="L726" s="2">
        <v>0</v>
      </c>
      <c r="M726" s="6" t="s">
        <v>3</v>
      </c>
      <c r="N726" s="23"/>
      <c r="O726" s="21" t="str">
        <f>Comodines[[#This Row],[Lat_trunc]]&amp;Comodines[[#This Row],[Lon_trunc]]</f>
        <v>32.0735-90.274</v>
      </c>
      <c r="P726" s="21">
        <f>MROUND(Datos[[#This Row],[Latitude]],IF(Datos[[#This Row],[Latitude]]&lt;0,-Precisión,Precisión))</f>
        <v>32.073500000000003</v>
      </c>
      <c r="Q726" s="21">
        <f>MROUND(Datos[[#This Row],[Longitude]],IF(Datos[[#This Row],[Longitude]]&lt;0,-Precisión,Precisión))</f>
        <v>-90.274000000000001</v>
      </c>
      <c r="R726" s="1">
        <v>725</v>
      </c>
      <c r="S726" s="5" t="b">
        <f>AND(Datos[[#This Row],[Latitude]]&gt;=Latitud_,Datos[[#This Row],[Latitude]]&lt;=_Latitud)</f>
        <v>0</v>
      </c>
      <c r="T726" s="2" t="b">
        <f>AND(Datos[[#This Row],[Longitude]]&gt;=Longitud_,Datos[[#This Row],[Longitude]]&lt;=_Longitud)</f>
        <v>0</v>
      </c>
      <c r="U726" s="2" t="b">
        <f>AND(Comodines[[#This Row],[Latitud]],Comodines[[#This Row],[Longitud]])</f>
        <v>0</v>
      </c>
      <c r="V726" s="2" t="b">
        <f>IF(COUNTIFS($O$2:O726,Comodines[[#This Row],[LatT&amp;LonT]],$F$2:F726,Datos[[#This Row],[Acq_date]]-1)=0,TRUE,FALSE)</f>
        <v>1</v>
      </c>
      <c r="W726" s="2" t="b">
        <f>AND(Comodines[[#This Row],[L&amp;L]],Comodines[[#This Row],[Nuevo_Fuego]])</f>
        <v>0</v>
      </c>
      <c r="X726" s="2" t="str">
        <f>IF(Comodines[[#This Row],[L&amp;L]],Comodines[[#This Row],[Contador]],"")</f>
        <v/>
      </c>
      <c r="Y726" s="2" t="str">
        <f>IFERROR(SMALL(Comodines[L&amp;LC1],COUNTA($U$2:U726)),"")</f>
        <v/>
      </c>
      <c r="Z726" s="2" t="str">
        <f>IF(AND(Comodines[[#This Row],[Nuevo_Fuego]],Comodines[[#This Row],[L&amp;L]]),Comodines[[#This Row],[Contador]],"")</f>
        <v/>
      </c>
      <c r="AA726" s="2" t="str">
        <f>IFERROR(SMALL(Comodines[FuegoC1],COUNTA($W$2:W726)),"")</f>
        <v/>
      </c>
      <c r="AB726" s="3"/>
      <c r="AD726" s="3"/>
      <c r="AE726" s="3"/>
    </row>
    <row r="727" spans="1:31" ht="15" x14ac:dyDescent="0.25">
      <c r="A727" s="25">
        <v>32.072899999999997</v>
      </c>
      <c r="B727" s="18">
        <v>-90.277460000000005</v>
      </c>
      <c r="C727" s="2">
        <v>334.4</v>
      </c>
      <c r="D727" s="2">
        <v>0.3</v>
      </c>
      <c r="E727" s="2">
        <v>0.6</v>
      </c>
      <c r="F727" s="4">
        <v>42643</v>
      </c>
      <c r="G727" s="2">
        <v>1825</v>
      </c>
      <c r="H727" s="2" t="s">
        <v>0</v>
      </c>
      <c r="I727" s="2" t="s">
        <v>1</v>
      </c>
      <c r="J727" s="2" t="s">
        <v>2</v>
      </c>
      <c r="K727" s="2">
        <v>286.7</v>
      </c>
      <c r="L727" s="2">
        <v>0</v>
      </c>
      <c r="M727" s="6" t="s">
        <v>3</v>
      </c>
      <c r="N727" s="23"/>
      <c r="O727" s="21" t="str">
        <f>Comodines[[#This Row],[Lat_trunc]]&amp;Comodines[[#This Row],[Lon_trunc]]</f>
        <v>32.073-90.2775</v>
      </c>
      <c r="P727" s="21">
        <f>MROUND(Datos[[#This Row],[Latitude]],IF(Datos[[#This Row],[Latitude]]&lt;0,-Precisión,Precisión))</f>
        <v>32.073</v>
      </c>
      <c r="Q727" s="21">
        <f>MROUND(Datos[[#This Row],[Longitude]],IF(Datos[[#This Row],[Longitude]]&lt;0,-Precisión,Precisión))</f>
        <v>-90.277500000000003</v>
      </c>
      <c r="R727" s="1">
        <v>726</v>
      </c>
      <c r="S727" s="5" t="b">
        <f>AND(Datos[[#This Row],[Latitude]]&gt;=Latitud_,Datos[[#This Row],[Latitude]]&lt;=_Latitud)</f>
        <v>0</v>
      </c>
      <c r="T727" s="2" t="b">
        <f>AND(Datos[[#This Row],[Longitude]]&gt;=Longitud_,Datos[[#This Row],[Longitude]]&lt;=_Longitud)</f>
        <v>0</v>
      </c>
      <c r="U727" s="2" t="b">
        <f>AND(Comodines[[#This Row],[Latitud]],Comodines[[#This Row],[Longitud]])</f>
        <v>0</v>
      </c>
      <c r="V727" s="2" t="b">
        <f>IF(COUNTIFS($O$2:O727,Comodines[[#This Row],[LatT&amp;LonT]],$F$2:F727,Datos[[#This Row],[Acq_date]]-1)=0,TRUE,FALSE)</f>
        <v>1</v>
      </c>
      <c r="W727" s="2" t="b">
        <f>AND(Comodines[[#This Row],[L&amp;L]],Comodines[[#This Row],[Nuevo_Fuego]])</f>
        <v>0</v>
      </c>
      <c r="X727" s="2" t="str">
        <f>IF(Comodines[[#This Row],[L&amp;L]],Comodines[[#This Row],[Contador]],"")</f>
        <v/>
      </c>
      <c r="Y727" s="2" t="str">
        <f>IFERROR(SMALL(Comodines[L&amp;LC1],COUNTA($U$2:U727)),"")</f>
        <v/>
      </c>
      <c r="Z727" s="2" t="str">
        <f>IF(AND(Comodines[[#This Row],[Nuevo_Fuego]],Comodines[[#This Row],[L&amp;L]]),Comodines[[#This Row],[Contador]],"")</f>
        <v/>
      </c>
      <c r="AA727" s="2" t="str">
        <f>IFERROR(SMALL(Comodines[FuegoC1],COUNTA($W$2:W727)),"")</f>
        <v/>
      </c>
      <c r="AB727" s="3"/>
      <c r="AD727" s="3"/>
      <c r="AE727" s="3"/>
    </row>
    <row r="728" spans="1:31" ht="15" x14ac:dyDescent="0.25">
      <c r="A728" s="25">
        <v>32.072099999999999</v>
      </c>
      <c r="B728" s="18">
        <v>-90.280850000000001</v>
      </c>
      <c r="C728" s="2">
        <v>337.6</v>
      </c>
      <c r="D728" s="2">
        <v>0.3</v>
      </c>
      <c r="E728" s="2">
        <v>0.6</v>
      </c>
      <c r="F728" s="4">
        <v>42643</v>
      </c>
      <c r="G728" s="2">
        <v>1825</v>
      </c>
      <c r="H728" s="2" t="s">
        <v>0</v>
      </c>
      <c r="I728" s="2" t="s">
        <v>1</v>
      </c>
      <c r="J728" s="2" t="s">
        <v>2</v>
      </c>
      <c r="K728" s="2">
        <v>283.8</v>
      </c>
      <c r="L728" s="2">
        <v>0</v>
      </c>
      <c r="M728" s="6" t="s">
        <v>3</v>
      </c>
      <c r="N728" s="23"/>
      <c r="O728" s="21" t="str">
        <f>Comodines[[#This Row],[Lat_trunc]]&amp;Comodines[[#This Row],[Lon_trunc]]</f>
        <v>32.072-90.281</v>
      </c>
      <c r="P728" s="21">
        <f>MROUND(Datos[[#This Row],[Latitude]],IF(Datos[[#This Row],[Latitude]]&lt;0,-Precisión,Precisión))</f>
        <v>32.072000000000003</v>
      </c>
      <c r="Q728" s="21">
        <f>MROUND(Datos[[#This Row],[Longitude]],IF(Datos[[#This Row],[Longitude]]&lt;0,-Precisión,Precisión))</f>
        <v>-90.281000000000006</v>
      </c>
      <c r="R728" s="1">
        <v>727</v>
      </c>
      <c r="S728" s="5" t="b">
        <f>AND(Datos[[#This Row],[Latitude]]&gt;=Latitud_,Datos[[#This Row],[Latitude]]&lt;=_Latitud)</f>
        <v>0</v>
      </c>
      <c r="T728" s="2" t="b">
        <f>AND(Datos[[#This Row],[Longitude]]&gt;=Longitud_,Datos[[#This Row],[Longitude]]&lt;=_Longitud)</f>
        <v>0</v>
      </c>
      <c r="U728" s="2" t="b">
        <f>AND(Comodines[[#This Row],[Latitud]],Comodines[[#This Row],[Longitud]])</f>
        <v>0</v>
      </c>
      <c r="V728" s="2" t="b">
        <f>IF(COUNTIFS($O$2:O728,Comodines[[#This Row],[LatT&amp;LonT]],$F$2:F728,Datos[[#This Row],[Acq_date]]-1)=0,TRUE,FALSE)</f>
        <v>1</v>
      </c>
      <c r="W728" s="2" t="b">
        <f>AND(Comodines[[#This Row],[L&amp;L]],Comodines[[#This Row],[Nuevo_Fuego]])</f>
        <v>0</v>
      </c>
      <c r="X728" s="2" t="str">
        <f>IF(Comodines[[#This Row],[L&amp;L]],Comodines[[#This Row],[Contador]],"")</f>
        <v/>
      </c>
      <c r="Y728" s="2" t="str">
        <f>IFERROR(SMALL(Comodines[L&amp;LC1],COUNTA($U$2:U728)),"")</f>
        <v/>
      </c>
      <c r="Z728" s="2" t="str">
        <f>IF(AND(Comodines[[#This Row],[Nuevo_Fuego]],Comodines[[#This Row],[L&amp;L]]),Comodines[[#This Row],[Contador]],"")</f>
        <v/>
      </c>
      <c r="AA728" s="2" t="str">
        <f>IFERROR(SMALL(Comodines[FuegoC1],COUNTA($W$2:W728)),"")</f>
        <v/>
      </c>
      <c r="AB728" s="3"/>
      <c r="AD728" s="3"/>
      <c r="AE728" s="3"/>
    </row>
    <row r="729" spans="1:31" ht="15" x14ac:dyDescent="0.25">
      <c r="A729" s="25">
        <v>31.345320000000001</v>
      </c>
      <c r="B729" s="18">
        <v>-93.276499999999999</v>
      </c>
      <c r="C729" s="2">
        <v>328.1</v>
      </c>
      <c r="D729" s="2">
        <v>0.5</v>
      </c>
      <c r="E729" s="2">
        <v>0.7</v>
      </c>
      <c r="F729" s="4">
        <v>42643</v>
      </c>
      <c r="G729" s="2">
        <v>1825</v>
      </c>
      <c r="H729" s="2" t="s">
        <v>0</v>
      </c>
      <c r="I729" s="2" t="s">
        <v>1</v>
      </c>
      <c r="J729" s="2" t="s">
        <v>2</v>
      </c>
      <c r="K729" s="2">
        <v>294.60000000000002</v>
      </c>
      <c r="L729" s="2">
        <v>0</v>
      </c>
      <c r="M729" s="6" t="s">
        <v>3</v>
      </c>
      <c r="N729" s="23"/>
      <c r="O729" s="21" t="str">
        <f>Comodines[[#This Row],[Lat_trunc]]&amp;Comodines[[#This Row],[Lon_trunc]]</f>
        <v>31.3455-93.2765</v>
      </c>
      <c r="P729" s="21">
        <f>MROUND(Datos[[#This Row],[Latitude]],IF(Datos[[#This Row],[Latitude]]&lt;0,-Precisión,Precisión))</f>
        <v>31.345500000000001</v>
      </c>
      <c r="Q729" s="21">
        <f>MROUND(Datos[[#This Row],[Longitude]],IF(Datos[[#This Row],[Longitude]]&lt;0,-Precisión,Precisión))</f>
        <v>-93.276499999999999</v>
      </c>
      <c r="R729" s="1">
        <v>728</v>
      </c>
      <c r="S729" s="5" t="b">
        <f>AND(Datos[[#This Row],[Latitude]]&gt;=Latitud_,Datos[[#This Row],[Latitude]]&lt;=_Latitud)</f>
        <v>0</v>
      </c>
      <c r="T729" s="2" t="b">
        <f>AND(Datos[[#This Row],[Longitude]]&gt;=Longitud_,Datos[[#This Row],[Longitude]]&lt;=_Longitud)</f>
        <v>0</v>
      </c>
      <c r="U729" s="2" t="b">
        <f>AND(Comodines[[#This Row],[Latitud]],Comodines[[#This Row],[Longitud]])</f>
        <v>0</v>
      </c>
      <c r="V729" s="2" t="b">
        <f>IF(COUNTIFS($O$2:O729,Comodines[[#This Row],[LatT&amp;LonT]],$F$2:F729,Datos[[#This Row],[Acq_date]]-1)=0,TRUE,FALSE)</f>
        <v>1</v>
      </c>
      <c r="W729" s="2" t="b">
        <f>AND(Comodines[[#This Row],[L&amp;L]],Comodines[[#This Row],[Nuevo_Fuego]])</f>
        <v>0</v>
      </c>
      <c r="X729" s="2" t="str">
        <f>IF(Comodines[[#This Row],[L&amp;L]],Comodines[[#This Row],[Contador]],"")</f>
        <v/>
      </c>
      <c r="Y729" s="2" t="str">
        <f>IFERROR(SMALL(Comodines[L&amp;LC1],COUNTA($U$2:U729)),"")</f>
        <v/>
      </c>
      <c r="Z729" s="2" t="str">
        <f>IF(AND(Comodines[[#This Row],[Nuevo_Fuego]],Comodines[[#This Row],[L&amp;L]]),Comodines[[#This Row],[Contador]],"")</f>
        <v/>
      </c>
      <c r="AA729" s="2" t="str">
        <f>IFERROR(SMALL(Comodines[FuegoC1],COUNTA($W$2:W729)),"")</f>
        <v/>
      </c>
      <c r="AB729" s="3"/>
      <c r="AD729" s="3"/>
      <c r="AE729" s="3"/>
    </row>
    <row r="730" spans="1:31" ht="15" x14ac:dyDescent="0.25">
      <c r="A730" s="25">
        <v>32.440350000000002</v>
      </c>
      <c r="B730" s="18">
        <v>-89.091980000000007</v>
      </c>
      <c r="C730" s="2">
        <v>338.4</v>
      </c>
      <c r="D730" s="2">
        <v>0.5</v>
      </c>
      <c r="E730" s="2">
        <v>0.5</v>
      </c>
      <c r="F730" s="4">
        <v>42643</v>
      </c>
      <c r="G730" s="2">
        <v>1825</v>
      </c>
      <c r="H730" s="2" t="s">
        <v>0</v>
      </c>
      <c r="I730" s="2" t="s">
        <v>1</v>
      </c>
      <c r="J730" s="2" t="s">
        <v>2</v>
      </c>
      <c r="K730" s="2">
        <v>294.7</v>
      </c>
      <c r="L730" s="2">
        <v>0</v>
      </c>
      <c r="M730" s="6" t="s">
        <v>3</v>
      </c>
      <c r="N730" s="23"/>
      <c r="O730" s="21" t="str">
        <f>Comodines[[#This Row],[Lat_trunc]]&amp;Comodines[[#This Row],[Lon_trunc]]</f>
        <v>32.4405-89.092</v>
      </c>
      <c r="P730" s="21">
        <f>MROUND(Datos[[#This Row],[Latitude]],IF(Datos[[#This Row],[Latitude]]&lt;0,-Precisión,Precisión))</f>
        <v>32.4405</v>
      </c>
      <c r="Q730" s="21">
        <f>MROUND(Datos[[#This Row],[Longitude]],IF(Datos[[#This Row],[Longitude]]&lt;0,-Precisión,Precisión))</f>
        <v>-89.091999999999999</v>
      </c>
      <c r="R730" s="1">
        <v>729</v>
      </c>
      <c r="S730" s="5" t="b">
        <f>AND(Datos[[#This Row],[Latitude]]&gt;=Latitud_,Datos[[#This Row],[Latitude]]&lt;=_Latitud)</f>
        <v>0</v>
      </c>
      <c r="T730" s="2" t="b">
        <f>AND(Datos[[#This Row],[Longitude]]&gt;=Longitud_,Datos[[#This Row],[Longitude]]&lt;=_Longitud)</f>
        <v>0</v>
      </c>
      <c r="U730" s="2" t="b">
        <f>AND(Comodines[[#This Row],[Latitud]],Comodines[[#This Row],[Longitud]])</f>
        <v>0</v>
      </c>
      <c r="V730" s="2" t="b">
        <f>IF(COUNTIFS($O$2:O730,Comodines[[#This Row],[LatT&amp;LonT]],$F$2:F730,Datos[[#This Row],[Acq_date]]-1)=0,TRUE,FALSE)</f>
        <v>1</v>
      </c>
      <c r="W730" s="2" t="b">
        <f>AND(Comodines[[#This Row],[L&amp;L]],Comodines[[#This Row],[Nuevo_Fuego]])</f>
        <v>0</v>
      </c>
      <c r="X730" s="2" t="str">
        <f>IF(Comodines[[#This Row],[L&amp;L]],Comodines[[#This Row],[Contador]],"")</f>
        <v/>
      </c>
      <c r="Y730" s="2" t="str">
        <f>IFERROR(SMALL(Comodines[L&amp;LC1],COUNTA($U$2:U730)),"")</f>
        <v/>
      </c>
      <c r="Z730" s="2" t="str">
        <f>IF(AND(Comodines[[#This Row],[Nuevo_Fuego]],Comodines[[#This Row],[L&amp;L]]),Comodines[[#This Row],[Contador]],"")</f>
        <v/>
      </c>
      <c r="AA730" s="2" t="str">
        <f>IFERROR(SMALL(Comodines[FuegoC1],COUNTA($W$2:W730)),"")</f>
        <v/>
      </c>
      <c r="AB730" s="3"/>
      <c r="AD730" s="3"/>
      <c r="AE730" s="3"/>
    </row>
    <row r="731" spans="1:31" ht="15" x14ac:dyDescent="0.25">
      <c r="A731" s="25">
        <v>31.41649</v>
      </c>
      <c r="B731" s="18">
        <v>-93.277720000000002</v>
      </c>
      <c r="C731" s="2">
        <v>336.3</v>
      </c>
      <c r="D731" s="2">
        <v>0.5</v>
      </c>
      <c r="E731" s="2">
        <v>0.7</v>
      </c>
      <c r="F731" s="4">
        <v>42643</v>
      </c>
      <c r="G731" s="2">
        <v>1825</v>
      </c>
      <c r="H731" s="2" t="s">
        <v>0</v>
      </c>
      <c r="I731" s="2" t="s">
        <v>1</v>
      </c>
      <c r="J731" s="2" t="s">
        <v>2</v>
      </c>
      <c r="K731" s="2">
        <v>297.5</v>
      </c>
      <c r="L731" s="2">
        <v>0</v>
      </c>
      <c r="M731" s="6" t="s">
        <v>3</v>
      </c>
      <c r="N731" s="23"/>
      <c r="O731" s="21" t="str">
        <f>Comodines[[#This Row],[Lat_trunc]]&amp;Comodines[[#This Row],[Lon_trunc]]</f>
        <v>31.4165-93.2775</v>
      </c>
      <c r="P731" s="21">
        <f>MROUND(Datos[[#This Row],[Latitude]],IF(Datos[[#This Row],[Latitude]]&lt;0,-Precisión,Precisión))</f>
        <v>31.416499999999999</v>
      </c>
      <c r="Q731" s="21">
        <f>MROUND(Datos[[#This Row],[Longitude]],IF(Datos[[#This Row],[Longitude]]&lt;0,-Precisión,Precisión))</f>
        <v>-93.277500000000003</v>
      </c>
      <c r="R731" s="1">
        <v>730</v>
      </c>
      <c r="S731" s="5" t="b">
        <f>AND(Datos[[#This Row],[Latitude]]&gt;=Latitud_,Datos[[#This Row],[Latitude]]&lt;=_Latitud)</f>
        <v>0</v>
      </c>
      <c r="T731" s="2" t="b">
        <f>AND(Datos[[#This Row],[Longitude]]&gt;=Longitud_,Datos[[#This Row],[Longitude]]&lt;=_Longitud)</f>
        <v>0</v>
      </c>
      <c r="U731" s="2" t="b">
        <f>AND(Comodines[[#This Row],[Latitud]],Comodines[[#This Row],[Longitud]])</f>
        <v>0</v>
      </c>
      <c r="V731" s="2" t="b">
        <f>IF(COUNTIFS($O$2:O731,Comodines[[#This Row],[LatT&amp;LonT]],$F$2:F731,Datos[[#This Row],[Acq_date]]-1)=0,TRUE,FALSE)</f>
        <v>1</v>
      </c>
      <c r="W731" s="2" t="b">
        <f>AND(Comodines[[#This Row],[L&amp;L]],Comodines[[#This Row],[Nuevo_Fuego]])</f>
        <v>0</v>
      </c>
      <c r="X731" s="2" t="str">
        <f>IF(Comodines[[#This Row],[L&amp;L]],Comodines[[#This Row],[Contador]],"")</f>
        <v/>
      </c>
      <c r="Y731" s="2" t="str">
        <f>IFERROR(SMALL(Comodines[L&amp;LC1],COUNTA($U$2:U731)),"")</f>
        <v/>
      </c>
      <c r="Z731" s="2" t="str">
        <f>IF(AND(Comodines[[#This Row],[Nuevo_Fuego]],Comodines[[#This Row],[L&amp;L]]),Comodines[[#This Row],[Contador]],"")</f>
        <v/>
      </c>
      <c r="AA731" s="2" t="str">
        <f>IFERROR(SMALL(Comodines[FuegoC1],COUNTA($W$2:W731)),"")</f>
        <v/>
      </c>
      <c r="AB731" s="3"/>
      <c r="AD731" s="3"/>
      <c r="AE731" s="3"/>
    </row>
    <row r="732" spans="1:31" ht="15" x14ac:dyDescent="0.25">
      <c r="A732" s="25">
        <v>31.059259999999998</v>
      </c>
      <c r="B732" s="18">
        <v>-94.898030000000006</v>
      </c>
      <c r="C732" s="2">
        <v>367</v>
      </c>
      <c r="D732" s="2">
        <v>0.6</v>
      </c>
      <c r="E732" s="2">
        <v>0.7</v>
      </c>
      <c r="F732" s="4">
        <v>42643</v>
      </c>
      <c r="G732" s="2">
        <v>1825</v>
      </c>
      <c r="H732" s="2" t="s">
        <v>0</v>
      </c>
      <c r="I732" s="2" t="s">
        <v>1</v>
      </c>
      <c r="J732" s="2" t="s">
        <v>2</v>
      </c>
      <c r="K732" s="2">
        <v>301.3</v>
      </c>
      <c r="L732" s="2">
        <v>0</v>
      </c>
      <c r="M732" s="6" t="s">
        <v>3</v>
      </c>
      <c r="N732" s="23"/>
      <c r="O732" s="21" t="str">
        <f>Comodines[[#This Row],[Lat_trunc]]&amp;Comodines[[#This Row],[Lon_trunc]]</f>
        <v>31.0595-94.898</v>
      </c>
      <c r="P732" s="21">
        <f>MROUND(Datos[[#This Row],[Latitude]],IF(Datos[[#This Row],[Latitude]]&lt;0,-Precisión,Precisión))</f>
        <v>31.0595</v>
      </c>
      <c r="Q732" s="21">
        <f>MROUND(Datos[[#This Row],[Longitude]],IF(Datos[[#This Row],[Longitude]]&lt;0,-Precisión,Precisión))</f>
        <v>-94.897999999999996</v>
      </c>
      <c r="R732" s="1">
        <v>731</v>
      </c>
      <c r="S732" s="5" t="b">
        <f>AND(Datos[[#This Row],[Latitude]]&gt;=Latitud_,Datos[[#This Row],[Latitude]]&lt;=_Latitud)</f>
        <v>0</v>
      </c>
      <c r="T732" s="2" t="b">
        <f>AND(Datos[[#This Row],[Longitude]]&gt;=Longitud_,Datos[[#This Row],[Longitude]]&lt;=_Longitud)</f>
        <v>0</v>
      </c>
      <c r="U732" s="2" t="b">
        <f>AND(Comodines[[#This Row],[Latitud]],Comodines[[#This Row],[Longitud]])</f>
        <v>0</v>
      </c>
      <c r="V732" s="2" t="b">
        <f>IF(COUNTIFS($O$2:O732,Comodines[[#This Row],[LatT&amp;LonT]],$F$2:F732,Datos[[#This Row],[Acq_date]]-1)=0,TRUE,FALSE)</f>
        <v>1</v>
      </c>
      <c r="W732" s="2" t="b">
        <f>AND(Comodines[[#This Row],[L&amp;L]],Comodines[[#This Row],[Nuevo_Fuego]])</f>
        <v>0</v>
      </c>
      <c r="X732" s="2" t="str">
        <f>IF(Comodines[[#This Row],[L&amp;L]],Comodines[[#This Row],[Contador]],"")</f>
        <v/>
      </c>
      <c r="Y732" s="2" t="str">
        <f>IFERROR(SMALL(Comodines[L&amp;LC1],COUNTA($U$2:U732)),"")</f>
        <v/>
      </c>
      <c r="Z732" s="2" t="str">
        <f>IF(AND(Comodines[[#This Row],[Nuevo_Fuego]],Comodines[[#This Row],[L&amp;L]]),Comodines[[#This Row],[Contador]],"")</f>
        <v/>
      </c>
      <c r="AA732" s="2" t="str">
        <f>IFERROR(SMALL(Comodines[FuegoC1],COUNTA($W$2:W732)),"")</f>
        <v/>
      </c>
      <c r="AB732" s="3"/>
      <c r="AD732" s="3"/>
      <c r="AE732" s="3"/>
    </row>
    <row r="733" spans="1:31" ht="15" x14ac:dyDescent="0.25">
      <c r="A733" s="25">
        <v>31.057459999999999</v>
      </c>
      <c r="B733" s="18">
        <v>-94.90446</v>
      </c>
      <c r="C733" s="2">
        <v>348.4</v>
      </c>
      <c r="D733" s="2">
        <v>0.6</v>
      </c>
      <c r="E733" s="2">
        <v>0.7</v>
      </c>
      <c r="F733" s="4">
        <v>42643</v>
      </c>
      <c r="G733" s="2">
        <v>1825</v>
      </c>
      <c r="H733" s="2" t="s">
        <v>0</v>
      </c>
      <c r="I733" s="2" t="s">
        <v>1</v>
      </c>
      <c r="J733" s="2" t="s">
        <v>2</v>
      </c>
      <c r="K733" s="2">
        <v>299.3</v>
      </c>
      <c r="L733" s="2">
        <v>0</v>
      </c>
      <c r="M733" s="6" t="s">
        <v>3</v>
      </c>
      <c r="N733" s="23"/>
      <c r="O733" s="21" t="str">
        <f>Comodines[[#This Row],[Lat_trunc]]&amp;Comodines[[#This Row],[Lon_trunc]]</f>
        <v>31.0575-94.9045</v>
      </c>
      <c r="P733" s="21">
        <f>MROUND(Datos[[#This Row],[Latitude]],IF(Datos[[#This Row],[Latitude]]&lt;0,-Precisión,Precisión))</f>
        <v>31.057500000000001</v>
      </c>
      <c r="Q733" s="21">
        <f>MROUND(Datos[[#This Row],[Longitude]],IF(Datos[[#This Row],[Longitude]]&lt;0,-Precisión,Precisión))</f>
        <v>-94.904499999999999</v>
      </c>
      <c r="R733" s="1">
        <v>732</v>
      </c>
      <c r="S733" s="5" t="b">
        <f>AND(Datos[[#This Row],[Latitude]]&gt;=Latitud_,Datos[[#This Row],[Latitude]]&lt;=_Latitud)</f>
        <v>0</v>
      </c>
      <c r="T733" s="2" t="b">
        <f>AND(Datos[[#This Row],[Longitude]]&gt;=Longitud_,Datos[[#This Row],[Longitude]]&lt;=_Longitud)</f>
        <v>0</v>
      </c>
      <c r="U733" s="2" t="b">
        <f>AND(Comodines[[#This Row],[Latitud]],Comodines[[#This Row],[Longitud]])</f>
        <v>0</v>
      </c>
      <c r="V733" s="2" t="b">
        <f>IF(COUNTIFS($O$2:O733,Comodines[[#This Row],[LatT&amp;LonT]],$F$2:F733,Datos[[#This Row],[Acq_date]]-1)=0,TRUE,FALSE)</f>
        <v>1</v>
      </c>
      <c r="W733" s="2" t="b">
        <f>AND(Comodines[[#This Row],[L&amp;L]],Comodines[[#This Row],[Nuevo_Fuego]])</f>
        <v>0</v>
      </c>
      <c r="X733" s="2" t="str">
        <f>IF(Comodines[[#This Row],[L&amp;L]],Comodines[[#This Row],[Contador]],"")</f>
        <v/>
      </c>
      <c r="Y733" s="2" t="str">
        <f>IFERROR(SMALL(Comodines[L&amp;LC1],COUNTA($U$2:U733)),"")</f>
        <v/>
      </c>
      <c r="Z733" s="2" t="str">
        <f>IF(AND(Comodines[[#This Row],[Nuevo_Fuego]],Comodines[[#This Row],[L&amp;L]]),Comodines[[#This Row],[Contador]],"")</f>
        <v/>
      </c>
      <c r="AA733" s="2" t="str">
        <f>IFERROR(SMALL(Comodines[FuegoC1],COUNTA($W$2:W733)),"")</f>
        <v/>
      </c>
      <c r="AB733" s="3"/>
      <c r="AD733" s="3"/>
      <c r="AE733" s="3"/>
    </row>
    <row r="734" spans="1:31" ht="15" x14ac:dyDescent="0.25">
      <c r="A734" s="25">
        <v>31.065660000000001</v>
      </c>
      <c r="B734" s="18">
        <v>-94.900379999999998</v>
      </c>
      <c r="C734" s="2">
        <v>349.2</v>
      </c>
      <c r="D734" s="2">
        <v>0.6</v>
      </c>
      <c r="E734" s="2">
        <v>0.7</v>
      </c>
      <c r="F734" s="4">
        <v>42643</v>
      </c>
      <c r="G734" s="2">
        <v>1825</v>
      </c>
      <c r="H734" s="2" t="s">
        <v>0</v>
      </c>
      <c r="I734" s="2" t="s">
        <v>1</v>
      </c>
      <c r="J734" s="2" t="s">
        <v>2</v>
      </c>
      <c r="K734" s="2">
        <v>292</v>
      </c>
      <c r="L734" s="2">
        <v>0</v>
      </c>
      <c r="M734" s="6" t="s">
        <v>3</v>
      </c>
      <c r="N734" s="23"/>
      <c r="O734" s="21" t="str">
        <f>Comodines[[#This Row],[Lat_trunc]]&amp;Comodines[[#This Row],[Lon_trunc]]</f>
        <v>31.0655-94.9005</v>
      </c>
      <c r="P734" s="21">
        <f>MROUND(Datos[[#This Row],[Latitude]],IF(Datos[[#This Row],[Latitude]]&lt;0,-Precisión,Precisión))</f>
        <v>31.0655</v>
      </c>
      <c r="Q734" s="21">
        <f>MROUND(Datos[[#This Row],[Longitude]],IF(Datos[[#This Row],[Longitude]]&lt;0,-Precisión,Precisión))</f>
        <v>-94.900500000000008</v>
      </c>
      <c r="R734" s="1">
        <v>733</v>
      </c>
      <c r="S734" s="5" t="b">
        <f>AND(Datos[[#This Row],[Latitude]]&gt;=Latitud_,Datos[[#This Row],[Latitude]]&lt;=_Latitud)</f>
        <v>0</v>
      </c>
      <c r="T734" s="2" t="b">
        <f>AND(Datos[[#This Row],[Longitude]]&gt;=Longitud_,Datos[[#This Row],[Longitude]]&lt;=_Longitud)</f>
        <v>0</v>
      </c>
      <c r="U734" s="2" t="b">
        <f>AND(Comodines[[#This Row],[Latitud]],Comodines[[#This Row],[Longitud]])</f>
        <v>0</v>
      </c>
      <c r="V734" s="2" t="b">
        <f>IF(COUNTIFS($O$2:O734,Comodines[[#This Row],[LatT&amp;LonT]],$F$2:F734,Datos[[#This Row],[Acq_date]]-1)=0,TRUE,FALSE)</f>
        <v>1</v>
      </c>
      <c r="W734" s="2" t="b">
        <f>AND(Comodines[[#This Row],[L&amp;L]],Comodines[[#This Row],[Nuevo_Fuego]])</f>
        <v>0</v>
      </c>
      <c r="X734" s="2" t="str">
        <f>IF(Comodines[[#This Row],[L&amp;L]],Comodines[[#This Row],[Contador]],"")</f>
        <v/>
      </c>
      <c r="Y734" s="2" t="str">
        <f>IFERROR(SMALL(Comodines[L&amp;LC1],COUNTA($U$2:U734)),"")</f>
        <v/>
      </c>
      <c r="Z734" s="2" t="str">
        <f>IF(AND(Comodines[[#This Row],[Nuevo_Fuego]],Comodines[[#This Row],[L&amp;L]]),Comodines[[#This Row],[Contador]],"")</f>
        <v/>
      </c>
      <c r="AA734" s="2" t="str">
        <f>IFERROR(SMALL(Comodines[FuegoC1],COUNTA($W$2:W734)),"")</f>
        <v/>
      </c>
      <c r="AB734" s="3"/>
      <c r="AD734" s="3"/>
      <c r="AE734" s="3"/>
    </row>
    <row r="735" spans="1:31" ht="15" x14ac:dyDescent="0.25">
      <c r="A735" s="25">
        <v>31.063859999999998</v>
      </c>
      <c r="B735" s="18">
        <v>-94.906800000000004</v>
      </c>
      <c r="C735" s="2">
        <v>339.9</v>
      </c>
      <c r="D735" s="2">
        <v>0.6</v>
      </c>
      <c r="E735" s="2">
        <v>0.7</v>
      </c>
      <c r="F735" s="4">
        <v>42643</v>
      </c>
      <c r="G735" s="2">
        <v>1825</v>
      </c>
      <c r="H735" s="2" t="s">
        <v>0</v>
      </c>
      <c r="I735" s="2" t="s">
        <v>1</v>
      </c>
      <c r="J735" s="2" t="s">
        <v>2</v>
      </c>
      <c r="K735" s="2">
        <v>291.60000000000002</v>
      </c>
      <c r="L735" s="2">
        <v>0</v>
      </c>
      <c r="M735" s="6" t="s">
        <v>3</v>
      </c>
      <c r="N735" s="23"/>
      <c r="O735" s="21" t="str">
        <f>Comodines[[#This Row],[Lat_trunc]]&amp;Comodines[[#This Row],[Lon_trunc]]</f>
        <v>31.064-94.907</v>
      </c>
      <c r="P735" s="21">
        <f>MROUND(Datos[[#This Row],[Latitude]],IF(Datos[[#This Row],[Latitude]]&lt;0,-Precisión,Precisión))</f>
        <v>31.064</v>
      </c>
      <c r="Q735" s="21">
        <f>MROUND(Datos[[#This Row],[Longitude]],IF(Datos[[#This Row],[Longitude]]&lt;0,-Precisión,Precisión))</f>
        <v>-94.906999999999996</v>
      </c>
      <c r="R735" s="1">
        <v>734</v>
      </c>
      <c r="S735" s="5" t="b">
        <f>AND(Datos[[#This Row],[Latitude]]&gt;=Latitud_,Datos[[#This Row],[Latitude]]&lt;=_Latitud)</f>
        <v>0</v>
      </c>
      <c r="T735" s="2" t="b">
        <f>AND(Datos[[#This Row],[Longitude]]&gt;=Longitud_,Datos[[#This Row],[Longitude]]&lt;=_Longitud)</f>
        <v>0</v>
      </c>
      <c r="U735" s="2" t="b">
        <f>AND(Comodines[[#This Row],[Latitud]],Comodines[[#This Row],[Longitud]])</f>
        <v>0</v>
      </c>
      <c r="V735" s="2" t="b">
        <f>IF(COUNTIFS($O$2:O735,Comodines[[#This Row],[LatT&amp;LonT]],$F$2:F735,Datos[[#This Row],[Acq_date]]-1)=0,TRUE,FALSE)</f>
        <v>1</v>
      </c>
      <c r="W735" s="2" t="b">
        <f>AND(Comodines[[#This Row],[L&amp;L]],Comodines[[#This Row],[Nuevo_Fuego]])</f>
        <v>0</v>
      </c>
      <c r="X735" s="2" t="str">
        <f>IF(Comodines[[#This Row],[L&amp;L]],Comodines[[#This Row],[Contador]],"")</f>
        <v/>
      </c>
      <c r="Y735" s="2" t="str">
        <f>IFERROR(SMALL(Comodines[L&amp;LC1],COUNTA($U$2:U735)),"")</f>
        <v/>
      </c>
      <c r="Z735" s="2" t="str">
        <f>IF(AND(Comodines[[#This Row],[Nuevo_Fuego]],Comodines[[#This Row],[L&amp;L]]),Comodines[[#This Row],[Contador]],"")</f>
        <v/>
      </c>
      <c r="AA735" s="2" t="str">
        <f>IFERROR(SMALL(Comodines[FuegoC1],COUNTA($W$2:W735)),"")</f>
        <v/>
      </c>
      <c r="AB735" s="3"/>
      <c r="AD735" s="3"/>
      <c r="AE735" s="3"/>
    </row>
    <row r="736" spans="1:31" ht="15" x14ac:dyDescent="0.25">
      <c r="A736" s="25">
        <v>31.4879</v>
      </c>
      <c r="B736" s="18">
        <v>-93.6233</v>
      </c>
      <c r="C736" s="2">
        <v>367</v>
      </c>
      <c r="D736" s="2">
        <v>0.5</v>
      </c>
      <c r="E736" s="2">
        <v>0.7</v>
      </c>
      <c r="F736" s="4">
        <v>42643</v>
      </c>
      <c r="G736" s="2">
        <v>1825</v>
      </c>
      <c r="H736" s="2" t="s">
        <v>0</v>
      </c>
      <c r="I736" s="2" t="s">
        <v>1</v>
      </c>
      <c r="J736" s="2" t="s">
        <v>2</v>
      </c>
      <c r="K736" s="2">
        <v>295.5</v>
      </c>
      <c r="L736" s="2">
        <v>0</v>
      </c>
      <c r="M736" s="6" t="s">
        <v>3</v>
      </c>
      <c r="N736" s="23"/>
      <c r="O736" s="21" t="str">
        <f>Comodines[[#This Row],[Lat_trunc]]&amp;Comodines[[#This Row],[Lon_trunc]]</f>
        <v>31.488-93.6235</v>
      </c>
      <c r="P736" s="21">
        <f>MROUND(Datos[[#This Row],[Latitude]],IF(Datos[[#This Row],[Latitude]]&lt;0,-Precisión,Precisión))</f>
        <v>31.488</v>
      </c>
      <c r="Q736" s="21">
        <f>MROUND(Datos[[#This Row],[Longitude]],IF(Datos[[#This Row],[Longitude]]&lt;0,-Precisión,Precisión))</f>
        <v>-93.623500000000007</v>
      </c>
      <c r="R736" s="1">
        <v>735</v>
      </c>
      <c r="S736" s="5" t="b">
        <f>AND(Datos[[#This Row],[Latitude]]&gt;=Latitud_,Datos[[#This Row],[Latitude]]&lt;=_Latitud)</f>
        <v>0</v>
      </c>
      <c r="T736" s="2" t="b">
        <f>AND(Datos[[#This Row],[Longitude]]&gt;=Longitud_,Datos[[#This Row],[Longitude]]&lt;=_Longitud)</f>
        <v>0</v>
      </c>
      <c r="U736" s="2" t="b">
        <f>AND(Comodines[[#This Row],[Latitud]],Comodines[[#This Row],[Longitud]])</f>
        <v>0</v>
      </c>
      <c r="V736" s="2" t="b">
        <f>IF(COUNTIFS($O$2:O736,Comodines[[#This Row],[LatT&amp;LonT]],$F$2:F736,Datos[[#This Row],[Acq_date]]-1)=0,TRUE,FALSE)</f>
        <v>1</v>
      </c>
      <c r="W736" s="2" t="b">
        <f>AND(Comodines[[#This Row],[L&amp;L]],Comodines[[#This Row],[Nuevo_Fuego]])</f>
        <v>0</v>
      </c>
      <c r="X736" s="2" t="str">
        <f>IF(Comodines[[#This Row],[L&amp;L]],Comodines[[#This Row],[Contador]],"")</f>
        <v/>
      </c>
      <c r="Y736" s="2" t="str">
        <f>IFERROR(SMALL(Comodines[L&amp;LC1],COUNTA($U$2:U736)),"")</f>
        <v/>
      </c>
      <c r="Z736" s="2" t="str">
        <f>IF(AND(Comodines[[#This Row],[Nuevo_Fuego]],Comodines[[#This Row],[L&amp;L]]),Comodines[[#This Row],[Contador]],"")</f>
        <v/>
      </c>
      <c r="AA736" s="2" t="str">
        <f>IFERROR(SMALL(Comodines[FuegoC1],COUNTA($W$2:W736)),"")</f>
        <v/>
      </c>
      <c r="AB736" s="3"/>
      <c r="AD736" s="3"/>
      <c r="AE736" s="3"/>
    </row>
    <row r="737" spans="1:31" ht="15" x14ac:dyDescent="0.25">
      <c r="A737" s="25">
        <v>31.495280000000001</v>
      </c>
      <c r="B737" s="18">
        <v>-93.62003</v>
      </c>
      <c r="C737" s="2">
        <v>327.9</v>
      </c>
      <c r="D737" s="2">
        <v>0.5</v>
      </c>
      <c r="E737" s="2">
        <v>0.7</v>
      </c>
      <c r="F737" s="4">
        <v>42643</v>
      </c>
      <c r="G737" s="2">
        <v>1825</v>
      </c>
      <c r="H737" s="2" t="s">
        <v>0</v>
      </c>
      <c r="I737" s="2" t="s">
        <v>1</v>
      </c>
      <c r="J737" s="2" t="s">
        <v>2</v>
      </c>
      <c r="K737" s="2">
        <v>295.3</v>
      </c>
      <c r="L737" s="2">
        <v>0</v>
      </c>
      <c r="M737" s="6" t="s">
        <v>3</v>
      </c>
      <c r="N737" s="23"/>
      <c r="O737" s="21" t="str">
        <f>Comodines[[#This Row],[Lat_trunc]]&amp;Comodines[[#This Row],[Lon_trunc]]</f>
        <v>31.4955-93.62</v>
      </c>
      <c r="P737" s="21">
        <f>MROUND(Datos[[#This Row],[Latitude]],IF(Datos[[#This Row],[Latitude]]&lt;0,-Precisión,Precisión))</f>
        <v>31.4955</v>
      </c>
      <c r="Q737" s="21">
        <f>MROUND(Datos[[#This Row],[Longitude]],IF(Datos[[#This Row],[Longitude]]&lt;0,-Precisión,Precisión))</f>
        <v>-93.62</v>
      </c>
      <c r="R737" s="1">
        <v>736</v>
      </c>
      <c r="S737" s="5" t="b">
        <f>AND(Datos[[#This Row],[Latitude]]&gt;=Latitud_,Datos[[#This Row],[Latitude]]&lt;=_Latitud)</f>
        <v>0</v>
      </c>
      <c r="T737" s="2" t="b">
        <f>AND(Datos[[#This Row],[Longitude]]&gt;=Longitud_,Datos[[#This Row],[Longitude]]&lt;=_Longitud)</f>
        <v>0</v>
      </c>
      <c r="U737" s="2" t="b">
        <f>AND(Comodines[[#This Row],[Latitud]],Comodines[[#This Row],[Longitud]])</f>
        <v>0</v>
      </c>
      <c r="V737" s="2" t="b">
        <f>IF(COUNTIFS($O$2:O737,Comodines[[#This Row],[LatT&amp;LonT]],$F$2:F737,Datos[[#This Row],[Acq_date]]-1)=0,TRUE,FALSE)</f>
        <v>1</v>
      </c>
      <c r="W737" s="2" t="b">
        <f>AND(Comodines[[#This Row],[L&amp;L]],Comodines[[#This Row],[Nuevo_Fuego]])</f>
        <v>0</v>
      </c>
      <c r="X737" s="2" t="str">
        <f>IF(Comodines[[#This Row],[L&amp;L]],Comodines[[#This Row],[Contador]],"")</f>
        <v/>
      </c>
      <c r="Y737" s="2" t="str">
        <f>IFERROR(SMALL(Comodines[L&amp;LC1],COUNTA($U$2:U737)),"")</f>
        <v/>
      </c>
      <c r="Z737" s="2" t="str">
        <f>IF(AND(Comodines[[#This Row],[Nuevo_Fuego]],Comodines[[#This Row],[L&amp;L]]),Comodines[[#This Row],[Contador]],"")</f>
        <v/>
      </c>
      <c r="AA737" s="2" t="str">
        <f>IFERROR(SMALL(Comodines[FuegoC1],COUNTA($W$2:W737)),"")</f>
        <v/>
      </c>
      <c r="AB737" s="3"/>
      <c r="AD737" s="3"/>
      <c r="AE737" s="3"/>
    </row>
    <row r="738" spans="1:31" ht="15" x14ac:dyDescent="0.25">
      <c r="A738" s="25">
        <v>31.493870000000001</v>
      </c>
      <c r="B738" s="18">
        <v>-93.625370000000004</v>
      </c>
      <c r="C738" s="2">
        <v>356.3</v>
      </c>
      <c r="D738" s="2">
        <v>0.5</v>
      </c>
      <c r="E738" s="2">
        <v>0.7</v>
      </c>
      <c r="F738" s="4">
        <v>42643</v>
      </c>
      <c r="G738" s="2">
        <v>1825</v>
      </c>
      <c r="H738" s="2" t="s">
        <v>0</v>
      </c>
      <c r="I738" s="2" t="s">
        <v>1</v>
      </c>
      <c r="J738" s="2" t="s">
        <v>2</v>
      </c>
      <c r="K738" s="2">
        <v>305.2</v>
      </c>
      <c r="L738" s="2">
        <v>0</v>
      </c>
      <c r="M738" s="6" t="s">
        <v>3</v>
      </c>
      <c r="N738" s="23"/>
      <c r="O738" s="21" t="str">
        <f>Comodines[[#This Row],[Lat_trunc]]&amp;Comodines[[#This Row],[Lon_trunc]]</f>
        <v>31.494-93.6255</v>
      </c>
      <c r="P738" s="21">
        <f>MROUND(Datos[[#This Row],[Latitude]],IF(Datos[[#This Row],[Latitude]]&lt;0,-Precisión,Precisión))</f>
        <v>31.494</v>
      </c>
      <c r="Q738" s="21">
        <f>MROUND(Datos[[#This Row],[Longitude]],IF(Datos[[#This Row],[Longitude]]&lt;0,-Precisión,Precisión))</f>
        <v>-93.625500000000002</v>
      </c>
      <c r="R738" s="1">
        <v>737</v>
      </c>
      <c r="S738" s="5" t="b">
        <f>AND(Datos[[#This Row],[Latitude]]&gt;=Latitud_,Datos[[#This Row],[Latitude]]&lt;=_Latitud)</f>
        <v>0</v>
      </c>
      <c r="T738" s="2" t="b">
        <f>AND(Datos[[#This Row],[Longitude]]&gt;=Longitud_,Datos[[#This Row],[Longitude]]&lt;=_Longitud)</f>
        <v>0</v>
      </c>
      <c r="U738" s="2" t="b">
        <f>AND(Comodines[[#This Row],[Latitud]],Comodines[[#This Row],[Longitud]])</f>
        <v>0</v>
      </c>
      <c r="V738" s="2" t="b">
        <f>IF(COUNTIFS($O$2:O738,Comodines[[#This Row],[LatT&amp;LonT]],$F$2:F738,Datos[[#This Row],[Acq_date]]-1)=0,TRUE,FALSE)</f>
        <v>1</v>
      </c>
      <c r="W738" s="2" t="b">
        <f>AND(Comodines[[#This Row],[L&amp;L]],Comodines[[#This Row],[Nuevo_Fuego]])</f>
        <v>0</v>
      </c>
      <c r="X738" s="2" t="str">
        <f>IF(Comodines[[#This Row],[L&amp;L]],Comodines[[#This Row],[Contador]],"")</f>
        <v/>
      </c>
      <c r="Y738" s="2" t="str">
        <f>IFERROR(SMALL(Comodines[L&amp;LC1],COUNTA($U$2:U738)),"")</f>
        <v/>
      </c>
      <c r="Z738" s="2" t="str">
        <f>IF(AND(Comodines[[#This Row],[Nuevo_Fuego]],Comodines[[#This Row],[L&amp;L]]),Comodines[[#This Row],[Contador]],"")</f>
        <v/>
      </c>
      <c r="AA738" s="2" t="str">
        <f>IFERROR(SMALL(Comodines[FuegoC1],COUNTA($W$2:W738)),"")</f>
        <v/>
      </c>
      <c r="AB738" s="3"/>
      <c r="AD738" s="3"/>
      <c r="AE738" s="3"/>
    </row>
    <row r="739" spans="1:31" ht="15" x14ac:dyDescent="0.25">
      <c r="A739" s="25">
        <v>31.492470000000001</v>
      </c>
      <c r="B739" s="18">
        <v>-93.630700000000004</v>
      </c>
      <c r="C739" s="2">
        <v>348.2</v>
      </c>
      <c r="D739" s="2">
        <v>0.5</v>
      </c>
      <c r="E739" s="2">
        <v>0.7</v>
      </c>
      <c r="F739" s="4">
        <v>42643</v>
      </c>
      <c r="G739" s="2">
        <v>1825</v>
      </c>
      <c r="H739" s="2" t="s">
        <v>0</v>
      </c>
      <c r="I739" s="2" t="s">
        <v>1</v>
      </c>
      <c r="J739" s="2" t="s">
        <v>2</v>
      </c>
      <c r="K739" s="2">
        <v>306.8</v>
      </c>
      <c r="L739" s="2">
        <v>0</v>
      </c>
      <c r="M739" s="6" t="s">
        <v>3</v>
      </c>
      <c r="N739" s="23"/>
      <c r="O739" s="21" t="str">
        <f>Comodines[[#This Row],[Lat_trunc]]&amp;Comodines[[#This Row],[Lon_trunc]]</f>
        <v>31.4925-93.6305</v>
      </c>
      <c r="P739" s="21">
        <f>MROUND(Datos[[#This Row],[Latitude]],IF(Datos[[#This Row],[Latitude]]&lt;0,-Precisión,Precisión))</f>
        <v>31.4925</v>
      </c>
      <c r="Q739" s="21">
        <f>MROUND(Datos[[#This Row],[Longitude]],IF(Datos[[#This Row],[Longitude]]&lt;0,-Precisión,Precisión))</f>
        <v>-93.630499999999998</v>
      </c>
      <c r="R739" s="1">
        <v>738</v>
      </c>
      <c r="S739" s="5" t="b">
        <f>AND(Datos[[#This Row],[Latitude]]&gt;=Latitud_,Datos[[#This Row],[Latitude]]&lt;=_Latitud)</f>
        <v>0</v>
      </c>
      <c r="T739" s="2" t="b">
        <f>AND(Datos[[#This Row],[Longitude]]&gt;=Longitud_,Datos[[#This Row],[Longitude]]&lt;=_Longitud)</f>
        <v>0</v>
      </c>
      <c r="U739" s="2" t="b">
        <f>AND(Comodines[[#This Row],[Latitud]],Comodines[[#This Row],[Longitud]])</f>
        <v>0</v>
      </c>
      <c r="V739" s="2" t="b">
        <f>IF(COUNTIFS($O$2:O739,Comodines[[#This Row],[LatT&amp;LonT]],$F$2:F739,Datos[[#This Row],[Acq_date]]-1)=0,TRUE,FALSE)</f>
        <v>1</v>
      </c>
      <c r="W739" s="2" t="b">
        <f>AND(Comodines[[#This Row],[L&amp;L]],Comodines[[#This Row],[Nuevo_Fuego]])</f>
        <v>0</v>
      </c>
      <c r="X739" s="2" t="str">
        <f>IF(Comodines[[#This Row],[L&amp;L]],Comodines[[#This Row],[Contador]],"")</f>
        <v/>
      </c>
      <c r="Y739" s="2" t="str">
        <f>IFERROR(SMALL(Comodines[L&amp;LC1],COUNTA($U$2:U739)),"")</f>
        <v/>
      </c>
      <c r="Z739" s="2" t="str">
        <f>IF(AND(Comodines[[#This Row],[Nuevo_Fuego]],Comodines[[#This Row],[L&amp;L]]),Comodines[[#This Row],[Contador]],"")</f>
        <v/>
      </c>
      <c r="AA739" s="2" t="str">
        <f>IFERROR(SMALL(Comodines[FuegoC1],COUNTA($W$2:W739)),"")</f>
        <v/>
      </c>
      <c r="AB739" s="3"/>
      <c r="AD739" s="3"/>
      <c r="AE739" s="3"/>
    </row>
    <row r="740" spans="1:31" ht="15" x14ac:dyDescent="0.25">
      <c r="A740" s="25">
        <v>31.39301</v>
      </c>
      <c r="B740" s="18">
        <v>-94.005390000000006</v>
      </c>
      <c r="C740" s="2">
        <v>330.5</v>
      </c>
      <c r="D740" s="2">
        <v>0.5</v>
      </c>
      <c r="E740" s="2">
        <v>0.7</v>
      </c>
      <c r="F740" s="4">
        <v>42643</v>
      </c>
      <c r="G740" s="2">
        <v>1825</v>
      </c>
      <c r="H740" s="2" t="s">
        <v>0</v>
      </c>
      <c r="I740" s="2" t="s">
        <v>1</v>
      </c>
      <c r="J740" s="2" t="s">
        <v>2</v>
      </c>
      <c r="K740" s="2">
        <v>293.2</v>
      </c>
      <c r="L740" s="2">
        <v>0</v>
      </c>
      <c r="M740" s="6" t="s">
        <v>3</v>
      </c>
      <c r="N740" s="23"/>
      <c r="O740" s="21" t="str">
        <f>Comodines[[#This Row],[Lat_trunc]]&amp;Comodines[[#This Row],[Lon_trunc]]</f>
        <v>31.393-94.0055</v>
      </c>
      <c r="P740" s="21">
        <f>MROUND(Datos[[#This Row],[Latitude]],IF(Datos[[#This Row],[Latitude]]&lt;0,-Precisión,Precisión))</f>
        <v>31.393000000000001</v>
      </c>
      <c r="Q740" s="21">
        <f>MROUND(Datos[[#This Row],[Longitude]],IF(Datos[[#This Row],[Longitude]]&lt;0,-Precisión,Precisión))</f>
        <v>-94.005499999999998</v>
      </c>
      <c r="R740" s="1">
        <v>739</v>
      </c>
      <c r="S740" s="5" t="b">
        <f>AND(Datos[[#This Row],[Latitude]]&gt;=Latitud_,Datos[[#This Row],[Latitude]]&lt;=_Latitud)</f>
        <v>0</v>
      </c>
      <c r="T740" s="2" t="b">
        <f>AND(Datos[[#This Row],[Longitude]]&gt;=Longitud_,Datos[[#This Row],[Longitude]]&lt;=_Longitud)</f>
        <v>0</v>
      </c>
      <c r="U740" s="2" t="b">
        <f>AND(Comodines[[#This Row],[Latitud]],Comodines[[#This Row],[Longitud]])</f>
        <v>0</v>
      </c>
      <c r="V740" s="2" t="b">
        <f>IF(COUNTIFS($O$2:O740,Comodines[[#This Row],[LatT&amp;LonT]],$F$2:F740,Datos[[#This Row],[Acq_date]]-1)=0,TRUE,FALSE)</f>
        <v>1</v>
      </c>
      <c r="W740" s="2" t="b">
        <f>AND(Comodines[[#This Row],[L&amp;L]],Comodines[[#This Row],[Nuevo_Fuego]])</f>
        <v>0</v>
      </c>
      <c r="X740" s="2" t="str">
        <f>IF(Comodines[[#This Row],[L&amp;L]],Comodines[[#This Row],[Contador]],"")</f>
        <v/>
      </c>
      <c r="Y740" s="2" t="str">
        <f>IFERROR(SMALL(Comodines[L&amp;LC1],COUNTA($U$2:U740)),"")</f>
        <v/>
      </c>
      <c r="Z740" s="2" t="str">
        <f>IF(AND(Comodines[[#This Row],[Nuevo_Fuego]],Comodines[[#This Row],[L&amp;L]]),Comodines[[#This Row],[Contador]],"")</f>
        <v/>
      </c>
      <c r="AA740" s="2" t="str">
        <f>IFERROR(SMALL(Comodines[FuegoC1],COUNTA($W$2:W740)),"")</f>
        <v/>
      </c>
      <c r="AB740" s="3"/>
      <c r="AD740" s="3"/>
      <c r="AE740" s="3"/>
    </row>
    <row r="741" spans="1:31" ht="15" x14ac:dyDescent="0.25">
      <c r="A741" s="25">
        <v>31.49363</v>
      </c>
      <c r="B741" s="18">
        <v>-93.623099999999994</v>
      </c>
      <c r="C741" s="2">
        <v>367</v>
      </c>
      <c r="D741" s="2">
        <v>0.5</v>
      </c>
      <c r="E741" s="2">
        <v>0.7</v>
      </c>
      <c r="F741" s="4">
        <v>42643</v>
      </c>
      <c r="G741" s="2">
        <v>1825</v>
      </c>
      <c r="H741" s="2" t="s">
        <v>0</v>
      </c>
      <c r="I741" s="2" t="s">
        <v>1</v>
      </c>
      <c r="J741" s="2" t="s">
        <v>2</v>
      </c>
      <c r="K741" s="2">
        <v>300.2</v>
      </c>
      <c r="L741" s="2">
        <v>0</v>
      </c>
      <c r="M741" s="6" t="s">
        <v>3</v>
      </c>
      <c r="N741" s="23"/>
      <c r="O741" s="21" t="str">
        <f>Comodines[[#This Row],[Lat_trunc]]&amp;Comodines[[#This Row],[Lon_trunc]]</f>
        <v>31.4935-93.623</v>
      </c>
      <c r="P741" s="21">
        <f>MROUND(Datos[[#This Row],[Latitude]],IF(Datos[[#This Row],[Latitude]]&lt;0,-Precisión,Precisión))</f>
        <v>31.493500000000001</v>
      </c>
      <c r="Q741" s="21">
        <f>MROUND(Datos[[#This Row],[Longitude]],IF(Datos[[#This Row],[Longitude]]&lt;0,-Precisión,Precisión))</f>
        <v>-93.623000000000005</v>
      </c>
      <c r="R741" s="1">
        <v>740</v>
      </c>
      <c r="S741" s="5" t="b">
        <f>AND(Datos[[#This Row],[Latitude]]&gt;=Latitud_,Datos[[#This Row],[Latitude]]&lt;=_Latitud)</f>
        <v>0</v>
      </c>
      <c r="T741" s="2" t="b">
        <f>AND(Datos[[#This Row],[Longitude]]&gt;=Longitud_,Datos[[#This Row],[Longitude]]&lt;=_Longitud)</f>
        <v>0</v>
      </c>
      <c r="U741" s="2" t="b">
        <f>AND(Comodines[[#This Row],[Latitud]],Comodines[[#This Row],[Longitud]])</f>
        <v>0</v>
      </c>
      <c r="V741" s="2" t="b">
        <f>IF(COUNTIFS($O$2:O741,Comodines[[#This Row],[LatT&amp;LonT]],$F$2:F741,Datos[[#This Row],[Acq_date]]-1)=0,TRUE,FALSE)</f>
        <v>1</v>
      </c>
      <c r="W741" s="2" t="b">
        <f>AND(Comodines[[#This Row],[L&amp;L]],Comodines[[#This Row],[Nuevo_Fuego]])</f>
        <v>0</v>
      </c>
      <c r="X741" s="2" t="str">
        <f>IF(Comodines[[#This Row],[L&amp;L]],Comodines[[#This Row],[Contador]],"")</f>
        <v/>
      </c>
      <c r="Y741" s="2" t="str">
        <f>IFERROR(SMALL(Comodines[L&amp;LC1],COUNTA($U$2:U741)),"")</f>
        <v/>
      </c>
      <c r="Z741" s="2" t="str">
        <f>IF(AND(Comodines[[#This Row],[Nuevo_Fuego]],Comodines[[#This Row],[L&amp;L]]),Comodines[[#This Row],[Contador]],"")</f>
        <v/>
      </c>
      <c r="AA741" s="2" t="str">
        <f>IFERROR(SMALL(Comodines[FuegoC1],COUNTA($W$2:W741)),"")</f>
        <v/>
      </c>
      <c r="AB741" s="3"/>
      <c r="AD741" s="3"/>
      <c r="AE741" s="3"/>
    </row>
    <row r="742" spans="1:31" ht="15" x14ac:dyDescent="0.25">
      <c r="A742" s="25">
        <v>31.4922</v>
      </c>
      <c r="B742" s="18">
        <v>-93.628410000000002</v>
      </c>
      <c r="C742" s="2">
        <v>348.7</v>
      </c>
      <c r="D742" s="2">
        <v>0.5</v>
      </c>
      <c r="E742" s="2">
        <v>0.7</v>
      </c>
      <c r="F742" s="4">
        <v>42643</v>
      </c>
      <c r="G742" s="2">
        <v>1825</v>
      </c>
      <c r="H742" s="2" t="s">
        <v>0</v>
      </c>
      <c r="I742" s="2" t="s">
        <v>1</v>
      </c>
      <c r="J742" s="2" t="s">
        <v>2</v>
      </c>
      <c r="K742" s="2">
        <v>304.89999999999998</v>
      </c>
      <c r="L742" s="2">
        <v>0</v>
      </c>
      <c r="M742" s="6" t="s">
        <v>3</v>
      </c>
      <c r="N742" s="23"/>
      <c r="O742" s="21" t="str">
        <f>Comodines[[#This Row],[Lat_trunc]]&amp;Comodines[[#This Row],[Lon_trunc]]</f>
        <v>31.492-93.6285</v>
      </c>
      <c r="P742" s="21">
        <f>MROUND(Datos[[#This Row],[Latitude]],IF(Datos[[#This Row],[Latitude]]&lt;0,-Precisión,Precisión))</f>
        <v>31.492000000000001</v>
      </c>
      <c r="Q742" s="21">
        <f>MROUND(Datos[[#This Row],[Longitude]],IF(Datos[[#This Row],[Longitude]]&lt;0,-Precisión,Precisión))</f>
        <v>-93.628500000000003</v>
      </c>
      <c r="R742" s="1">
        <v>741</v>
      </c>
      <c r="S742" s="5" t="b">
        <f>AND(Datos[[#This Row],[Latitude]]&gt;=Latitud_,Datos[[#This Row],[Latitude]]&lt;=_Latitud)</f>
        <v>0</v>
      </c>
      <c r="T742" s="2" t="b">
        <f>AND(Datos[[#This Row],[Longitude]]&gt;=Longitud_,Datos[[#This Row],[Longitude]]&lt;=_Longitud)</f>
        <v>0</v>
      </c>
      <c r="U742" s="2" t="b">
        <f>AND(Comodines[[#This Row],[Latitud]],Comodines[[#This Row],[Longitud]])</f>
        <v>0</v>
      </c>
      <c r="V742" s="2" t="b">
        <f>IF(COUNTIFS($O$2:O742,Comodines[[#This Row],[LatT&amp;LonT]],$F$2:F742,Datos[[#This Row],[Acq_date]]-1)=0,TRUE,FALSE)</f>
        <v>1</v>
      </c>
      <c r="W742" s="2" t="b">
        <f>AND(Comodines[[#This Row],[L&amp;L]],Comodines[[#This Row],[Nuevo_Fuego]])</f>
        <v>0</v>
      </c>
      <c r="X742" s="2" t="str">
        <f>IF(Comodines[[#This Row],[L&amp;L]],Comodines[[#This Row],[Contador]],"")</f>
        <v/>
      </c>
      <c r="Y742" s="2" t="str">
        <f>IFERROR(SMALL(Comodines[L&amp;LC1],COUNTA($U$2:U742)),"")</f>
        <v/>
      </c>
      <c r="Z742" s="2" t="str">
        <f>IF(AND(Comodines[[#This Row],[Nuevo_Fuego]],Comodines[[#This Row],[L&amp;L]]),Comodines[[#This Row],[Contador]],"")</f>
        <v/>
      </c>
      <c r="AA742" s="2" t="str">
        <f>IFERROR(SMALL(Comodines[FuegoC1],COUNTA($W$2:W742)),"")</f>
        <v/>
      </c>
      <c r="AB742" s="3"/>
      <c r="AD742" s="3"/>
      <c r="AE742" s="3"/>
    </row>
    <row r="743" spans="1:31" ht="15" x14ac:dyDescent="0.25">
      <c r="A743" s="25">
        <v>31.490760000000002</v>
      </c>
      <c r="B743" s="18">
        <v>-93.633750000000006</v>
      </c>
      <c r="C743" s="2">
        <v>337.4</v>
      </c>
      <c r="D743" s="2">
        <v>0.5</v>
      </c>
      <c r="E743" s="2">
        <v>0.7</v>
      </c>
      <c r="F743" s="4">
        <v>42643</v>
      </c>
      <c r="G743" s="2">
        <v>1825</v>
      </c>
      <c r="H743" s="2" t="s">
        <v>0</v>
      </c>
      <c r="I743" s="2" t="s">
        <v>1</v>
      </c>
      <c r="J743" s="2" t="s">
        <v>2</v>
      </c>
      <c r="K743" s="2">
        <v>295.7</v>
      </c>
      <c r="L743" s="2">
        <v>0</v>
      </c>
      <c r="M743" s="6" t="s">
        <v>3</v>
      </c>
      <c r="N743" s="23"/>
      <c r="O743" s="21" t="str">
        <f>Comodines[[#This Row],[Lat_trunc]]&amp;Comodines[[#This Row],[Lon_trunc]]</f>
        <v>31.491-93.634</v>
      </c>
      <c r="P743" s="21">
        <f>MROUND(Datos[[#This Row],[Latitude]],IF(Datos[[#This Row],[Latitude]]&lt;0,-Precisión,Precisión))</f>
        <v>31.491</v>
      </c>
      <c r="Q743" s="21">
        <f>MROUND(Datos[[#This Row],[Longitude]],IF(Datos[[#This Row],[Longitude]]&lt;0,-Precisión,Precisión))</f>
        <v>-93.634</v>
      </c>
      <c r="R743" s="1">
        <v>742</v>
      </c>
      <c r="S743" s="5" t="b">
        <f>AND(Datos[[#This Row],[Latitude]]&gt;=Latitud_,Datos[[#This Row],[Latitude]]&lt;=_Latitud)</f>
        <v>0</v>
      </c>
      <c r="T743" s="2" t="b">
        <f>AND(Datos[[#This Row],[Longitude]]&gt;=Longitud_,Datos[[#This Row],[Longitude]]&lt;=_Longitud)</f>
        <v>0</v>
      </c>
      <c r="U743" s="2" t="b">
        <f>AND(Comodines[[#This Row],[Latitud]],Comodines[[#This Row],[Longitud]])</f>
        <v>0</v>
      </c>
      <c r="V743" s="2" t="b">
        <f>IF(COUNTIFS($O$2:O743,Comodines[[#This Row],[LatT&amp;LonT]],$F$2:F743,Datos[[#This Row],[Acq_date]]-1)=0,TRUE,FALSE)</f>
        <v>1</v>
      </c>
      <c r="W743" s="2" t="b">
        <f>AND(Comodines[[#This Row],[L&amp;L]],Comodines[[#This Row],[Nuevo_Fuego]])</f>
        <v>0</v>
      </c>
      <c r="X743" s="2" t="str">
        <f>IF(Comodines[[#This Row],[L&amp;L]],Comodines[[#This Row],[Contador]],"")</f>
        <v/>
      </c>
      <c r="Y743" s="2" t="str">
        <f>IFERROR(SMALL(Comodines[L&amp;LC1],COUNTA($U$2:U743)),"")</f>
        <v/>
      </c>
      <c r="Z743" s="2" t="str">
        <f>IF(AND(Comodines[[#This Row],[Nuevo_Fuego]],Comodines[[#This Row],[L&amp;L]]),Comodines[[#This Row],[Contador]],"")</f>
        <v/>
      </c>
      <c r="AA743" s="2" t="str">
        <f>IFERROR(SMALL(Comodines[FuegoC1],COUNTA($W$2:W743)),"")</f>
        <v/>
      </c>
      <c r="AB743" s="3"/>
      <c r="AD743" s="3"/>
      <c r="AE743" s="3"/>
    </row>
    <row r="744" spans="1:31" ht="15" x14ac:dyDescent="0.25">
      <c r="A744" s="25">
        <v>31.38907</v>
      </c>
      <c r="B744" s="18">
        <v>-94.007350000000002</v>
      </c>
      <c r="C744" s="2">
        <v>333.7</v>
      </c>
      <c r="D744" s="2">
        <v>0.5</v>
      </c>
      <c r="E744" s="2">
        <v>0.7</v>
      </c>
      <c r="F744" s="4">
        <v>42643</v>
      </c>
      <c r="G744" s="2">
        <v>1825</v>
      </c>
      <c r="H744" s="2" t="s">
        <v>0</v>
      </c>
      <c r="I744" s="2" t="s">
        <v>1</v>
      </c>
      <c r="J744" s="2" t="s">
        <v>2</v>
      </c>
      <c r="K744" s="2">
        <v>293.60000000000002</v>
      </c>
      <c r="L744" s="2">
        <v>0</v>
      </c>
      <c r="M744" s="6" t="s">
        <v>3</v>
      </c>
      <c r="N744" s="23"/>
      <c r="O744" s="21" t="str">
        <f>Comodines[[#This Row],[Lat_trunc]]&amp;Comodines[[#This Row],[Lon_trunc]]</f>
        <v>31.389-94.0075</v>
      </c>
      <c r="P744" s="21">
        <f>MROUND(Datos[[#This Row],[Latitude]],IF(Datos[[#This Row],[Latitude]]&lt;0,-Precisión,Precisión))</f>
        <v>31.388999999999999</v>
      </c>
      <c r="Q744" s="21">
        <f>MROUND(Datos[[#This Row],[Longitude]],IF(Datos[[#This Row],[Longitude]]&lt;0,-Precisión,Precisión))</f>
        <v>-94.007500000000007</v>
      </c>
      <c r="R744" s="1">
        <v>743</v>
      </c>
      <c r="S744" s="5" t="b">
        <f>AND(Datos[[#This Row],[Latitude]]&gt;=Latitud_,Datos[[#This Row],[Latitude]]&lt;=_Latitud)</f>
        <v>0</v>
      </c>
      <c r="T744" s="2" t="b">
        <f>AND(Datos[[#This Row],[Longitude]]&gt;=Longitud_,Datos[[#This Row],[Longitude]]&lt;=_Longitud)</f>
        <v>0</v>
      </c>
      <c r="U744" s="2" t="b">
        <f>AND(Comodines[[#This Row],[Latitud]],Comodines[[#This Row],[Longitud]])</f>
        <v>0</v>
      </c>
      <c r="V744" s="2" t="b">
        <f>IF(COUNTIFS($O$2:O744,Comodines[[#This Row],[LatT&amp;LonT]],$F$2:F744,Datos[[#This Row],[Acq_date]]-1)=0,TRUE,FALSE)</f>
        <v>1</v>
      </c>
      <c r="W744" s="2" t="b">
        <f>AND(Comodines[[#This Row],[L&amp;L]],Comodines[[#This Row],[Nuevo_Fuego]])</f>
        <v>0</v>
      </c>
      <c r="X744" s="2" t="str">
        <f>IF(Comodines[[#This Row],[L&amp;L]],Comodines[[#This Row],[Contador]],"")</f>
        <v/>
      </c>
      <c r="Y744" s="2" t="str">
        <f>IFERROR(SMALL(Comodines[L&amp;LC1],COUNTA($U$2:U744)),"")</f>
        <v/>
      </c>
      <c r="Z744" s="2" t="str">
        <f>IF(AND(Comodines[[#This Row],[Nuevo_Fuego]],Comodines[[#This Row],[L&amp;L]]),Comodines[[#This Row],[Contador]],"")</f>
        <v/>
      </c>
      <c r="AA744" s="2" t="str">
        <f>IFERROR(SMALL(Comodines[FuegoC1],COUNTA($W$2:W744)),"")</f>
        <v/>
      </c>
      <c r="AB744" s="3"/>
      <c r="AD744" s="3"/>
      <c r="AE744" s="3"/>
    </row>
    <row r="745" spans="1:31" ht="15" x14ac:dyDescent="0.25">
      <c r="A745" s="25">
        <v>31.708850000000002</v>
      </c>
      <c r="B745" s="18">
        <v>-93.054339999999996</v>
      </c>
      <c r="C745" s="2">
        <v>333.9</v>
      </c>
      <c r="D745" s="2">
        <v>0.5</v>
      </c>
      <c r="E745" s="2">
        <v>0.7</v>
      </c>
      <c r="F745" s="4">
        <v>42643</v>
      </c>
      <c r="G745" s="2">
        <v>1825</v>
      </c>
      <c r="H745" s="2" t="s">
        <v>0</v>
      </c>
      <c r="I745" s="2" t="s">
        <v>1</v>
      </c>
      <c r="J745" s="2" t="s">
        <v>2</v>
      </c>
      <c r="K745" s="2">
        <v>295.10000000000002</v>
      </c>
      <c r="L745" s="2">
        <v>0</v>
      </c>
      <c r="M745" s="6" t="s">
        <v>3</v>
      </c>
      <c r="N745" s="23"/>
      <c r="O745" s="21" t="str">
        <f>Comodines[[#This Row],[Lat_trunc]]&amp;Comodines[[#This Row],[Lon_trunc]]</f>
        <v>31.709-93.0545</v>
      </c>
      <c r="P745" s="21">
        <f>MROUND(Datos[[#This Row],[Latitude]],IF(Datos[[#This Row],[Latitude]]&lt;0,-Precisión,Precisión))</f>
        <v>31.709</v>
      </c>
      <c r="Q745" s="21">
        <f>MROUND(Datos[[#This Row],[Longitude]],IF(Datos[[#This Row],[Longitude]]&lt;0,-Precisión,Precisión))</f>
        <v>-93.054500000000004</v>
      </c>
      <c r="R745" s="1">
        <v>744</v>
      </c>
      <c r="S745" s="5" t="b">
        <f>AND(Datos[[#This Row],[Latitude]]&gt;=Latitud_,Datos[[#This Row],[Latitude]]&lt;=_Latitud)</f>
        <v>0</v>
      </c>
      <c r="T745" s="2" t="b">
        <f>AND(Datos[[#This Row],[Longitude]]&gt;=Longitud_,Datos[[#This Row],[Longitude]]&lt;=_Longitud)</f>
        <v>0</v>
      </c>
      <c r="U745" s="2" t="b">
        <f>AND(Comodines[[#This Row],[Latitud]],Comodines[[#This Row],[Longitud]])</f>
        <v>0</v>
      </c>
      <c r="V745" s="2" t="b">
        <f>IF(COUNTIFS($O$2:O745,Comodines[[#This Row],[LatT&amp;LonT]],$F$2:F745,Datos[[#This Row],[Acq_date]]-1)=0,TRUE,FALSE)</f>
        <v>1</v>
      </c>
      <c r="W745" s="2" t="b">
        <f>AND(Comodines[[#This Row],[L&amp;L]],Comodines[[#This Row],[Nuevo_Fuego]])</f>
        <v>0</v>
      </c>
      <c r="X745" s="2" t="str">
        <f>IF(Comodines[[#This Row],[L&amp;L]],Comodines[[#This Row],[Contador]],"")</f>
        <v/>
      </c>
      <c r="Y745" s="2" t="str">
        <f>IFERROR(SMALL(Comodines[L&amp;LC1],COUNTA($U$2:U745)),"")</f>
        <v/>
      </c>
      <c r="Z745" s="2" t="str">
        <f>IF(AND(Comodines[[#This Row],[Nuevo_Fuego]],Comodines[[#This Row],[L&amp;L]]),Comodines[[#This Row],[Contador]],"")</f>
        <v/>
      </c>
      <c r="AA745" s="2" t="str">
        <f>IFERROR(SMALL(Comodines[FuegoC1],COUNTA($W$2:W745)),"")</f>
        <v/>
      </c>
      <c r="AB745" s="3"/>
      <c r="AD745" s="3"/>
      <c r="AE745" s="3"/>
    </row>
    <row r="746" spans="1:31" ht="15" x14ac:dyDescent="0.25">
      <c r="A746" s="25">
        <v>33.398269999999997</v>
      </c>
      <c r="B746" s="18">
        <v>-86.309470000000005</v>
      </c>
      <c r="C746" s="2">
        <v>342.6</v>
      </c>
      <c r="D746" s="2">
        <v>0.6</v>
      </c>
      <c r="E746" s="2">
        <v>0.4</v>
      </c>
      <c r="F746" s="4">
        <v>42643</v>
      </c>
      <c r="G746" s="2">
        <v>1825</v>
      </c>
      <c r="H746" s="2" t="s">
        <v>0</v>
      </c>
      <c r="I746" s="2" t="s">
        <v>1</v>
      </c>
      <c r="J746" s="2" t="s">
        <v>2</v>
      </c>
      <c r="K746" s="2">
        <v>297.3</v>
      </c>
      <c r="L746" s="2">
        <v>0</v>
      </c>
      <c r="M746" s="6" t="s">
        <v>3</v>
      </c>
      <c r="N746" s="23"/>
      <c r="O746" s="21" t="str">
        <f>Comodines[[#This Row],[Lat_trunc]]&amp;Comodines[[#This Row],[Lon_trunc]]</f>
        <v>33.3985-86.3095</v>
      </c>
      <c r="P746" s="21">
        <f>MROUND(Datos[[#This Row],[Latitude]],IF(Datos[[#This Row],[Latitude]]&lt;0,-Precisión,Precisión))</f>
        <v>33.398499999999999</v>
      </c>
      <c r="Q746" s="21">
        <f>MROUND(Datos[[#This Row],[Longitude]],IF(Datos[[#This Row],[Longitude]]&lt;0,-Precisión,Precisión))</f>
        <v>-86.3095</v>
      </c>
      <c r="R746" s="1">
        <v>745</v>
      </c>
      <c r="S746" s="5" t="b">
        <f>AND(Datos[[#This Row],[Latitude]]&gt;=Latitud_,Datos[[#This Row],[Latitude]]&lt;=_Latitud)</f>
        <v>0</v>
      </c>
      <c r="T746" s="2" t="b">
        <f>AND(Datos[[#This Row],[Longitude]]&gt;=Longitud_,Datos[[#This Row],[Longitude]]&lt;=_Longitud)</f>
        <v>0</v>
      </c>
      <c r="U746" s="2" t="b">
        <f>AND(Comodines[[#This Row],[Latitud]],Comodines[[#This Row],[Longitud]])</f>
        <v>0</v>
      </c>
      <c r="V746" s="2" t="b">
        <f>IF(COUNTIFS($O$2:O746,Comodines[[#This Row],[LatT&amp;LonT]],$F$2:F746,Datos[[#This Row],[Acq_date]]-1)=0,TRUE,FALSE)</f>
        <v>1</v>
      </c>
      <c r="W746" s="2" t="b">
        <f>AND(Comodines[[#This Row],[L&amp;L]],Comodines[[#This Row],[Nuevo_Fuego]])</f>
        <v>0</v>
      </c>
      <c r="X746" s="2" t="str">
        <f>IF(Comodines[[#This Row],[L&amp;L]],Comodines[[#This Row],[Contador]],"")</f>
        <v/>
      </c>
      <c r="Y746" s="2" t="str">
        <f>IFERROR(SMALL(Comodines[L&amp;LC1],COUNTA($U$2:U746)),"")</f>
        <v/>
      </c>
      <c r="Z746" s="2" t="str">
        <f>IF(AND(Comodines[[#This Row],[Nuevo_Fuego]],Comodines[[#This Row],[L&amp;L]]),Comodines[[#This Row],[Contador]],"")</f>
        <v/>
      </c>
      <c r="AA746" s="2" t="str">
        <f>IFERROR(SMALL(Comodines[FuegoC1],COUNTA($W$2:W746)),"")</f>
        <v/>
      </c>
      <c r="AB746" s="3"/>
      <c r="AD746" s="3"/>
      <c r="AE746" s="3"/>
    </row>
    <row r="747" spans="1:31" ht="15" x14ac:dyDescent="0.25">
      <c r="A747" s="25">
        <v>33.39667</v>
      </c>
      <c r="B747" s="18">
        <v>-86.310069999999996</v>
      </c>
      <c r="C747" s="2">
        <v>342.5</v>
      </c>
      <c r="D747" s="2">
        <v>0.6</v>
      </c>
      <c r="E747" s="2">
        <v>0.4</v>
      </c>
      <c r="F747" s="4">
        <v>42643</v>
      </c>
      <c r="G747" s="2">
        <v>1825</v>
      </c>
      <c r="H747" s="2" t="s">
        <v>0</v>
      </c>
      <c r="I747" s="2" t="s">
        <v>1</v>
      </c>
      <c r="J747" s="2" t="s">
        <v>2</v>
      </c>
      <c r="K747" s="2">
        <v>296.5</v>
      </c>
      <c r="L747" s="2">
        <v>0</v>
      </c>
      <c r="M747" s="6" t="s">
        <v>3</v>
      </c>
      <c r="N747" s="23"/>
      <c r="O747" s="21" t="str">
        <f>Comodines[[#This Row],[Lat_trunc]]&amp;Comodines[[#This Row],[Lon_trunc]]</f>
        <v>33.3965-86.31</v>
      </c>
      <c r="P747" s="21">
        <f>MROUND(Datos[[#This Row],[Latitude]],IF(Datos[[#This Row],[Latitude]]&lt;0,-Precisión,Precisión))</f>
        <v>33.396500000000003</v>
      </c>
      <c r="Q747" s="21">
        <f>MROUND(Datos[[#This Row],[Longitude]],IF(Datos[[#This Row],[Longitude]]&lt;0,-Precisión,Precisión))</f>
        <v>-86.31</v>
      </c>
      <c r="R747" s="1">
        <v>746</v>
      </c>
      <c r="S747" s="5" t="b">
        <f>AND(Datos[[#This Row],[Latitude]]&gt;=Latitud_,Datos[[#This Row],[Latitude]]&lt;=_Latitud)</f>
        <v>0</v>
      </c>
      <c r="T747" s="2" t="b">
        <f>AND(Datos[[#This Row],[Longitude]]&gt;=Longitud_,Datos[[#This Row],[Longitude]]&lt;=_Longitud)</f>
        <v>0</v>
      </c>
      <c r="U747" s="2" t="b">
        <f>AND(Comodines[[#This Row],[Latitud]],Comodines[[#This Row],[Longitud]])</f>
        <v>0</v>
      </c>
      <c r="V747" s="2" t="b">
        <f>IF(COUNTIFS($O$2:O747,Comodines[[#This Row],[LatT&amp;LonT]],$F$2:F747,Datos[[#This Row],[Acq_date]]-1)=0,TRUE,FALSE)</f>
        <v>1</v>
      </c>
      <c r="W747" s="2" t="b">
        <f>AND(Comodines[[#This Row],[L&amp;L]],Comodines[[#This Row],[Nuevo_Fuego]])</f>
        <v>0</v>
      </c>
      <c r="X747" s="2" t="str">
        <f>IF(Comodines[[#This Row],[L&amp;L]],Comodines[[#This Row],[Contador]],"")</f>
        <v/>
      </c>
      <c r="Y747" s="2" t="str">
        <f>IFERROR(SMALL(Comodines[L&amp;LC1],COUNTA($U$2:U747)),"")</f>
        <v/>
      </c>
      <c r="Z747" s="2" t="str">
        <f>IF(AND(Comodines[[#This Row],[Nuevo_Fuego]],Comodines[[#This Row],[L&amp;L]]),Comodines[[#This Row],[Contador]],"")</f>
        <v/>
      </c>
      <c r="AA747" s="2" t="str">
        <f>IFERROR(SMALL(Comodines[FuegoC1],COUNTA($W$2:W747)),"")</f>
        <v/>
      </c>
      <c r="AB747" s="3"/>
      <c r="AD747" s="3"/>
      <c r="AE747" s="3"/>
    </row>
    <row r="748" spans="1:31" ht="15" x14ac:dyDescent="0.25">
      <c r="A748" s="25">
        <v>33.400550000000003</v>
      </c>
      <c r="B748" s="18">
        <v>-86.311199999999999</v>
      </c>
      <c r="C748" s="2">
        <v>334.5</v>
      </c>
      <c r="D748" s="2">
        <v>0.6</v>
      </c>
      <c r="E748" s="2">
        <v>0.4</v>
      </c>
      <c r="F748" s="4">
        <v>42643</v>
      </c>
      <c r="G748" s="2">
        <v>1825</v>
      </c>
      <c r="H748" s="2" t="s">
        <v>0</v>
      </c>
      <c r="I748" s="2" t="s">
        <v>1</v>
      </c>
      <c r="J748" s="2" t="s">
        <v>2</v>
      </c>
      <c r="K748" s="2">
        <v>294.39999999999998</v>
      </c>
      <c r="L748" s="2">
        <v>0</v>
      </c>
      <c r="M748" s="6" t="s">
        <v>3</v>
      </c>
      <c r="N748" s="23"/>
      <c r="O748" s="21" t="str">
        <f>Comodines[[#This Row],[Lat_trunc]]&amp;Comodines[[#This Row],[Lon_trunc]]</f>
        <v>33.4005-86.311</v>
      </c>
      <c r="P748" s="21">
        <f>MROUND(Datos[[#This Row],[Latitude]],IF(Datos[[#This Row],[Latitude]]&lt;0,-Precisión,Precisión))</f>
        <v>33.400500000000001</v>
      </c>
      <c r="Q748" s="21">
        <f>MROUND(Datos[[#This Row],[Longitude]],IF(Datos[[#This Row],[Longitude]]&lt;0,-Precisión,Precisión))</f>
        <v>-86.311000000000007</v>
      </c>
      <c r="R748" s="1">
        <v>747</v>
      </c>
      <c r="S748" s="5" t="b">
        <f>AND(Datos[[#This Row],[Latitude]]&gt;=Latitud_,Datos[[#This Row],[Latitude]]&lt;=_Latitud)</f>
        <v>0</v>
      </c>
      <c r="T748" s="2" t="b">
        <f>AND(Datos[[#This Row],[Longitude]]&gt;=Longitud_,Datos[[#This Row],[Longitude]]&lt;=_Longitud)</f>
        <v>0</v>
      </c>
      <c r="U748" s="2" t="b">
        <f>AND(Comodines[[#This Row],[Latitud]],Comodines[[#This Row],[Longitud]])</f>
        <v>0</v>
      </c>
      <c r="V748" s="2" t="b">
        <f>IF(COUNTIFS($O$2:O748,Comodines[[#This Row],[LatT&amp;LonT]],$F$2:F748,Datos[[#This Row],[Acq_date]]-1)=0,TRUE,FALSE)</f>
        <v>1</v>
      </c>
      <c r="W748" s="2" t="b">
        <f>AND(Comodines[[#This Row],[L&amp;L]],Comodines[[#This Row],[Nuevo_Fuego]])</f>
        <v>0</v>
      </c>
      <c r="X748" s="2" t="str">
        <f>IF(Comodines[[#This Row],[L&amp;L]],Comodines[[#This Row],[Contador]],"")</f>
        <v/>
      </c>
      <c r="Y748" s="2" t="str">
        <f>IFERROR(SMALL(Comodines[L&amp;LC1],COUNTA($U$2:U748)),"")</f>
        <v/>
      </c>
      <c r="Z748" s="2" t="str">
        <f>IF(AND(Comodines[[#This Row],[Nuevo_Fuego]],Comodines[[#This Row],[L&amp;L]]),Comodines[[#This Row],[Contador]],"")</f>
        <v/>
      </c>
      <c r="AA748" s="2" t="str">
        <f>IFERROR(SMALL(Comodines[FuegoC1],COUNTA($W$2:W748)),"")</f>
        <v/>
      </c>
      <c r="AB748" s="3"/>
      <c r="AD748" s="3"/>
      <c r="AE748" s="3"/>
    </row>
    <row r="749" spans="1:31" ht="15" x14ac:dyDescent="0.25">
      <c r="A749" s="25">
        <v>31.934920000000002</v>
      </c>
      <c r="B749" s="18">
        <v>-93.204059999999998</v>
      </c>
      <c r="C749" s="2">
        <v>367</v>
      </c>
      <c r="D749" s="2">
        <v>0.5</v>
      </c>
      <c r="E749" s="2">
        <v>0.7</v>
      </c>
      <c r="F749" s="4">
        <v>42643</v>
      </c>
      <c r="G749" s="2">
        <v>1825</v>
      </c>
      <c r="H749" s="2" t="s">
        <v>0</v>
      </c>
      <c r="I749" s="2" t="s">
        <v>1</v>
      </c>
      <c r="J749" s="2" t="s">
        <v>2</v>
      </c>
      <c r="K749" s="2">
        <v>297.89999999999998</v>
      </c>
      <c r="L749" s="2">
        <v>0</v>
      </c>
      <c r="M749" s="6" t="s">
        <v>3</v>
      </c>
      <c r="N749" s="23"/>
      <c r="O749" s="21" t="str">
        <f>Comodines[[#This Row],[Lat_trunc]]&amp;Comodines[[#This Row],[Lon_trunc]]</f>
        <v>31.935-93.204</v>
      </c>
      <c r="P749" s="21">
        <f>MROUND(Datos[[#This Row],[Latitude]],IF(Datos[[#This Row],[Latitude]]&lt;0,-Precisión,Precisión))</f>
        <v>31.935000000000002</v>
      </c>
      <c r="Q749" s="21">
        <f>MROUND(Datos[[#This Row],[Longitude]],IF(Datos[[#This Row],[Longitude]]&lt;0,-Precisión,Precisión))</f>
        <v>-93.204000000000008</v>
      </c>
      <c r="R749" s="1">
        <v>748</v>
      </c>
      <c r="S749" s="5" t="b">
        <f>AND(Datos[[#This Row],[Latitude]]&gt;=Latitud_,Datos[[#This Row],[Latitude]]&lt;=_Latitud)</f>
        <v>0</v>
      </c>
      <c r="T749" s="2" t="b">
        <f>AND(Datos[[#This Row],[Longitude]]&gt;=Longitud_,Datos[[#This Row],[Longitude]]&lt;=_Longitud)</f>
        <v>0</v>
      </c>
      <c r="U749" s="2" t="b">
        <f>AND(Comodines[[#This Row],[Latitud]],Comodines[[#This Row],[Longitud]])</f>
        <v>0</v>
      </c>
      <c r="V749" s="2" t="b">
        <f>IF(COUNTIFS($O$2:O749,Comodines[[#This Row],[LatT&amp;LonT]],$F$2:F749,Datos[[#This Row],[Acq_date]]-1)=0,TRUE,FALSE)</f>
        <v>1</v>
      </c>
      <c r="W749" s="2" t="b">
        <f>AND(Comodines[[#This Row],[L&amp;L]],Comodines[[#This Row],[Nuevo_Fuego]])</f>
        <v>0</v>
      </c>
      <c r="X749" s="2" t="str">
        <f>IF(Comodines[[#This Row],[L&amp;L]],Comodines[[#This Row],[Contador]],"")</f>
        <v/>
      </c>
      <c r="Y749" s="2" t="str">
        <f>IFERROR(SMALL(Comodines[L&amp;LC1],COUNTA($U$2:U749)),"")</f>
        <v/>
      </c>
      <c r="Z749" s="2" t="str">
        <f>IF(AND(Comodines[[#This Row],[Nuevo_Fuego]],Comodines[[#This Row],[L&amp;L]]),Comodines[[#This Row],[Contador]],"")</f>
        <v/>
      </c>
      <c r="AA749" s="2" t="str">
        <f>IFERROR(SMALL(Comodines[FuegoC1],COUNTA($W$2:W749)),"")</f>
        <v/>
      </c>
      <c r="AB749" s="3"/>
      <c r="AD749" s="3"/>
      <c r="AE749" s="3"/>
    </row>
    <row r="750" spans="1:31" ht="15" x14ac:dyDescent="0.25">
      <c r="A750" s="25">
        <v>31.933620000000001</v>
      </c>
      <c r="B750" s="18">
        <v>-93.20908</v>
      </c>
      <c r="C750" s="2">
        <v>335.6</v>
      </c>
      <c r="D750" s="2">
        <v>0.5</v>
      </c>
      <c r="E750" s="2">
        <v>0.7</v>
      </c>
      <c r="F750" s="4">
        <v>42643</v>
      </c>
      <c r="G750" s="2">
        <v>1825</v>
      </c>
      <c r="H750" s="2" t="s">
        <v>0</v>
      </c>
      <c r="I750" s="2" t="s">
        <v>1</v>
      </c>
      <c r="J750" s="2" t="s">
        <v>2</v>
      </c>
      <c r="K750" s="2">
        <v>293.39999999999998</v>
      </c>
      <c r="L750" s="2">
        <v>0</v>
      </c>
      <c r="M750" s="6" t="s">
        <v>3</v>
      </c>
      <c r="N750" s="23"/>
      <c r="O750" s="21" t="str">
        <f>Comodines[[#This Row],[Lat_trunc]]&amp;Comodines[[#This Row],[Lon_trunc]]</f>
        <v>31.9335-93.209</v>
      </c>
      <c r="P750" s="21">
        <f>MROUND(Datos[[#This Row],[Latitude]],IF(Datos[[#This Row],[Latitude]]&lt;0,-Precisión,Precisión))</f>
        <v>31.933500000000002</v>
      </c>
      <c r="Q750" s="21">
        <f>MROUND(Datos[[#This Row],[Longitude]],IF(Datos[[#This Row],[Longitude]]&lt;0,-Precisión,Precisión))</f>
        <v>-93.209000000000003</v>
      </c>
      <c r="R750" s="1">
        <v>749</v>
      </c>
      <c r="S750" s="5" t="b">
        <f>AND(Datos[[#This Row],[Latitude]]&gt;=Latitud_,Datos[[#This Row],[Latitude]]&lt;=_Latitud)</f>
        <v>0</v>
      </c>
      <c r="T750" s="2" t="b">
        <f>AND(Datos[[#This Row],[Longitude]]&gt;=Longitud_,Datos[[#This Row],[Longitude]]&lt;=_Longitud)</f>
        <v>0</v>
      </c>
      <c r="U750" s="2" t="b">
        <f>AND(Comodines[[#This Row],[Latitud]],Comodines[[#This Row],[Longitud]])</f>
        <v>0</v>
      </c>
      <c r="V750" s="2" t="b">
        <f>IF(COUNTIFS($O$2:O750,Comodines[[#This Row],[LatT&amp;LonT]],$F$2:F750,Datos[[#This Row],[Acq_date]]-1)=0,TRUE,FALSE)</f>
        <v>1</v>
      </c>
      <c r="W750" s="2" t="b">
        <f>AND(Comodines[[#This Row],[L&amp;L]],Comodines[[#This Row],[Nuevo_Fuego]])</f>
        <v>0</v>
      </c>
      <c r="X750" s="2" t="str">
        <f>IF(Comodines[[#This Row],[L&amp;L]],Comodines[[#This Row],[Contador]],"")</f>
        <v/>
      </c>
      <c r="Y750" s="2" t="str">
        <f>IFERROR(SMALL(Comodines[L&amp;LC1],COUNTA($U$2:U750)),"")</f>
        <v/>
      </c>
      <c r="Z750" s="2" t="str">
        <f>IF(AND(Comodines[[#This Row],[Nuevo_Fuego]],Comodines[[#This Row],[L&amp;L]]),Comodines[[#This Row],[Contador]],"")</f>
        <v/>
      </c>
      <c r="AA750" s="2" t="str">
        <f>IFERROR(SMALL(Comodines[FuegoC1],COUNTA($W$2:W750)),"")</f>
        <v/>
      </c>
      <c r="AB750" s="3"/>
      <c r="AD750" s="3"/>
      <c r="AE750" s="3"/>
    </row>
    <row r="751" spans="1:31" ht="15" x14ac:dyDescent="0.25">
      <c r="A751" s="25">
        <v>31.93873</v>
      </c>
      <c r="B751" s="18">
        <v>-93.203360000000004</v>
      </c>
      <c r="C751" s="2">
        <v>367</v>
      </c>
      <c r="D751" s="2">
        <v>0.5</v>
      </c>
      <c r="E751" s="2">
        <v>0.7</v>
      </c>
      <c r="F751" s="4">
        <v>42643</v>
      </c>
      <c r="G751" s="2">
        <v>1825</v>
      </c>
      <c r="H751" s="2" t="s">
        <v>0</v>
      </c>
      <c r="I751" s="2" t="s">
        <v>1</v>
      </c>
      <c r="J751" s="2" t="s">
        <v>2</v>
      </c>
      <c r="K751" s="2">
        <v>294.8</v>
      </c>
      <c r="L751" s="2">
        <v>0</v>
      </c>
      <c r="M751" s="6" t="s">
        <v>3</v>
      </c>
      <c r="N751" s="23"/>
      <c r="O751" s="21" t="str">
        <f>Comodines[[#This Row],[Lat_trunc]]&amp;Comodines[[#This Row],[Lon_trunc]]</f>
        <v>31.9385-93.2035</v>
      </c>
      <c r="P751" s="21">
        <f>MROUND(Datos[[#This Row],[Latitude]],IF(Datos[[#This Row],[Latitude]]&lt;0,-Precisión,Precisión))</f>
        <v>31.938500000000001</v>
      </c>
      <c r="Q751" s="21">
        <f>MROUND(Datos[[#This Row],[Longitude]],IF(Datos[[#This Row],[Longitude]]&lt;0,-Precisión,Precisión))</f>
        <v>-93.203500000000005</v>
      </c>
      <c r="R751" s="1">
        <v>750</v>
      </c>
      <c r="S751" s="5" t="b">
        <f>AND(Datos[[#This Row],[Latitude]]&gt;=Latitud_,Datos[[#This Row],[Latitude]]&lt;=_Latitud)</f>
        <v>0</v>
      </c>
      <c r="T751" s="2" t="b">
        <f>AND(Datos[[#This Row],[Longitude]]&gt;=Longitud_,Datos[[#This Row],[Longitude]]&lt;=_Longitud)</f>
        <v>0</v>
      </c>
      <c r="U751" s="2" t="b">
        <f>AND(Comodines[[#This Row],[Latitud]],Comodines[[#This Row],[Longitud]])</f>
        <v>0</v>
      </c>
      <c r="V751" s="2" t="b">
        <f>IF(COUNTIFS($O$2:O751,Comodines[[#This Row],[LatT&amp;LonT]],$F$2:F751,Datos[[#This Row],[Acq_date]]-1)=0,TRUE,FALSE)</f>
        <v>1</v>
      </c>
      <c r="W751" s="2" t="b">
        <f>AND(Comodines[[#This Row],[L&amp;L]],Comodines[[#This Row],[Nuevo_Fuego]])</f>
        <v>0</v>
      </c>
      <c r="X751" s="2" t="str">
        <f>IF(Comodines[[#This Row],[L&amp;L]],Comodines[[#This Row],[Contador]],"")</f>
        <v/>
      </c>
      <c r="Y751" s="2" t="str">
        <f>IFERROR(SMALL(Comodines[L&amp;LC1],COUNTA($U$2:U751)),"")</f>
        <v/>
      </c>
      <c r="Z751" s="2" t="str">
        <f>IF(AND(Comodines[[#This Row],[Nuevo_Fuego]],Comodines[[#This Row],[L&amp;L]]),Comodines[[#This Row],[Contador]],"")</f>
        <v/>
      </c>
      <c r="AA751" s="2" t="str">
        <f>IFERROR(SMALL(Comodines[FuegoC1],COUNTA($W$2:W751)),"")</f>
        <v/>
      </c>
      <c r="AB751" s="3"/>
      <c r="AD751" s="3"/>
      <c r="AE751" s="3"/>
    </row>
    <row r="752" spans="1:31" ht="15" x14ac:dyDescent="0.25">
      <c r="A752" s="25">
        <v>31.9374</v>
      </c>
      <c r="B752" s="18">
        <v>-93.208370000000002</v>
      </c>
      <c r="C752" s="2">
        <v>344.9</v>
      </c>
      <c r="D752" s="2">
        <v>0.5</v>
      </c>
      <c r="E752" s="2">
        <v>0.7</v>
      </c>
      <c r="F752" s="4">
        <v>42643</v>
      </c>
      <c r="G752" s="2">
        <v>1825</v>
      </c>
      <c r="H752" s="2" t="s">
        <v>0</v>
      </c>
      <c r="I752" s="2" t="s">
        <v>1</v>
      </c>
      <c r="J752" s="2" t="s">
        <v>2</v>
      </c>
      <c r="K752" s="2">
        <v>310.2</v>
      </c>
      <c r="L752" s="2">
        <v>0</v>
      </c>
      <c r="M752" s="6" t="s">
        <v>3</v>
      </c>
      <c r="N752" s="23"/>
      <c r="O752" s="21" t="str">
        <f>Comodines[[#This Row],[Lat_trunc]]&amp;Comodines[[#This Row],[Lon_trunc]]</f>
        <v>31.9375-93.2085</v>
      </c>
      <c r="P752" s="21">
        <f>MROUND(Datos[[#This Row],[Latitude]],IF(Datos[[#This Row],[Latitude]]&lt;0,-Precisión,Precisión))</f>
        <v>31.9375</v>
      </c>
      <c r="Q752" s="21">
        <f>MROUND(Datos[[#This Row],[Longitude]],IF(Datos[[#This Row],[Longitude]]&lt;0,-Precisión,Precisión))</f>
        <v>-93.208500000000001</v>
      </c>
      <c r="R752" s="1">
        <v>751</v>
      </c>
      <c r="S752" s="5" t="b">
        <f>AND(Datos[[#This Row],[Latitude]]&gt;=Latitud_,Datos[[#This Row],[Latitude]]&lt;=_Latitud)</f>
        <v>0</v>
      </c>
      <c r="T752" s="2" t="b">
        <f>AND(Datos[[#This Row],[Longitude]]&gt;=Longitud_,Datos[[#This Row],[Longitude]]&lt;=_Longitud)</f>
        <v>0</v>
      </c>
      <c r="U752" s="2" t="b">
        <f>AND(Comodines[[#This Row],[Latitud]],Comodines[[#This Row],[Longitud]])</f>
        <v>0</v>
      </c>
      <c r="V752" s="2" t="b">
        <f>IF(COUNTIFS($O$2:O752,Comodines[[#This Row],[LatT&amp;LonT]],$F$2:F752,Datos[[#This Row],[Acq_date]]-1)=0,TRUE,FALSE)</f>
        <v>1</v>
      </c>
      <c r="W752" s="2" t="b">
        <f>AND(Comodines[[#This Row],[L&amp;L]],Comodines[[#This Row],[Nuevo_Fuego]])</f>
        <v>0</v>
      </c>
      <c r="X752" s="2" t="str">
        <f>IF(Comodines[[#This Row],[L&amp;L]],Comodines[[#This Row],[Contador]],"")</f>
        <v/>
      </c>
      <c r="Y752" s="2" t="str">
        <f>IFERROR(SMALL(Comodines[L&amp;LC1],COUNTA($U$2:U752)),"")</f>
        <v/>
      </c>
      <c r="Z752" s="2" t="str">
        <f>IF(AND(Comodines[[#This Row],[Nuevo_Fuego]],Comodines[[#This Row],[L&amp;L]]),Comodines[[#This Row],[Contador]],"")</f>
        <v/>
      </c>
      <c r="AA752" s="2" t="str">
        <f>IFERROR(SMALL(Comodines[FuegoC1],COUNTA($W$2:W752)),"")</f>
        <v/>
      </c>
      <c r="AB752" s="3"/>
      <c r="AD752" s="3"/>
      <c r="AE752" s="3"/>
    </row>
    <row r="753" spans="1:31" ht="15" x14ac:dyDescent="0.25">
      <c r="A753" s="25">
        <v>31.944479999999999</v>
      </c>
      <c r="B753" s="18">
        <v>-93.205510000000004</v>
      </c>
      <c r="C753" s="2">
        <v>329</v>
      </c>
      <c r="D753" s="2">
        <v>0.5</v>
      </c>
      <c r="E753" s="2">
        <v>0.7</v>
      </c>
      <c r="F753" s="4">
        <v>42643</v>
      </c>
      <c r="G753" s="2">
        <v>1825</v>
      </c>
      <c r="H753" s="2" t="s">
        <v>0</v>
      </c>
      <c r="I753" s="2" t="s">
        <v>1</v>
      </c>
      <c r="J753" s="2" t="s">
        <v>2</v>
      </c>
      <c r="K753" s="2">
        <v>293.3</v>
      </c>
      <c r="L753" s="2">
        <v>0</v>
      </c>
      <c r="M753" s="6" t="s">
        <v>3</v>
      </c>
      <c r="N753" s="23"/>
      <c r="O753" s="21" t="str">
        <f>Comodines[[#This Row],[Lat_trunc]]&amp;Comodines[[#This Row],[Lon_trunc]]</f>
        <v>31.9445-93.2055</v>
      </c>
      <c r="P753" s="21">
        <f>MROUND(Datos[[#This Row],[Latitude]],IF(Datos[[#This Row],[Latitude]]&lt;0,-Precisión,Precisión))</f>
        <v>31.944500000000001</v>
      </c>
      <c r="Q753" s="21">
        <f>MROUND(Datos[[#This Row],[Longitude]],IF(Datos[[#This Row],[Longitude]]&lt;0,-Precisión,Precisión))</f>
        <v>-93.205500000000001</v>
      </c>
      <c r="R753" s="1">
        <v>752</v>
      </c>
      <c r="S753" s="5" t="b">
        <f>AND(Datos[[#This Row],[Latitude]]&gt;=Latitud_,Datos[[#This Row],[Latitude]]&lt;=_Latitud)</f>
        <v>0</v>
      </c>
      <c r="T753" s="2" t="b">
        <f>AND(Datos[[#This Row],[Longitude]]&gt;=Longitud_,Datos[[#This Row],[Longitude]]&lt;=_Longitud)</f>
        <v>0</v>
      </c>
      <c r="U753" s="2" t="b">
        <f>AND(Comodines[[#This Row],[Latitud]],Comodines[[#This Row],[Longitud]])</f>
        <v>0</v>
      </c>
      <c r="V753" s="2" t="b">
        <f>IF(COUNTIFS($O$2:O753,Comodines[[#This Row],[LatT&amp;LonT]],$F$2:F753,Datos[[#This Row],[Acq_date]]-1)=0,TRUE,FALSE)</f>
        <v>1</v>
      </c>
      <c r="W753" s="2" t="b">
        <f>AND(Comodines[[#This Row],[L&amp;L]],Comodines[[#This Row],[Nuevo_Fuego]])</f>
        <v>0</v>
      </c>
      <c r="X753" s="2" t="str">
        <f>IF(Comodines[[#This Row],[L&amp;L]],Comodines[[#This Row],[Contador]],"")</f>
        <v/>
      </c>
      <c r="Y753" s="2" t="str">
        <f>IFERROR(SMALL(Comodines[L&amp;LC1],COUNTA($U$2:U753)),"")</f>
        <v/>
      </c>
      <c r="Z753" s="2" t="str">
        <f>IF(AND(Comodines[[#This Row],[Nuevo_Fuego]],Comodines[[#This Row],[L&amp;L]]),Comodines[[#This Row],[Contador]],"")</f>
        <v/>
      </c>
      <c r="AA753" s="2" t="str">
        <f>IFERROR(SMALL(Comodines[FuegoC1],COUNTA($W$2:W753)),"")</f>
        <v/>
      </c>
      <c r="AB753" s="3"/>
      <c r="AD753" s="3"/>
      <c r="AE753" s="3"/>
    </row>
    <row r="754" spans="1:31" ht="15" x14ac:dyDescent="0.25">
      <c r="A754" s="25">
        <v>31.943159999999999</v>
      </c>
      <c r="B754" s="18">
        <v>-93.210459999999998</v>
      </c>
      <c r="C754" s="2">
        <v>339.8</v>
      </c>
      <c r="D754" s="2">
        <v>0.5</v>
      </c>
      <c r="E754" s="2">
        <v>0.7</v>
      </c>
      <c r="F754" s="4">
        <v>42643</v>
      </c>
      <c r="G754" s="2">
        <v>1825</v>
      </c>
      <c r="H754" s="2" t="s">
        <v>0</v>
      </c>
      <c r="I754" s="2" t="s">
        <v>1</v>
      </c>
      <c r="J754" s="2" t="s">
        <v>2</v>
      </c>
      <c r="K754" s="2">
        <v>294.60000000000002</v>
      </c>
      <c r="L754" s="2">
        <v>0</v>
      </c>
      <c r="M754" s="6" t="s">
        <v>3</v>
      </c>
      <c r="N754" s="23"/>
      <c r="O754" s="21" t="str">
        <f>Comodines[[#This Row],[Lat_trunc]]&amp;Comodines[[#This Row],[Lon_trunc]]</f>
        <v>31.943-93.2105</v>
      </c>
      <c r="P754" s="21">
        <f>MROUND(Datos[[#This Row],[Latitude]],IF(Datos[[#This Row],[Latitude]]&lt;0,-Precisión,Precisión))</f>
        <v>31.943000000000001</v>
      </c>
      <c r="Q754" s="21">
        <f>MROUND(Datos[[#This Row],[Longitude]],IF(Datos[[#This Row],[Longitude]]&lt;0,-Precisión,Precisión))</f>
        <v>-93.210499999999996</v>
      </c>
      <c r="R754" s="1">
        <v>753</v>
      </c>
      <c r="S754" s="5" t="b">
        <f>AND(Datos[[#This Row],[Latitude]]&gt;=Latitud_,Datos[[#This Row],[Latitude]]&lt;=_Latitud)</f>
        <v>0</v>
      </c>
      <c r="T754" s="2" t="b">
        <f>AND(Datos[[#This Row],[Longitude]]&gt;=Longitud_,Datos[[#This Row],[Longitude]]&lt;=_Longitud)</f>
        <v>0</v>
      </c>
      <c r="U754" s="2" t="b">
        <f>AND(Comodines[[#This Row],[Latitud]],Comodines[[#This Row],[Longitud]])</f>
        <v>0</v>
      </c>
      <c r="V754" s="2" t="b">
        <f>IF(COUNTIFS($O$2:O754,Comodines[[#This Row],[LatT&amp;LonT]],$F$2:F754,Datos[[#This Row],[Acq_date]]-1)=0,TRUE,FALSE)</f>
        <v>1</v>
      </c>
      <c r="W754" s="2" t="b">
        <f>AND(Comodines[[#This Row],[L&amp;L]],Comodines[[#This Row],[Nuevo_Fuego]])</f>
        <v>0</v>
      </c>
      <c r="X754" s="2" t="str">
        <f>IF(Comodines[[#This Row],[L&amp;L]],Comodines[[#This Row],[Contador]],"")</f>
        <v/>
      </c>
      <c r="Y754" s="2" t="str">
        <f>IFERROR(SMALL(Comodines[L&amp;LC1],COUNTA($U$2:U754)),"")</f>
        <v/>
      </c>
      <c r="Z754" s="2" t="str">
        <f>IF(AND(Comodines[[#This Row],[Nuevo_Fuego]],Comodines[[#This Row],[L&amp;L]]),Comodines[[#This Row],[Contador]],"")</f>
        <v/>
      </c>
      <c r="AA754" s="2" t="str">
        <f>IFERROR(SMALL(Comodines[FuegoC1],COUNTA($W$2:W754)),"")</f>
        <v/>
      </c>
      <c r="AB754" s="3"/>
      <c r="AD754" s="3"/>
      <c r="AE754" s="3"/>
    </row>
    <row r="755" spans="1:31" ht="15" x14ac:dyDescent="0.25">
      <c r="A755" s="25">
        <v>33.248519999999999</v>
      </c>
      <c r="B755" s="18">
        <v>-88.425650000000005</v>
      </c>
      <c r="C755" s="2">
        <v>325.5</v>
      </c>
      <c r="D755" s="2">
        <v>0.5</v>
      </c>
      <c r="E755" s="2">
        <v>0.5</v>
      </c>
      <c r="F755" s="4">
        <v>42643</v>
      </c>
      <c r="G755" s="2">
        <v>1825</v>
      </c>
      <c r="H755" s="2" t="s">
        <v>0</v>
      </c>
      <c r="I755" s="2" t="s">
        <v>1</v>
      </c>
      <c r="J755" s="2" t="s">
        <v>2</v>
      </c>
      <c r="K755" s="2">
        <v>296.89999999999998</v>
      </c>
      <c r="L755" s="2">
        <v>0</v>
      </c>
      <c r="M755" s="6" t="s">
        <v>3</v>
      </c>
      <c r="N755" s="23"/>
      <c r="O755" s="21" t="str">
        <f>Comodines[[#This Row],[Lat_trunc]]&amp;Comodines[[#This Row],[Lon_trunc]]</f>
        <v>33.2485-88.4255</v>
      </c>
      <c r="P755" s="21">
        <f>MROUND(Datos[[#This Row],[Latitude]],IF(Datos[[#This Row],[Latitude]]&lt;0,-Precisión,Precisión))</f>
        <v>33.2485</v>
      </c>
      <c r="Q755" s="21">
        <f>MROUND(Datos[[#This Row],[Longitude]],IF(Datos[[#This Row],[Longitude]]&lt;0,-Precisión,Precisión))</f>
        <v>-88.4255</v>
      </c>
      <c r="R755" s="1">
        <v>754</v>
      </c>
      <c r="S755" s="5" t="b">
        <f>AND(Datos[[#This Row],[Latitude]]&gt;=Latitud_,Datos[[#This Row],[Latitude]]&lt;=_Latitud)</f>
        <v>0</v>
      </c>
      <c r="T755" s="2" t="b">
        <f>AND(Datos[[#This Row],[Longitude]]&gt;=Longitud_,Datos[[#This Row],[Longitude]]&lt;=_Longitud)</f>
        <v>0</v>
      </c>
      <c r="U755" s="2" t="b">
        <f>AND(Comodines[[#This Row],[Latitud]],Comodines[[#This Row],[Longitud]])</f>
        <v>0</v>
      </c>
      <c r="V755" s="2" t="b">
        <f>IF(COUNTIFS($O$2:O755,Comodines[[#This Row],[LatT&amp;LonT]],$F$2:F755,Datos[[#This Row],[Acq_date]]-1)=0,TRUE,FALSE)</f>
        <v>1</v>
      </c>
      <c r="W755" s="2" t="b">
        <f>AND(Comodines[[#This Row],[L&amp;L]],Comodines[[#This Row],[Nuevo_Fuego]])</f>
        <v>0</v>
      </c>
      <c r="X755" s="2" t="str">
        <f>IF(Comodines[[#This Row],[L&amp;L]],Comodines[[#This Row],[Contador]],"")</f>
        <v/>
      </c>
      <c r="Y755" s="2" t="str">
        <f>IFERROR(SMALL(Comodines[L&amp;LC1],COUNTA($U$2:U755)),"")</f>
        <v/>
      </c>
      <c r="Z755" s="2" t="str">
        <f>IF(AND(Comodines[[#This Row],[Nuevo_Fuego]],Comodines[[#This Row],[L&amp;L]]),Comodines[[#This Row],[Contador]],"")</f>
        <v/>
      </c>
      <c r="AA755" s="2" t="str">
        <f>IFERROR(SMALL(Comodines[FuegoC1],COUNTA($W$2:W755)),"")</f>
        <v/>
      </c>
      <c r="AB755" s="3"/>
      <c r="AD755" s="3"/>
      <c r="AE755" s="3"/>
    </row>
    <row r="756" spans="1:31" ht="15" x14ac:dyDescent="0.25">
      <c r="A756" s="25">
        <v>31.840699999999998</v>
      </c>
      <c r="B756" s="18">
        <v>-94.269009999999994</v>
      </c>
      <c r="C756" s="2">
        <v>325.3</v>
      </c>
      <c r="D756" s="2">
        <v>0.5</v>
      </c>
      <c r="E756" s="2">
        <v>0.7</v>
      </c>
      <c r="F756" s="4">
        <v>42643</v>
      </c>
      <c r="G756" s="2">
        <v>1825</v>
      </c>
      <c r="H756" s="2" t="s">
        <v>0</v>
      </c>
      <c r="I756" s="2" t="s">
        <v>1</v>
      </c>
      <c r="J756" s="2" t="s">
        <v>2</v>
      </c>
      <c r="K756" s="2">
        <v>296.8</v>
      </c>
      <c r="L756" s="2">
        <v>0</v>
      </c>
      <c r="M756" s="6" t="s">
        <v>3</v>
      </c>
      <c r="N756" s="23"/>
      <c r="O756" s="21" t="str">
        <f>Comodines[[#This Row],[Lat_trunc]]&amp;Comodines[[#This Row],[Lon_trunc]]</f>
        <v>31.8405-94.269</v>
      </c>
      <c r="P756" s="21">
        <f>MROUND(Datos[[#This Row],[Latitude]],IF(Datos[[#This Row],[Latitude]]&lt;0,-Precisión,Precisión))</f>
        <v>31.840500000000002</v>
      </c>
      <c r="Q756" s="21">
        <f>MROUND(Datos[[#This Row],[Longitude]],IF(Datos[[#This Row],[Longitude]]&lt;0,-Precisión,Precisión))</f>
        <v>-94.269000000000005</v>
      </c>
      <c r="R756" s="1">
        <v>755</v>
      </c>
      <c r="S756" s="5" t="b">
        <f>AND(Datos[[#This Row],[Latitude]]&gt;=Latitud_,Datos[[#This Row],[Latitude]]&lt;=_Latitud)</f>
        <v>0</v>
      </c>
      <c r="T756" s="2" t="b">
        <f>AND(Datos[[#This Row],[Longitude]]&gt;=Longitud_,Datos[[#This Row],[Longitude]]&lt;=_Longitud)</f>
        <v>0</v>
      </c>
      <c r="U756" s="2" t="b">
        <f>AND(Comodines[[#This Row],[Latitud]],Comodines[[#This Row],[Longitud]])</f>
        <v>0</v>
      </c>
      <c r="V756" s="2" t="b">
        <f>IF(COUNTIFS($O$2:O756,Comodines[[#This Row],[LatT&amp;LonT]],$F$2:F756,Datos[[#This Row],[Acq_date]]-1)=0,TRUE,FALSE)</f>
        <v>1</v>
      </c>
      <c r="W756" s="2" t="b">
        <f>AND(Comodines[[#This Row],[L&amp;L]],Comodines[[#This Row],[Nuevo_Fuego]])</f>
        <v>0</v>
      </c>
      <c r="X756" s="2" t="str">
        <f>IF(Comodines[[#This Row],[L&amp;L]],Comodines[[#This Row],[Contador]],"")</f>
        <v/>
      </c>
      <c r="Y756" s="2" t="str">
        <f>IFERROR(SMALL(Comodines[L&amp;LC1],COUNTA($U$2:U756)),"")</f>
        <v/>
      </c>
      <c r="Z756" s="2" t="str">
        <f>IF(AND(Comodines[[#This Row],[Nuevo_Fuego]],Comodines[[#This Row],[L&amp;L]]),Comodines[[#This Row],[Contador]],"")</f>
        <v/>
      </c>
      <c r="AA756" s="2" t="str">
        <f>IFERROR(SMALL(Comodines[FuegoC1],COUNTA($W$2:W756)),"")</f>
        <v/>
      </c>
      <c r="AB756" s="3"/>
      <c r="AD756" s="3"/>
      <c r="AE756" s="3"/>
    </row>
    <row r="757" spans="1:31" ht="15" x14ac:dyDescent="0.25">
      <c r="A757" s="25">
        <v>32.7896</v>
      </c>
      <c r="B757" s="18">
        <v>-91.199269999999999</v>
      </c>
      <c r="C757" s="2">
        <v>330.7</v>
      </c>
      <c r="D757" s="2">
        <v>0.4</v>
      </c>
      <c r="E757" s="2">
        <v>0.6</v>
      </c>
      <c r="F757" s="4">
        <v>42643</v>
      </c>
      <c r="G757" s="2">
        <v>1825</v>
      </c>
      <c r="H757" s="2" t="s">
        <v>0</v>
      </c>
      <c r="I757" s="2" t="s">
        <v>1</v>
      </c>
      <c r="J757" s="2" t="s">
        <v>2</v>
      </c>
      <c r="K757" s="2">
        <v>299.5</v>
      </c>
      <c r="L757" s="2">
        <v>0</v>
      </c>
      <c r="M757" s="6" t="s">
        <v>3</v>
      </c>
      <c r="N757" s="23"/>
      <c r="O757" s="21" t="str">
        <f>Comodines[[#This Row],[Lat_trunc]]&amp;Comodines[[#This Row],[Lon_trunc]]</f>
        <v>32.7895-91.1995</v>
      </c>
      <c r="P757" s="21">
        <f>MROUND(Datos[[#This Row],[Latitude]],IF(Datos[[#This Row],[Latitude]]&lt;0,-Precisión,Precisión))</f>
        <v>32.789500000000004</v>
      </c>
      <c r="Q757" s="21">
        <f>MROUND(Datos[[#This Row],[Longitude]],IF(Datos[[#This Row],[Longitude]]&lt;0,-Precisión,Precisión))</f>
        <v>-91.1995</v>
      </c>
      <c r="R757" s="1">
        <v>756</v>
      </c>
      <c r="S757" s="5" t="b">
        <f>AND(Datos[[#This Row],[Latitude]]&gt;=Latitud_,Datos[[#This Row],[Latitude]]&lt;=_Latitud)</f>
        <v>0</v>
      </c>
      <c r="T757" s="2" t="b">
        <f>AND(Datos[[#This Row],[Longitude]]&gt;=Longitud_,Datos[[#This Row],[Longitude]]&lt;=_Longitud)</f>
        <v>0</v>
      </c>
      <c r="U757" s="2" t="b">
        <f>AND(Comodines[[#This Row],[Latitud]],Comodines[[#This Row],[Longitud]])</f>
        <v>0</v>
      </c>
      <c r="V757" s="2" t="b">
        <f>IF(COUNTIFS($O$2:O757,Comodines[[#This Row],[LatT&amp;LonT]],$F$2:F757,Datos[[#This Row],[Acq_date]]-1)=0,TRUE,FALSE)</f>
        <v>1</v>
      </c>
      <c r="W757" s="2" t="b">
        <f>AND(Comodines[[#This Row],[L&amp;L]],Comodines[[#This Row],[Nuevo_Fuego]])</f>
        <v>0</v>
      </c>
      <c r="X757" s="2" t="str">
        <f>IF(Comodines[[#This Row],[L&amp;L]],Comodines[[#This Row],[Contador]],"")</f>
        <v/>
      </c>
      <c r="Y757" s="2" t="str">
        <f>IFERROR(SMALL(Comodines[L&amp;LC1],COUNTA($U$2:U757)),"")</f>
        <v/>
      </c>
      <c r="Z757" s="2" t="str">
        <f>IF(AND(Comodines[[#This Row],[Nuevo_Fuego]],Comodines[[#This Row],[L&amp;L]]),Comodines[[#This Row],[Contador]],"")</f>
        <v/>
      </c>
      <c r="AA757" s="2" t="str">
        <f>IFERROR(SMALL(Comodines[FuegoC1],COUNTA($W$2:W757)),"")</f>
        <v/>
      </c>
      <c r="AB757" s="3"/>
      <c r="AD757" s="3"/>
      <c r="AE757" s="3"/>
    </row>
    <row r="758" spans="1:31" ht="15" x14ac:dyDescent="0.25">
      <c r="A758" s="25">
        <v>31.897659999999998</v>
      </c>
      <c r="B758" s="18">
        <v>-94.719620000000006</v>
      </c>
      <c r="C758" s="2">
        <v>340.9</v>
      </c>
      <c r="D758" s="2">
        <v>0.6</v>
      </c>
      <c r="E758" s="2">
        <v>0.7</v>
      </c>
      <c r="F758" s="4">
        <v>42643</v>
      </c>
      <c r="G758" s="2">
        <v>1825</v>
      </c>
      <c r="H758" s="2" t="s">
        <v>0</v>
      </c>
      <c r="I758" s="2" t="s">
        <v>1</v>
      </c>
      <c r="J758" s="2" t="s">
        <v>2</v>
      </c>
      <c r="K758" s="2">
        <v>294.2</v>
      </c>
      <c r="L758" s="2">
        <v>0</v>
      </c>
      <c r="M758" s="6" t="s">
        <v>3</v>
      </c>
      <c r="N758" s="23"/>
      <c r="O758" s="21" t="str">
        <f>Comodines[[#This Row],[Lat_trunc]]&amp;Comodines[[#This Row],[Lon_trunc]]</f>
        <v>31.8975-94.7195</v>
      </c>
      <c r="P758" s="21">
        <f>MROUND(Datos[[#This Row],[Latitude]],IF(Datos[[#This Row],[Latitude]]&lt;0,-Precisión,Precisión))</f>
        <v>31.897500000000001</v>
      </c>
      <c r="Q758" s="21">
        <f>MROUND(Datos[[#This Row],[Longitude]],IF(Datos[[#This Row],[Longitude]]&lt;0,-Precisión,Precisión))</f>
        <v>-94.719499999999996</v>
      </c>
      <c r="R758" s="1">
        <v>757</v>
      </c>
      <c r="S758" s="5" t="b">
        <f>AND(Datos[[#This Row],[Latitude]]&gt;=Latitud_,Datos[[#This Row],[Latitude]]&lt;=_Latitud)</f>
        <v>0</v>
      </c>
      <c r="T758" s="2" t="b">
        <f>AND(Datos[[#This Row],[Longitude]]&gt;=Longitud_,Datos[[#This Row],[Longitude]]&lt;=_Longitud)</f>
        <v>0</v>
      </c>
      <c r="U758" s="2" t="b">
        <f>AND(Comodines[[#This Row],[Latitud]],Comodines[[#This Row],[Longitud]])</f>
        <v>0</v>
      </c>
      <c r="V758" s="2" t="b">
        <f>IF(COUNTIFS($O$2:O758,Comodines[[#This Row],[LatT&amp;LonT]],$F$2:F758,Datos[[#This Row],[Acq_date]]-1)=0,TRUE,FALSE)</f>
        <v>1</v>
      </c>
      <c r="W758" s="2" t="b">
        <f>AND(Comodines[[#This Row],[L&amp;L]],Comodines[[#This Row],[Nuevo_Fuego]])</f>
        <v>0</v>
      </c>
      <c r="X758" s="2" t="str">
        <f>IF(Comodines[[#This Row],[L&amp;L]],Comodines[[#This Row],[Contador]],"")</f>
        <v/>
      </c>
      <c r="Y758" s="2" t="str">
        <f>IFERROR(SMALL(Comodines[L&amp;LC1],COUNTA($U$2:U758)),"")</f>
        <v/>
      </c>
      <c r="Z758" s="2" t="str">
        <f>IF(AND(Comodines[[#This Row],[Nuevo_Fuego]],Comodines[[#This Row],[L&amp;L]]),Comodines[[#This Row],[Contador]],"")</f>
        <v/>
      </c>
      <c r="AA758" s="2" t="str">
        <f>IFERROR(SMALL(Comodines[FuegoC1],COUNTA($W$2:W758)),"")</f>
        <v/>
      </c>
      <c r="AB758" s="3"/>
      <c r="AD758" s="3"/>
      <c r="AE758" s="3"/>
    </row>
    <row r="759" spans="1:31" ht="15" x14ac:dyDescent="0.25">
      <c r="A759" s="25">
        <v>31.534579999999998</v>
      </c>
      <c r="B759" s="18">
        <v>-95.99727</v>
      </c>
      <c r="C759" s="2">
        <v>347</v>
      </c>
      <c r="D759" s="2">
        <v>0.7</v>
      </c>
      <c r="E759" s="2">
        <v>0.8</v>
      </c>
      <c r="F759" s="4">
        <v>42643</v>
      </c>
      <c r="G759" s="2">
        <v>1825</v>
      </c>
      <c r="H759" s="2" t="s">
        <v>0</v>
      </c>
      <c r="I759" s="2" t="s">
        <v>1</v>
      </c>
      <c r="J759" s="2" t="s">
        <v>2</v>
      </c>
      <c r="K759" s="2">
        <v>296.60000000000002</v>
      </c>
      <c r="L759" s="2">
        <v>0</v>
      </c>
      <c r="M759" s="6" t="s">
        <v>3</v>
      </c>
      <c r="N759" s="23"/>
      <c r="O759" s="21" t="str">
        <f>Comodines[[#This Row],[Lat_trunc]]&amp;Comodines[[#This Row],[Lon_trunc]]</f>
        <v>31.5345-95.9975</v>
      </c>
      <c r="P759" s="21">
        <f>MROUND(Datos[[#This Row],[Latitude]],IF(Datos[[#This Row],[Latitude]]&lt;0,-Precisión,Precisión))</f>
        <v>31.534500000000001</v>
      </c>
      <c r="Q759" s="21">
        <f>MROUND(Datos[[#This Row],[Longitude]],IF(Datos[[#This Row],[Longitude]]&lt;0,-Precisión,Precisión))</f>
        <v>-95.997500000000002</v>
      </c>
      <c r="R759" s="1">
        <v>758</v>
      </c>
      <c r="S759" s="5" t="b">
        <f>AND(Datos[[#This Row],[Latitude]]&gt;=Latitud_,Datos[[#This Row],[Latitude]]&lt;=_Latitud)</f>
        <v>0</v>
      </c>
      <c r="T759" s="2" t="b">
        <f>AND(Datos[[#This Row],[Longitude]]&gt;=Longitud_,Datos[[#This Row],[Longitude]]&lt;=_Longitud)</f>
        <v>0</v>
      </c>
      <c r="U759" s="2" t="b">
        <f>AND(Comodines[[#This Row],[Latitud]],Comodines[[#This Row],[Longitud]])</f>
        <v>0</v>
      </c>
      <c r="V759" s="2" t="b">
        <f>IF(COUNTIFS($O$2:O759,Comodines[[#This Row],[LatT&amp;LonT]],$F$2:F759,Datos[[#This Row],[Acq_date]]-1)=0,TRUE,FALSE)</f>
        <v>1</v>
      </c>
      <c r="W759" s="2" t="b">
        <f>AND(Comodines[[#This Row],[L&amp;L]],Comodines[[#This Row],[Nuevo_Fuego]])</f>
        <v>0</v>
      </c>
      <c r="X759" s="2" t="str">
        <f>IF(Comodines[[#This Row],[L&amp;L]],Comodines[[#This Row],[Contador]],"")</f>
        <v/>
      </c>
      <c r="Y759" s="2" t="str">
        <f>IFERROR(SMALL(Comodines[L&amp;LC1],COUNTA($U$2:U759)),"")</f>
        <v/>
      </c>
      <c r="Z759" s="2" t="str">
        <f>IF(AND(Comodines[[#This Row],[Nuevo_Fuego]],Comodines[[#This Row],[L&amp;L]]),Comodines[[#This Row],[Contador]],"")</f>
        <v/>
      </c>
      <c r="AA759" s="2" t="str">
        <f>IFERROR(SMALL(Comodines[FuegoC1],COUNTA($W$2:W759)),"")</f>
        <v/>
      </c>
      <c r="AB759" s="3"/>
      <c r="AD759" s="3"/>
      <c r="AE759" s="3"/>
    </row>
    <row r="760" spans="1:31" ht="15" x14ac:dyDescent="0.25">
      <c r="A760" s="25">
        <v>32.684429999999999</v>
      </c>
      <c r="B760" s="18">
        <v>-91.759799999999998</v>
      </c>
      <c r="C760" s="2">
        <v>335</v>
      </c>
      <c r="D760" s="2">
        <v>0.4</v>
      </c>
      <c r="E760" s="2">
        <v>0.6</v>
      </c>
      <c r="F760" s="4">
        <v>42643</v>
      </c>
      <c r="G760" s="2">
        <v>1825</v>
      </c>
      <c r="H760" s="2" t="s">
        <v>0</v>
      </c>
      <c r="I760" s="2" t="s">
        <v>1</v>
      </c>
      <c r="J760" s="2" t="s">
        <v>2</v>
      </c>
      <c r="K760" s="2">
        <v>294.8</v>
      </c>
      <c r="L760" s="2">
        <v>0</v>
      </c>
      <c r="M760" s="6" t="s">
        <v>3</v>
      </c>
      <c r="N760" s="23"/>
      <c r="O760" s="21" t="str">
        <f>Comodines[[#This Row],[Lat_trunc]]&amp;Comodines[[#This Row],[Lon_trunc]]</f>
        <v>32.6845-91.76</v>
      </c>
      <c r="P760" s="21">
        <f>MROUND(Datos[[#This Row],[Latitude]],IF(Datos[[#This Row],[Latitude]]&lt;0,-Precisión,Precisión))</f>
        <v>32.6845</v>
      </c>
      <c r="Q760" s="21">
        <f>MROUND(Datos[[#This Row],[Longitude]],IF(Datos[[#This Row],[Longitude]]&lt;0,-Precisión,Precisión))</f>
        <v>-91.76</v>
      </c>
      <c r="R760" s="1">
        <v>759</v>
      </c>
      <c r="S760" s="5" t="b">
        <f>AND(Datos[[#This Row],[Latitude]]&gt;=Latitud_,Datos[[#This Row],[Latitude]]&lt;=_Latitud)</f>
        <v>0</v>
      </c>
      <c r="T760" s="2" t="b">
        <f>AND(Datos[[#This Row],[Longitude]]&gt;=Longitud_,Datos[[#This Row],[Longitude]]&lt;=_Longitud)</f>
        <v>0</v>
      </c>
      <c r="U760" s="2" t="b">
        <f>AND(Comodines[[#This Row],[Latitud]],Comodines[[#This Row],[Longitud]])</f>
        <v>0</v>
      </c>
      <c r="V760" s="2" t="b">
        <f>IF(COUNTIFS($O$2:O760,Comodines[[#This Row],[LatT&amp;LonT]],$F$2:F760,Datos[[#This Row],[Acq_date]]-1)=0,TRUE,FALSE)</f>
        <v>1</v>
      </c>
      <c r="W760" s="2" t="b">
        <f>AND(Comodines[[#This Row],[L&amp;L]],Comodines[[#This Row],[Nuevo_Fuego]])</f>
        <v>0</v>
      </c>
      <c r="X760" s="2" t="str">
        <f>IF(Comodines[[#This Row],[L&amp;L]],Comodines[[#This Row],[Contador]],"")</f>
        <v/>
      </c>
      <c r="Y760" s="2" t="str">
        <f>IFERROR(SMALL(Comodines[L&amp;LC1],COUNTA($U$2:U760)),"")</f>
        <v/>
      </c>
      <c r="Z760" s="2" t="str">
        <f>IF(AND(Comodines[[#This Row],[Nuevo_Fuego]],Comodines[[#This Row],[L&amp;L]]),Comodines[[#This Row],[Contador]],"")</f>
        <v/>
      </c>
      <c r="AA760" s="2" t="str">
        <f>IFERROR(SMALL(Comodines[FuegoC1],COUNTA($W$2:W760)),"")</f>
        <v/>
      </c>
      <c r="AB760" s="3"/>
      <c r="AD760" s="3"/>
      <c r="AE760" s="3"/>
    </row>
    <row r="761" spans="1:31" ht="15" x14ac:dyDescent="0.25">
      <c r="A761" s="25">
        <v>31.541250000000002</v>
      </c>
      <c r="B761" s="18">
        <v>-95.99973</v>
      </c>
      <c r="C761" s="2">
        <v>326.10000000000002</v>
      </c>
      <c r="D761" s="2">
        <v>0.7</v>
      </c>
      <c r="E761" s="2">
        <v>0.8</v>
      </c>
      <c r="F761" s="4">
        <v>42643</v>
      </c>
      <c r="G761" s="2">
        <v>1825</v>
      </c>
      <c r="H761" s="2" t="s">
        <v>0</v>
      </c>
      <c r="I761" s="2" t="s">
        <v>1</v>
      </c>
      <c r="J761" s="2" t="s">
        <v>2</v>
      </c>
      <c r="K761" s="2">
        <v>296.10000000000002</v>
      </c>
      <c r="L761" s="2">
        <v>0</v>
      </c>
      <c r="M761" s="6" t="s">
        <v>3</v>
      </c>
      <c r="N761" s="23"/>
      <c r="O761" s="21" t="str">
        <f>Comodines[[#This Row],[Lat_trunc]]&amp;Comodines[[#This Row],[Lon_trunc]]</f>
        <v>31.5415-95.9995</v>
      </c>
      <c r="P761" s="21">
        <f>MROUND(Datos[[#This Row],[Latitude]],IF(Datos[[#This Row],[Latitude]]&lt;0,-Precisión,Precisión))</f>
        <v>31.541499999999999</v>
      </c>
      <c r="Q761" s="21">
        <f>MROUND(Datos[[#This Row],[Longitude]],IF(Datos[[#This Row],[Longitude]]&lt;0,-Precisión,Precisión))</f>
        <v>-95.999499999999998</v>
      </c>
      <c r="R761" s="1">
        <v>760</v>
      </c>
      <c r="S761" s="5" t="b">
        <f>AND(Datos[[#This Row],[Latitude]]&gt;=Latitud_,Datos[[#This Row],[Latitude]]&lt;=_Latitud)</f>
        <v>0</v>
      </c>
      <c r="T761" s="2" t="b">
        <f>AND(Datos[[#This Row],[Longitude]]&gt;=Longitud_,Datos[[#This Row],[Longitude]]&lt;=_Longitud)</f>
        <v>0</v>
      </c>
      <c r="U761" s="2" t="b">
        <f>AND(Comodines[[#This Row],[Latitud]],Comodines[[#This Row],[Longitud]])</f>
        <v>0</v>
      </c>
      <c r="V761" s="2" t="b">
        <f>IF(COUNTIFS($O$2:O761,Comodines[[#This Row],[LatT&amp;LonT]],$F$2:F761,Datos[[#This Row],[Acq_date]]-1)=0,TRUE,FALSE)</f>
        <v>1</v>
      </c>
      <c r="W761" s="2" t="b">
        <f>AND(Comodines[[#This Row],[L&amp;L]],Comodines[[#This Row],[Nuevo_Fuego]])</f>
        <v>0</v>
      </c>
      <c r="X761" s="2" t="str">
        <f>IF(Comodines[[#This Row],[L&amp;L]],Comodines[[#This Row],[Contador]],"")</f>
        <v/>
      </c>
      <c r="Y761" s="2" t="str">
        <f>IFERROR(SMALL(Comodines[L&amp;LC1],COUNTA($U$2:U761)),"")</f>
        <v/>
      </c>
      <c r="Z761" s="2" t="str">
        <f>IF(AND(Comodines[[#This Row],[Nuevo_Fuego]],Comodines[[#This Row],[L&amp;L]]),Comodines[[#This Row],[Contador]],"")</f>
        <v/>
      </c>
      <c r="AA761" s="2" t="str">
        <f>IFERROR(SMALL(Comodines[FuegoC1],COUNTA($W$2:W761)),"")</f>
        <v/>
      </c>
      <c r="AB761" s="3"/>
      <c r="AD761" s="3"/>
      <c r="AE761" s="3"/>
    </row>
    <row r="762" spans="1:31" ht="15" x14ac:dyDescent="0.25">
      <c r="A762" s="25">
        <v>32.256959999999999</v>
      </c>
      <c r="B762" s="18">
        <v>-93.982569999999996</v>
      </c>
      <c r="C762" s="2">
        <v>333.8</v>
      </c>
      <c r="D762" s="2">
        <v>0.5</v>
      </c>
      <c r="E762" s="2">
        <v>0.7</v>
      </c>
      <c r="F762" s="4">
        <v>42643</v>
      </c>
      <c r="G762" s="2">
        <v>1825</v>
      </c>
      <c r="H762" s="2" t="s">
        <v>0</v>
      </c>
      <c r="I762" s="2" t="s">
        <v>1</v>
      </c>
      <c r="J762" s="2" t="s">
        <v>2</v>
      </c>
      <c r="K762" s="2">
        <v>298.3</v>
      </c>
      <c r="L762" s="2">
        <v>0</v>
      </c>
      <c r="M762" s="6" t="s">
        <v>3</v>
      </c>
      <c r="N762" s="23"/>
      <c r="O762" s="21" t="str">
        <f>Comodines[[#This Row],[Lat_trunc]]&amp;Comodines[[#This Row],[Lon_trunc]]</f>
        <v>32.257-93.9825</v>
      </c>
      <c r="P762" s="21">
        <f>MROUND(Datos[[#This Row],[Latitude]],IF(Datos[[#This Row],[Latitude]]&lt;0,-Precisión,Precisión))</f>
        <v>32.256999999999998</v>
      </c>
      <c r="Q762" s="21">
        <f>MROUND(Datos[[#This Row],[Longitude]],IF(Datos[[#This Row],[Longitude]]&lt;0,-Precisión,Precisión))</f>
        <v>-93.982500000000002</v>
      </c>
      <c r="R762" s="1">
        <v>761</v>
      </c>
      <c r="S762" s="5" t="b">
        <f>AND(Datos[[#This Row],[Latitude]]&gt;=Latitud_,Datos[[#This Row],[Latitude]]&lt;=_Latitud)</f>
        <v>0</v>
      </c>
      <c r="T762" s="2" t="b">
        <f>AND(Datos[[#This Row],[Longitude]]&gt;=Longitud_,Datos[[#This Row],[Longitude]]&lt;=_Longitud)</f>
        <v>0</v>
      </c>
      <c r="U762" s="2" t="b">
        <f>AND(Comodines[[#This Row],[Latitud]],Comodines[[#This Row],[Longitud]])</f>
        <v>0</v>
      </c>
      <c r="V762" s="2" t="b">
        <f>IF(COUNTIFS($O$2:O762,Comodines[[#This Row],[LatT&amp;LonT]],$F$2:F762,Datos[[#This Row],[Acq_date]]-1)=0,TRUE,FALSE)</f>
        <v>1</v>
      </c>
      <c r="W762" s="2" t="b">
        <f>AND(Comodines[[#This Row],[L&amp;L]],Comodines[[#This Row],[Nuevo_Fuego]])</f>
        <v>0</v>
      </c>
      <c r="X762" s="2" t="str">
        <f>IF(Comodines[[#This Row],[L&amp;L]],Comodines[[#This Row],[Contador]],"")</f>
        <v/>
      </c>
      <c r="Y762" s="2" t="str">
        <f>IFERROR(SMALL(Comodines[L&amp;LC1],COUNTA($U$2:U762)),"")</f>
        <v/>
      </c>
      <c r="Z762" s="2" t="str">
        <f>IF(AND(Comodines[[#This Row],[Nuevo_Fuego]],Comodines[[#This Row],[L&amp;L]]),Comodines[[#This Row],[Contador]],"")</f>
        <v/>
      </c>
      <c r="AA762" s="2" t="str">
        <f>IFERROR(SMALL(Comodines[FuegoC1],COUNTA($W$2:W762)),"")</f>
        <v/>
      </c>
      <c r="AB762" s="3"/>
      <c r="AD762" s="3"/>
      <c r="AE762" s="3"/>
    </row>
    <row r="763" spans="1:31" ht="15" x14ac:dyDescent="0.25">
      <c r="A763" s="25">
        <v>32.256680000000003</v>
      </c>
      <c r="B763" s="18">
        <v>-93.980069999999998</v>
      </c>
      <c r="C763" s="2">
        <v>330.3</v>
      </c>
      <c r="D763" s="2">
        <v>0.5</v>
      </c>
      <c r="E763" s="2">
        <v>0.7</v>
      </c>
      <c r="F763" s="4">
        <v>42643</v>
      </c>
      <c r="G763" s="2">
        <v>1825</v>
      </c>
      <c r="H763" s="2" t="s">
        <v>0</v>
      </c>
      <c r="I763" s="2" t="s">
        <v>1</v>
      </c>
      <c r="J763" s="2" t="s">
        <v>2</v>
      </c>
      <c r="K763" s="2">
        <v>295</v>
      </c>
      <c r="L763" s="2">
        <v>0</v>
      </c>
      <c r="M763" s="6" t="s">
        <v>3</v>
      </c>
      <c r="N763" s="23"/>
      <c r="O763" s="21" t="str">
        <f>Comodines[[#This Row],[Lat_trunc]]&amp;Comodines[[#This Row],[Lon_trunc]]</f>
        <v>32.2565-93.98</v>
      </c>
      <c r="P763" s="21">
        <f>MROUND(Datos[[#This Row],[Latitude]],IF(Datos[[#This Row],[Latitude]]&lt;0,-Precisión,Precisión))</f>
        <v>32.256500000000003</v>
      </c>
      <c r="Q763" s="21">
        <f>MROUND(Datos[[#This Row],[Longitude]],IF(Datos[[#This Row],[Longitude]]&lt;0,-Precisión,Precisión))</f>
        <v>-93.98</v>
      </c>
      <c r="R763" s="1">
        <v>762</v>
      </c>
      <c r="S763" s="5" t="b">
        <f>AND(Datos[[#This Row],[Latitude]]&gt;=Latitud_,Datos[[#This Row],[Latitude]]&lt;=_Latitud)</f>
        <v>0</v>
      </c>
      <c r="T763" s="2" t="b">
        <f>AND(Datos[[#This Row],[Longitude]]&gt;=Longitud_,Datos[[#This Row],[Longitude]]&lt;=_Longitud)</f>
        <v>0</v>
      </c>
      <c r="U763" s="2" t="b">
        <f>AND(Comodines[[#This Row],[Latitud]],Comodines[[#This Row],[Longitud]])</f>
        <v>0</v>
      </c>
      <c r="V763" s="2" t="b">
        <f>IF(COUNTIFS($O$2:O763,Comodines[[#This Row],[LatT&amp;LonT]],$F$2:F763,Datos[[#This Row],[Acq_date]]-1)=0,TRUE,FALSE)</f>
        <v>1</v>
      </c>
      <c r="W763" s="2" t="b">
        <f>AND(Comodines[[#This Row],[L&amp;L]],Comodines[[#This Row],[Nuevo_Fuego]])</f>
        <v>0</v>
      </c>
      <c r="X763" s="2" t="str">
        <f>IF(Comodines[[#This Row],[L&amp;L]],Comodines[[#This Row],[Contador]],"")</f>
        <v/>
      </c>
      <c r="Y763" s="2" t="str">
        <f>IFERROR(SMALL(Comodines[L&amp;LC1],COUNTA($U$2:U763)),"")</f>
        <v/>
      </c>
      <c r="Z763" s="2" t="str">
        <f>IF(AND(Comodines[[#This Row],[Nuevo_Fuego]],Comodines[[#This Row],[L&amp;L]]),Comodines[[#This Row],[Contador]],"")</f>
        <v/>
      </c>
      <c r="AA763" s="2" t="str">
        <f>IFERROR(SMALL(Comodines[FuegoC1],COUNTA($W$2:W763)),"")</f>
        <v/>
      </c>
      <c r="AB763" s="3"/>
      <c r="AD763" s="3"/>
      <c r="AE763" s="3"/>
    </row>
    <row r="764" spans="1:31" ht="15" x14ac:dyDescent="0.25">
      <c r="A764" s="25">
        <v>32.898499999999999</v>
      </c>
      <c r="B764" s="18">
        <v>-91.764880000000005</v>
      </c>
      <c r="C764" s="2">
        <v>367</v>
      </c>
      <c r="D764" s="2">
        <v>0.4</v>
      </c>
      <c r="E764" s="2">
        <v>0.6</v>
      </c>
      <c r="F764" s="4">
        <v>42643</v>
      </c>
      <c r="G764" s="2">
        <v>1825</v>
      </c>
      <c r="H764" s="2" t="s">
        <v>0</v>
      </c>
      <c r="I764" s="2" t="s">
        <v>1</v>
      </c>
      <c r="J764" s="2" t="s">
        <v>2</v>
      </c>
      <c r="K764" s="2">
        <v>302.2</v>
      </c>
      <c r="L764" s="2">
        <v>0</v>
      </c>
      <c r="M764" s="6" t="s">
        <v>3</v>
      </c>
      <c r="N764" s="23"/>
      <c r="O764" s="21" t="str">
        <f>Comodines[[#This Row],[Lat_trunc]]&amp;Comodines[[#This Row],[Lon_trunc]]</f>
        <v>32.8985-91.765</v>
      </c>
      <c r="P764" s="21">
        <f>MROUND(Datos[[#This Row],[Latitude]],IF(Datos[[#This Row],[Latitude]]&lt;0,-Precisión,Precisión))</f>
        <v>32.898499999999999</v>
      </c>
      <c r="Q764" s="21">
        <f>MROUND(Datos[[#This Row],[Longitude]],IF(Datos[[#This Row],[Longitude]]&lt;0,-Precisión,Precisión))</f>
        <v>-91.765000000000001</v>
      </c>
      <c r="R764" s="1">
        <v>763</v>
      </c>
      <c r="S764" s="5" t="b">
        <f>AND(Datos[[#This Row],[Latitude]]&gt;=Latitud_,Datos[[#This Row],[Latitude]]&lt;=_Latitud)</f>
        <v>0</v>
      </c>
      <c r="T764" s="2" t="b">
        <f>AND(Datos[[#This Row],[Longitude]]&gt;=Longitud_,Datos[[#This Row],[Longitude]]&lt;=_Longitud)</f>
        <v>0</v>
      </c>
      <c r="U764" s="2" t="b">
        <f>AND(Comodines[[#This Row],[Latitud]],Comodines[[#This Row],[Longitud]])</f>
        <v>0</v>
      </c>
      <c r="V764" s="2" t="b">
        <f>IF(COUNTIFS($O$2:O764,Comodines[[#This Row],[LatT&amp;LonT]],$F$2:F764,Datos[[#This Row],[Acq_date]]-1)=0,TRUE,FALSE)</f>
        <v>1</v>
      </c>
      <c r="W764" s="2" t="b">
        <f>AND(Comodines[[#This Row],[L&amp;L]],Comodines[[#This Row],[Nuevo_Fuego]])</f>
        <v>0</v>
      </c>
      <c r="X764" s="2" t="str">
        <f>IF(Comodines[[#This Row],[L&amp;L]],Comodines[[#This Row],[Contador]],"")</f>
        <v/>
      </c>
      <c r="Y764" s="2" t="str">
        <f>IFERROR(SMALL(Comodines[L&amp;LC1],COUNTA($U$2:U764)),"")</f>
        <v/>
      </c>
      <c r="Z764" s="2" t="str">
        <f>IF(AND(Comodines[[#This Row],[Nuevo_Fuego]],Comodines[[#This Row],[L&amp;L]]),Comodines[[#This Row],[Contador]],"")</f>
        <v/>
      </c>
      <c r="AA764" s="2" t="str">
        <f>IFERROR(SMALL(Comodines[FuegoC1],COUNTA($W$2:W764)),"")</f>
        <v/>
      </c>
      <c r="AB764" s="3"/>
      <c r="AD764" s="3"/>
      <c r="AE764" s="3"/>
    </row>
    <row r="765" spans="1:31" ht="15" x14ac:dyDescent="0.25">
      <c r="A765" s="25">
        <v>32.897500000000001</v>
      </c>
      <c r="B765" s="18">
        <v>-91.768860000000004</v>
      </c>
      <c r="C765" s="2">
        <v>334.9</v>
      </c>
      <c r="D765" s="2">
        <v>0.4</v>
      </c>
      <c r="E765" s="2">
        <v>0.6</v>
      </c>
      <c r="F765" s="4">
        <v>42643</v>
      </c>
      <c r="G765" s="2">
        <v>1825</v>
      </c>
      <c r="H765" s="2" t="s">
        <v>0</v>
      </c>
      <c r="I765" s="2" t="s">
        <v>1</v>
      </c>
      <c r="J765" s="2" t="s">
        <v>2</v>
      </c>
      <c r="K765" s="2">
        <v>299.39999999999998</v>
      </c>
      <c r="L765" s="2">
        <v>0</v>
      </c>
      <c r="M765" s="6" t="s">
        <v>3</v>
      </c>
      <c r="N765" s="23"/>
      <c r="O765" s="21" t="str">
        <f>Comodines[[#This Row],[Lat_trunc]]&amp;Comodines[[#This Row],[Lon_trunc]]</f>
        <v>32.8975-91.769</v>
      </c>
      <c r="P765" s="21">
        <f>MROUND(Datos[[#This Row],[Latitude]],IF(Datos[[#This Row],[Latitude]]&lt;0,-Precisión,Precisión))</f>
        <v>32.897500000000001</v>
      </c>
      <c r="Q765" s="21">
        <f>MROUND(Datos[[#This Row],[Longitude]],IF(Datos[[#This Row],[Longitude]]&lt;0,-Precisión,Precisión))</f>
        <v>-91.769000000000005</v>
      </c>
      <c r="R765" s="1">
        <v>764</v>
      </c>
      <c r="S765" s="5" t="b">
        <f>AND(Datos[[#This Row],[Latitude]]&gt;=Latitud_,Datos[[#This Row],[Latitude]]&lt;=_Latitud)</f>
        <v>0</v>
      </c>
      <c r="T765" s="2" t="b">
        <f>AND(Datos[[#This Row],[Longitude]]&gt;=Longitud_,Datos[[#This Row],[Longitude]]&lt;=_Longitud)</f>
        <v>0</v>
      </c>
      <c r="U765" s="2" t="b">
        <f>AND(Comodines[[#This Row],[Latitud]],Comodines[[#This Row],[Longitud]])</f>
        <v>0</v>
      </c>
      <c r="V765" s="2" t="b">
        <f>IF(COUNTIFS($O$2:O765,Comodines[[#This Row],[LatT&amp;LonT]],$F$2:F765,Datos[[#This Row],[Acq_date]]-1)=0,TRUE,FALSE)</f>
        <v>1</v>
      </c>
      <c r="W765" s="2" t="b">
        <f>AND(Comodines[[#This Row],[L&amp;L]],Comodines[[#This Row],[Nuevo_Fuego]])</f>
        <v>0</v>
      </c>
      <c r="X765" s="2" t="str">
        <f>IF(Comodines[[#This Row],[L&amp;L]],Comodines[[#This Row],[Contador]],"")</f>
        <v/>
      </c>
      <c r="Y765" s="2" t="str">
        <f>IFERROR(SMALL(Comodines[L&amp;LC1],COUNTA($U$2:U765)),"")</f>
        <v/>
      </c>
      <c r="Z765" s="2" t="str">
        <f>IF(AND(Comodines[[#This Row],[Nuevo_Fuego]],Comodines[[#This Row],[L&amp;L]]),Comodines[[#This Row],[Contador]],"")</f>
        <v/>
      </c>
      <c r="AA765" s="2" t="str">
        <f>IFERROR(SMALL(Comodines[FuegoC1],COUNTA($W$2:W765)),"")</f>
        <v/>
      </c>
      <c r="AB765" s="3"/>
      <c r="AD765" s="3"/>
      <c r="AE765" s="3"/>
    </row>
    <row r="766" spans="1:31" ht="15" x14ac:dyDescent="0.25">
      <c r="A766" s="25">
        <v>32.480289999999997</v>
      </c>
      <c r="B766" s="18">
        <v>-93.485240000000005</v>
      </c>
      <c r="C766" s="2">
        <v>367</v>
      </c>
      <c r="D766" s="2">
        <v>0.5</v>
      </c>
      <c r="E766" s="2">
        <v>0.7</v>
      </c>
      <c r="F766" s="4">
        <v>42643</v>
      </c>
      <c r="G766" s="2">
        <v>1825</v>
      </c>
      <c r="H766" s="2" t="s">
        <v>0</v>
      </c>
      <c r="I766" s="2" t="s">
        <v>1</v>
      </c>
      <c r="J766" s="2" t="s">
        <v>2</v>
      </c>
      <c r="K766" s="2">
        <v>305.7</v>
      </c>
      <c r="L766" s="2">
        <v>0</v>
      </c>
      <c r="M766" s="6" t="s">
        <v>3</v>
      </c>
      <c r="N766" s="23"/>
      <c r="O766" s="21" t="str">
        <f>Comodines[[#This Row],[Lat_trunc]]&amp;Comodines[[#This Row],[Lon_trunc]]</f>
        <v>32.4805-93.485</v>
      </c>
      <c r="P766" s="21">
        <f>MROUND(Datos[[#This Row],[Latitude]],IF(Datos[[#This Row],[Latitude]]&lt;0,-Precisión,Precisión))</f>
        <v>32.480499999999999</v>
      </c>
      <c r="Q766" s="21">
        <f>MROUND(Datos[[#This Row],[Longitude]],IF(Datos[[#This Row],[Longitude]]&lt;0,-Precisión,Precisión))</f>
        <v>-93.484999999999999</v>
      </c>
      <c r="R766" s="1">
        <v>765</v>
      </c>
      <c r="S766" s="5" t="b">
        <f>AND(Datos[[#This Row],[Latitude]]&gt;=Latitud_,Datos[[#This Row],[Latitude]]&lt;=_Latitud)</f>
        <v>0</v>
      </c>
      <c r="T766" s="2" t="b">
        <f>AND(Datos[[#This Row],[Longitude]]&gt;=Longitud_,Datos[[#This Row],[Longitude]]&lt;=_Longitud)</f>
        <v>0</v>
      </c>
      <c r="U766" s="2" t="b">
        <f>AND(Comodines[[#This Row],[Latitud]],Comodines[[#This Row],[Longitud]])</f>
        <v>0</v>
      </c>
      <c r="V766" s="2" t="b">
        <f>IF(COUNTIFS($O$2:O766,Comodines[[#This Row],[LatT&amp;LonT]],$F$2:F766,Datos[[#This Row],[Acq_date]]-1)=0,TRUE,FALSE)</f>
        <v>1</v>
      </c>
      <c r="W766" s="2" t="b">
        <f>AND(Comodines[[#This Row],[L&amp;L]],Comodines[[#This Row],[Nuevo_Fuego]])</f>
        <v>0</v>
      </c>
      <c r="X766" s="2" t="str">
        <f>IF(Comodines[[#This Row],[L&amp;L]],Comodines[[#This Row],[Contador]],"")</f>
        <v/>
      </c>
      <c r="Y766" s="2" t="str">
        <f>IFERROR(SMALL(Comodines[L&amp;LC1],COUNTA($U$2:U766)),"")</f>
        <v/>
      </c>
      <c r="Z766" s="2" t="str">
        <f>IF(AND(Comodines[[#This Row],[Nuevo_Fuego]],Comodines[[#This Row],[L&amp;L]]),Comodines[[#This Row],[Contador]],"")</f>
        <v/>
      </c>
      <c r="AA766" s="2" t="str">
        <f>IFERROR(SMALL(Comodines[FuegoC1],COUNTA($W$2:W766)),"")</f>
        <v/>
      </c>
      <c r="AB766" s="3"/>
      <c r="AD766" s="3"/>
      <c r="AE766" s="3"/>
    </row>
    <row r="767" spans="1:31" ht="15" x14ac:dyDescent="0.25">
      <c r="A767" s="25">
        <v>32.478960000000001</v>
      </c>
      <c r="B767" s="18">
        <v>-93.490279999999998</v>
      </c>
      <c r="C767" s="2">
        <v>356.2</v>
      </c>
      <c r="D767" s="2">
        <v>0.5</v>
      </c>
      <c r="E767" s="2">
        <v>0.7</v>
      </c>
      <c r="F767" s="4">
        <v>42643</v>
      </c>
      <c r="G767" s="2">
        <v>1825</v>
      </c>
      <c r="H767" s="2" t="s">
        <v>0</v>
      </c>
      <c r="I767" s="2" t="s">
        <v>1</v>
      </c>
      <c r="J767" s="2" t="s">
        <v>2</v>
      </c>
      <c r="K767" s="2">
        <v>294.89999999999998</v>
      </c>
      <c r="L767" s="2">
        <v>0</v>
      </c>
      <c r="M767" s="6" t="s">
        <v>3</v>
      </c>
      <c r="N767" s="23"/>
      <c r="O767" s="21" t="str">
        <f>Comodines[[#This Row],[Lat_trunc]]&amp;Comodines[[#This Row],[Lon_trunc]]</f>
        <v>32.479-93.4905</v>
      </c>
      <c r="P767" s="21">
        <f>MROUND(Datos[[#This Row],[Latitude]],IF(Datos[[#This Row],[Latitude]]&lt;0,-Precisión,Precisión))</f>
        <v>32.478999999999999</v>
      </c>
      <c r="Q767" s="21">
        <f>MROUND(Datos[[#This Row],[Longitude]],IF(Datos[[#This Row],[Longitude]]&lt;0,-Precisión,Precisión))</f>
        <v>-93.490499999999997</v>
      </c>
      <c r="R767" s="1">
        <v>766</v>
      </c>
      <c r="S767" s="5" t="b">
        <f>AND(Datos[[#This Row],[Latitude]]&gt;=Latitud_,Datos[[#This Row],[Latitude]]&lt;=_Latitud)</f>
        <v>0</v>
      </c>
      <c r="T767" s="2" t="b">
        <f>AND(Datos[[#This Row],[Longitude]]&gt;=Longitud_,Datos[[#This Row],[Longitude]]&lt;=_Longitud)</f>
        <v>0</v>
      </c>
      <c r="U767" s="2" t="b">
        <f>AND(Comodines[[#This Row],[Latitud]],Comodines[[#This Row],[Longitud]])</f>
        <v>0</v>
      </c>
      <c r="V767" s="2" t="b">
        <f>IF(COUNTIFS($O$2:O767,Comodines[[#This Row],[LatT&amp;LonT]],$F$2:F767,Datos[[#This Row],[Acq_date]]-1)=0,TRUE,FALSE)</f>
        <v>1</v>
      </c>
      <c r="W767" s="2" t="b">
        <f>AND(Comodines[[#This Row],[L&amp;L]],Comodines[[#This Row],[Nuevo_Fuego]])</f>
        <v>0</v>
      </c>
      <c r="X767" s="2" t="str">
        <f>IF(Comodines[[#This Row],[L&amp;L]],Comodines[[#This Row],[Contador]],"")</f>
        <v/>
      </c>
      <c r="Y767" s="2" t="str">
        <f>IFERROR(SMALL(Comodines[L&amp;LC1],COUNTA($U$2:U767)),"")</f>
        <v/>
      </c>
      <c r="Z767" s="2" t="str">
        <f>IF(AND(Comodines[[#This Row],[Nuevo_Fuego]],Comodines[[#This Row],[L&amp;L]]),Comodines[[#This Row],[Contador]],"")</f>
        <v/>
      </c>
      <c r="AA767" s="2" t="str">
        <f>IFERROR(SMALL(Comodines[FuegoC1],COUNTA($W$2:W767)),"")</f>
        <v/>
      </c>
      <c r="AB767" s="3"/>
      <c r="AD767" s="3"/>
      <c r="AE767" s="3"/>
    </row>
    <row r="768" spans="1:31" ht="15" x14ac:dyDescent="0.25">
      <c r="A768" s="25">
        <v>32.486069999999998</v>
      </c>
      <c r="B768" s="18">
        <v>-93.487350000000006</v>
      </c>
      <c r="C768" s="2">
        <v>346.8</v>
      </c>
      <c r="D768" s="2">
        <v>0.5</v>
      </c>
      <c r="E768" s="2">
        <v>0.7</v>
      </c>
      <c r="F768" s="4">
        <v>42643</v>
      </c>
      <c r="G768" s="2">
        <v>1825</v>
      </c>
      <c r="H768" s="2" t="s">
        <v>0</v>
      </c>
      <c r="I768" s="2" t="s">
        <v>1</v>
      </c>
      <c r="J768" s="2" t="s">
        <v>2</v>
      </c>
      <c r="K768" s="2">
        <v>292.5</v>
      </c>
      <c r="L768" s="2">
        <v>0</v>
      </c>
      <c r="M768" s="6" t="s">
        <v>3</v>
      </c>
      <c r="N768" s="23"/>
      <c r="O768" s="21" t="str">
        <f>Comodines[[#This Row],[Lat_trunc]]&amp;Comodines[[#This Row],[Lon_trunc]]</f>
        <v>32.486-93.4875</v>
      </c>
      <c r="P768" s="21">
        <f>MROUND(Datos[[#This Row],[Latitude]],IF(Datos[[#This Row],[Latitude]]&lt;0,-Precisión,Precisión))</f>
        <v>32.486000000000004</v>
      </c>
      <c r="Q768" s="21">
        <f>MROUND(Datos[[#This Row],[Longitude]],IF(Datos[[#This Row],[Longitude]]&lt;0,-Precisión,Precisión))</f>
        <v>-93.487499999999997</v>
      </c>
      <c r="R768" s="1">
        <v>767</v>
      </c>
      <c r="S768" s="5" t="b">
        <f>AND(Datos[[#This Row],[Latitude]]&gt;=Latitud_,Datos[[#This Row],[Latitude]]&lt;=_Latitud)</f>
        <v>0</v>
      </c>
      <c r="T768" s="2" t="b">
        <f>AND(Datos[[#This Row],[Longitude]]&gt;=Longitud_,Datos[[#This Row],[Longitude]]&lt;=_Longitud)</f>
        <v>0</v>
      </c>
      <c r="U768" s="2" t="b">
        <f>AND(Comodines[[#This Row],[Latitud]],Comodines[[#This Row],[Longitud]])</f>
        <v>0</v>
      </c>
      <c r="V768" s="2" t="b">
        <f>IF(COUNTIFS($O$2:O768,Comodines[[#This Row],[LatT&amp;LonT]],$F$2:F768,Datos[[#This Row],[Acq_date]]-1)=0,TRUE,FALSE)</f>
        <v>1</v>
      </c>
      <c r="W768" s="2" t="b">
        <f>AND(Comodines[[#This Row],[L&amp;L]],Comodines[[#This Row],[Nuevo_Fuego]])</f>
        <v>0</v>
      </c>
      <c r="X768" s="2" t="str">
        <f>IF(Comodines[[#This Row],[L&amp;L]],Comodines[[#This Row],[Contador]],"")</f>
        <v/>
      </c>
      <c r="Y768" s="2" t="str">
        <f>IFERROR(SMALL(Comodines[L&amp;LC1],COUNTA($U$2:U768)),"")</f>
        <v/>
      </c>
      <c r="Z768" s="2" t="str">
        <f>IF(AND(Comodines[[#This Row],[Nuevo_Fuego]],Comodines[[#This Row],[L&amp;L]]),Comodines[[#This Row],[Contador]],"")</f>
        <v/>
      </c>
      <c r="AA768" s="2" t="str">
        <f>IFERROR(SMALL(Comodines[FuegoC1],COUNTA($W$2:W768)),"")</f>
        <v/>
      </c>
      <c r="AB768" s="3"/>
      <c r="AD768" s="3"/>
      <c r="AE768" s="3"/>
    </row>
    <row r="769" spans="1:31" ht="15" x14ac:dyDescent="0.25">
      <c r="A769" s="25">
        <v>33.106490000000001</v>
      </c>
      <c r="B769" s="18">
        <v>-91.418210000000002</v>
      </c>
      <c r="C769" s="2">
        <v>352.6</v>
      </c>
      <c r="D769" s="2">
        <v>0.4</v>
      </c>
      <c r="E769" s="2">
        <v>0.6</v>
      </c>
      <c r="F769" s="4">
        <v>42643</v>
      </c>
      <c r="G769" s="2">
        <v>1825</v>
      </c>
      <c r="H769" s="2" t="s">
        <v>0</v>
      </c>
      <c r="I769" s="2" t="s">
        <v>1</v>
      </c>
      <c r="J769" s="2" t="s">
        <v>2</v>
      </c>
      <c r="K769" s="2">
        <v>302.7</v>
      </c>
      <c r="L769" s="2">
        <v>0</v>
      </c>
      <c r="M769" s="6" t="s">
        <v>3</v>
      </c>
      <c r="N769" s="23"/>
      <c r="O769" s="21" t="str">
        <f>Comodines[[#This Row],[Lat_trunc]]&amp;Comodines[[#This Row],[Lon_trunc]]</f>
        <v>33.1065-91.418</v>
      </c>
      <c r="P769" s="21">
        <f>MROUND(Datos[[#This Row],[Latitude]],IF(Datos[[#This Row],[Latitude]]&lt;0,-Precisión,Precisión))</f>
        <v>33.106500000000004</v>
      </c>
      <c r="Q769" s="21">
        <f>MROUND(Datos[[#This Row],[Longitude]],IF(Datos[[#This Row],[Longitude]]&lt;0,-Precisión,Precisión))</f>
        <v>-91.418000000000006</v>
      </c>
      <c r="R769" s="1">
        <v>768</v>
      </c>
      <c r="S769" s="5" t="b">
        <f>AND(Datos[[#This Row],[Latitude]]&gt;=Latitud_,Datos[[#This Row],[Latitude]]&lt;=_Latitud)</f>
        <v>0</v>
      </c>
      <c r="T769" s="2" t="b">
        <f>AND(Datos[[#This Row],[Longitude]]&gt;=Longitud_,Datos[[#This Row],[Longitude]]&lt;=_Longitud)</f>
        <v>0</v>
      </c>
      <c r="U769" s="2" t="b">
        <f>AND(Comodines[[#This Row],[Latitud]],Comodines[[#This Row],[Longitud]])</f>
        <v>0</v>
      </c>
      <c r="V769" s="2" t="b">
        <f>IF(COUNTIFS($O$2:O769,Comodines[[#This Row],[LatT&amp;LonT]],$F$2:F769,Datos[[#This Row],[Acq_date]]-1)=0,TRUE,FALSE)</f>
        <v>1</v>
      </c>
      <c r="W769" s="2" t="b">
        <f>AND(Comodines[[#This Row],[L&amp;L]],Comodines[[#This Row],[Nuevo_Fuego]])</f>
        <v>0</v>
      </c>
      <c r="X769" s="2" t="str">
        <f>IF(Comodines[[#This Row],[L&amp;L]],Comodines[[#This Row],[Contador]],"")</f>
        <v/>
      </c>
      <c r="Y769" s="2" t="str">
        <f>IFERROR(SMALL(Comodines[L&amp;LC1],COUNTA($U$2:U769)),"")</f>
        <v/>
      </c>
      <c r="Z769" s="2" t="str">
        <f>IF(AND(Comodines[[#This Row],[Nuevo_Fuego]],Comodines[[#This Row],[L&amp;L]]),Comodines[[#This Row],[Contador]],"")</f>
        <v/>
      </c>
      <c r="AA769" s="2" t="str">
        <f>IFERROR(SMALL(Comodines[FuegoC1],COUNTA($W$2:W769)),"")</f>
        <v/>
      </c>
      <c r="AB769" s="3"/>
      <c r="AD769" s="3"/>
      <c r="AE769" s="3"/>
    </row>
    <row r="770" spans="1:31" ht="15" x14ac:dyDescent="0.25">
      <c r="A770" s="25">
        <v>33.10557</v>
      </c>
      <c r="B770" s="18">
        <v>-91.421970000000002</v>
      </c>
      <c r="C770" s="2">
        <v>338.9</v>
      </c>
      <c r="D770" s="2">
        <v>0.4</v>
      </c>
      <c r="E770" s="2">
        <v>0.6</v>
      </c>
      <c r="F770" s="4">
        <v>42643</v>
      </c>
      <c r="G770" s="2">
        <v>1825</v>
      </c>
      <c r="H770" s="2" t="s">
        <v>0</v>
      </c>
      <c r="I770" s="2" t="s">
        <v>1</v>
      </c>
      <c r="J770" s="2" t="s">
        <v>2</v>
      </c>
      <c r="K770" s="2">
        <v>301.3</v>
      </c>
      <c r="L770" s="2">
        <v>0</v>
      </c>
      <c r="M770" s="6" t="s">
        <v>3</v>
      </c>
      <c r="N770" s="23"/>
      <c r="O770" s="21" t="str">
        <f>Comodines[[#This Row],[Lat_trunc]]&amp;Comodines[[#This Row],[Lon_trunc]]</f>
        <v>33.1055-91.422</v>
      </c>
      <c r="P770" s="21">
        <f>MROUND(Datos[[#This Row],[Latitude]],IF(Datos[[#This Row],[Latitude]]&lt;0,-Precisión,Precisión))</f>
        <v>33.105499999999999</v>
      </c>
      <c r="Q770" s="21">
        <f>MROUND(Datos[[#This Row],[Longitude]],IF(Datos[[#This Row],[Longitude]]&lt;0,-Precisión,Precisión))</f>
        <v>-91.421999999999997</v>
      </c>
      <c r="R770" s="1">
        <v>769</v>
      </c>
      <c r="S770" s="5" t="b">
        <f>AND(Datos[[#This Row],[Latitude]]&gt;=Latitud_,Datos[[#This Row],[Latitude]]&lt;=_Latitud)</f>
        <v>0</v>
      </c>
      <c r="T770" s="2" t="b">
        <f>AND(Datos[[#This Row],[Longitude]]&gt;=Longitud_,Datos[[#This Row],[Longitude]]&lt;=_Longitud)</f>
        <v>0</v>
      </c>
      <c r="U770" s="2" t="b">
        <f>AND(Comodines[[#This Row],[Latitud]],Comodines[[#This Row],[Longitud]])</f>
        <v>0</v>
      </c>
      <c r="V770" s="2" t="b">
        <f>IF(COUNTIFS($O$2:O770,Comodines[[#This Row],[LatT&amp;LonT]],$F$2:F770,Datos[[#This Row],[Acq_date]]-1)=0,TRUE,FALSE)</f>
        <v>1</v>
      </c>
      <c r="W770" s="2" t="b">
        <f>AND(Comodines[[#This Row],[L&amp;L]],Comodines[[#This Row],[Nuevo_Fuego]])</f>
        <v>0</v>
      </c>
      <c r="X770" s="2" t="str">
        <f>IF(Comodines[[#This Row],[L&amp;L]],Comodines[[#This Row],[Contador]],"")</f>
        <v/>
      </c>
      <c r="Y770" s="2" t="str">
        <f>IFERROR(SMALL(Comodines[L&amp;LC1],COUNTA($U$2:U770)),"")</f>
        <v/>
      </c>
      <c r="Z770" s="2" t="str">
        <f>IF(AND(Comodines[[#This Row],[Nuevo_Fuego]],Comodines[[#This Row],[L&amp;L]]),Comodines[[#This Row],[Contador]],"")</f>
        <v/>
      </c>
      <c r="AA770" s="2" t="str">
        <f>IFERROR(SMALL(Comodines[FuegoC1],COUNTA($W$2:W770)),"")</f>
        <v/>
      </c>
      <c r="AB770" s="3"/>
      <c r="AD770" s="3"/>
      <c r="AE770" s="3"/>
    </row>
    <row r="771" spans="1:31" ht="15" x14ac:dyDescent="0.25">
      <c r="A771" s="25">
        <v>32.460099999999997</v>
      </c>
      <c r="B771" s="18">
        <v>-93.929150000000007</v>
      </c>
      <c r="C771" s="2">
        <v>333.3</v>
      </c>
      <c r="D771" s="2">
        <v>0.5</v>
      </c>
      <c r="E771" s="2">
        <v>0.7</v>
      </c>
      <c r="F771" s="4">
        <v>42643</v>
      </c>
      <c r="G771" s="2">
        <v>1825</v>
      </c>
      <c r="H771" s="2" t="s">
        <v>0</v>
      </c>
      <c r="I771" s="2" t="s">
        <v>1</v>
      </c>
      <c r="J771" s="2" t="s">
        <v>2</v>
      </c>
      <c r="K771" s="2">
        <v>292.7</v>
      </c>
      <c r="L771" s="2">
        <v>0</v>
      </c>
      <c r="M771" s="6" t="s">
        <v>3</v>
      </c>
      <c r="N771" s="23"/>
      <c r="O771" s="21" t="str">
        <f>Comodines[[#This Row],[Lat_trunc]]&amp;Comodines[[#This Row],[Lon_trunc]]</f>
        <v>32.46-93.929</v>
      </c>
      <c r="P771" s="21">
        <f>MROUND(Datos[[#This Row],[Latitude]],IF(Datos[[#This Row],[Latitude]]&lt;0,-Precisión,Precisión))</f>
        <v>32.46</v>
      </c>
      <c r="Q771" s="21">
        <f>MROUND(Datos[[#This Row],[Longitude]],IF(Datos[[#This Row],[Longitude]]&lt;0,-Precisión,Precisión))</f>
        <v>-93.929000000000002</v>
      </c>
      <c r="R771" s="1">
        <v>770</v>
      </c>
      <c r="S771" s="5" t="b">
        <f>AND(Datos[[#This Row],[Latitude]]&gt;=Latitud_,Datos[[#This Row],[Latitude]]&lt;=_Latitud)</f>
        <v>0</v>
      </c>
      <c r="T771" s="2" t="b">
        <f>AND(Datos[[#This Row],[Longitude]]&gt;=Longitud_,Datos[[#This Row],[Longitude]]&lt;=_Longitud)</f>
        <v>0</v>
      </c>
      <c r="U771" s="2" t="b">
        <f>AND(Comodines[[#This Row],[Latitud]],Comodines[[#This Row],[Longitud]])</f>
        <v>0</v>
      </c>
      <c r="V771" s="2" t="b">
        <f>IF(COUNTIFS($O$2:O771,Comodines[[#This Row],[LatT&amp;LonT]],$F$2:F771,Datos[[#This Row],[Acq_date]]-1)=0,TRUE,FALSE)</f>
        <v>1</v>
      </c>
      <c r="W771" s="2" t="b">
        <f>AND(Comodines[[#This Row],[L&amp;L]],Comodines[[#This Row],[Nuevo_Fuego]])</f>
        <v>0</v>
      </c>
      <c r="X771" s="2" t="str">
        <f>IF(Comodines[[#This Row],[L&amp;L]],Comodines[[#This Row],[Contador]],"")</f>
        <v/>
      </c>
      <c r="Y771" s="2" t="str">
        <f>IFERROR(SMALL(Comodines[L&amp;LC1],COUNTA($U$2:U771)),"")</f>
        <v/>
      </c>
      <c r="Z771" s="2" t="str">
        <f>IF(AND(Comodines[[#This Row],[Nuevo_Fuego]],Comodines[[#This Row],[L&amp;L]]),Comodines[[#This Row],[Contador]],"")</f>
        <v/>
      </c>
      <c r="AA771" s="2" t="str">
        <f>IFERROR(SMALL(Comodines[FuegoC1],COUNTA($W$2:W771)),"")</f>
        <v/>
      </c>
      <c r="AB771" s="3"/>
      <c r="AD771" s="3"/>
      <c r="AE771" s="3"/>
    </row>
    <row r="772" spans="1:31" ht="15" x14ac:dyDescent="0.25">
      <c r="A772" s="25">
        <v>32.458680000000001</v>
      </c>
      <c r="B772" s="18">
        <v>-93.934430000000006</v>
      </c>
      <c r="C772" s="2">
        <v>355.4</v>
      </c>
      <c r="D772" s="2">
        <v>0.5</v>
      </c>
      <c r="E772" s="2">
        <v>0.7</v>
      </c>
      <c r="F772" s="4">
        <v>42643</v>
      </c>
      <c r="G772" s="2">
        <v>1825</v>
      </c>
      <c r="H772" s="2" t="s">
        <v>0</v>
      </c>
      <c r="I772" s="2" t="s">
        <v>1</v>
      </c>
      <c r="J772" s="2" t="s">
        <v>2</v>
      </c>
      <c r="K772" s="2">
        <v>311.5</v>
      </c>
      <c r="L772" s="2">
        <v>0</v>
      </c>
      <c r="M772" s="6" t="s">
        <v>3</v>
      </c>
      <c r="N772" s="23"/>
      <c r="O772" s="21" t="str">
        <f>Comodines[[#This Row],[Lat_trunc]]&amp;Comodines[[#This Row],[Lon_trunc]]</f>
        <v>32.4585-93.9345</v>
      </c>
      <c r="P772" s="21">
        <f>MROUND(Datos[[#This Row],[Latitude]],IF(Datos[[#This Row],[Latitude]]&lt;0,-Precisión,Precisión))</f>
        <v>32.458500000000001</v>
      </c>
      <c r="Q772" s="21">
        <f>MROUND(Datos[[#This Row],[Longitude]],IF(Datos[[#This Row],[Longitude]]&lt;0,-Precisión,Precisión))</f>
        <v>-93.9345</v>
      </c>
      <c r="R772" s="1">
        <v>771</v>
      </c>
      <c r="S772" s="5" t="b">
        <f>AND(Datos[[#This Row],[Latitude]]&gt;=Latitud_,Datos[[#This Row],[Latitude]]&lt;=_Latitud)</f>
        <v>0</v>
      </c>
      <c r="T772" s="2" t="b">
        <f>AND(Datos[[#This Row],[Longitude]]&gt;=Longitud_,Datos[[#This Row],[Longitude]]&lt;=_Longitud)</f>
        <v>0</v>
      </c>
      <c r="U772" s="2" t="b">
        <f>AND(Comodines[[#This Row],[Latitud]],Comodines[[#This Row],[Longitud]])</f>
        <v>0</v>
      </c>
      <c r="V772" s="2" t="b">
        <f>IF(COUNTIFS($O$2:O772,Comodines[[#This Row],[LatT&amp;LonT]],$F$2:F772,Datos[[#This Row],[Acq_date]]-1)=0,TRUE,FALSE)</f>
        <v>1</v>
      </c>
      <c r="W772" s="2" t="b">
        <f>AND(Comodines[[#This Row],[L&amp;L]],Comodines[[#This Row],[Nuevo_Fuego]])</f>
        <v>0</v>
      </c>
      <c r="X772" s="2" t="str">
        <f>IF(Comodines[[#This Row],[L&amp;L]],Comodines[[#This Row],[Contador]],"")</f>
        <v/>
      </c>
      <c r="Y772" s="2" t="str">
        <f>IFERROR(SMALL(Comodines[L&amp;LC1],COUNTA($U$2:U772)),"")</f>
        <v/>
      </c>
      <c r="Z772" s="2" t="str">
        <f>IF(AND(Comodines[[#This Row],[Nuevo_Fuego]],Comodines[[#This Row],[L&amp;L]]),Comodines[[#This Row],[Contador]],"")</f>
        <v/>
      </c>
      <c r="AA772" s="2" t="str">
        <f>IFERROR(SMALL(Comodines[FuegoC1],COUNTA($W$2:W772)),"")</f>
        <v/>
      </c>
      <c r="AB772" s="3"/>
      <c r="AD772" s="3"/>
      <c r="AE772" s="3"/>
    </row>
    <row r="773" spans="1:31" ht="15" x14ac:dyDescent="0.25">
      <c r="A773" s="25">
        <v>32.464599999999997</v>
      </c>
      <c r="B773" s="18">
        <v>-93.936570000000003</v>
      </c>
      <c r="C773" s="2">
        <v>367</v>
      </c>
      <c r="D773" s="2">
        <v>0.5</v>
      </c>
      <c r="E773" s="2">
        <v>0.7</v>
      </c>
      <c r="F773" s="4">
        <v>42643</v>
      </c>
      <c r="G773" s="2">
        <v>1825</v>
      </c>
      <c r="H773" s="2" t="s">
        <v>0</v>
      </c>
      <c r="I773" s="2" t="s">
        <v>1</v>
      </c>
      <c r="J773" s="2" t="s">
        <v>2</v>
      </c>
      <c r="K773" s="2">
        <v>293.3</v>
      </c>
      <c r="L773" s="2">
        <v>0</v>
      </c>
      <c r="M773" s="6" t="s">
        <v>3</v>
      </c>
      <c r="N773" s="23"/>
      <c r="O773" s="21" t="str">
        <f>Comodines[[#This Row],[Lat_trunc]]&amp;Comodines[[#This Row],[Lon_trunc]]</f>
        <v>32.4645-93.9365</v>
      </c>
      <c r="P773" s="21">
        <f>MROUND(Datos[[#This Row],[Latitude]],IF(Datos[[#This Row],[Latitude]]&lt;0,-Precisión,Precisión))</f>
        <v>32.464500000000001</v>
      </c>
      <c r="Q773" s="21">
        <f>MROUND(Datos[[#This Row],[Longitude]],IF(Datos[[#This Row],[Longitude]]&lt;0,-Precisión,Precisión))</f>
        <v>-93.936499999999995</v>
      </c>
      <c r="R773" s="1">
        <v>772</v>
      </c>
      <c r="S773" s="5" t="b">
        <f>AND(Datos[[#This Row],[Latitude]]&gt;=Latitud_,Datos[[#This Row],[Latitude]]&lt;=_Latitud)</f>
        <v>0</v>
      </c>
      <c r="T773" s="2" t="b">
        <f>AND(Datos[[#This Row],[Longitude]]&gt;=Longitud_,Datos[[#This Row],[Longitude]]&lt;=_Longitud)</f>
        <v>0</v>
      </c>
      <c r="U773" s="2" t="b">
        <f>AND(Comodines[[#This Row],[Latitud]],Comodines[[#This Row],[Longitud]])</f>
        <v>0</v>
      </c>
      <c r="V773" s="2" t="b">
        <f>IF(COUNTIFS($O$2:O773,Comodines[[#This Row],[LatT&amp;LonT]],$F$2:F773,Datos[[#This Row],[Acq_date]]-1)=0,TRUE,FALSE)</f>
        <v>1</v>
      </c>
      <c r="W773" s="2" t="b">
        <f>AND(Comodines[[#This Row],[L&amp;L]],Comodines[[#This Row],[Nuevo_Fuego]])</f>
        <v>0</v>
      </c>
      <c r="X773" s="2" t="str">
        <f>IF(Comodines[[#This Row],[L&amp;L]],Comodines[[#This Row],[Contador]],"")</f>
        <v/>
      </c>
      <c r="Y773" s="2" t="str">
        <f>IFERROR(SMALL(Comodines[L&amp;LC1],COUNTA($U$2:U773)),"")</f>
        <v/>
      </c>
      <c r="Z773" s="2" t="str">
        <f>IF(AND(Comodines[[#This Row],[Nuevo_Fuego]],Comodines[[#This Row],[L&amp;L]]),Comodines[[#This Row],[Contador]],"")</f>
        <v/>
      </c>
      <c r="AA773" s="2" t="str">
        <f>IFERROR(SMALL(Comodines[FuegoC1],COUNTA($W$2:W773)),"")</f>
        <v/>
      </c>
      <c r="AB773" s="3"/>
      <c r="AD773" s="3"/>
      <c r="AE773" s="3"/>
    </row>
    <row r="774" spans="1:31" ht="15" x14ac:dyDescent="0.25">
      <c r="A774" s="25">
        <v>32.463200000000001</v>
      </c>
      <c r="B774" s="18">
        <v>-93.941760000000002</v>
      </c>
      <c r="C774" s="2">
        <v>355.4</v>
      </c>
      <c r="D774" s="2">
        <v>0.5</v>
      </c>
      <c r="E774" s="2">
        <v>0.7</v>
      </c>
      <c r="F774" s="4">
        <v>42643</v>
      </c>
      <c r="G774" s="2">
        <v>1825</v>
      </c>
      <c r="H774" s="2" t="s">
        <v>0</v>
      </c>
      <c r="I774" s="2" t="s">
        <v>1</v>
      </c>
      <c r="J774" s="2" t="s">
        <v>2</v>
      </c>
      <c r="K774" s="2">
        <v>294.7</v>
      </c>
      <c r="L774" s="2">
        <v>0</v>
      </c>
      <c r="M774" s="6" t="s">
        <v>3</v>
      </c>
      <c r="N774" s="23"/>
      <c r="O774" s="21" t="str">
        <f>Comodines[[#This Row],[Lat_trunc]]&amp;Comodines[[#This Row],[Lon_trunc]]</f>
        <v>32.463-93.942</v>
      </c>
      <c r="P774" s="21">
        <f>MROUND(Datos[[#This Row],[Latitude]],IF(Datos[[#This Row],[Latitude]]&lt;0,-Precisión,Precisión))</f>
        <v>32.463000000000001</v>
      </c>
      <c r="Q774" s="21">
        <f>MROUND(Datos[[#This Row],[Longitude]],IF(Datos[[#This Row],[Longitude]]&lt;0,-Precisión,Precisión))</f>
        <v>-93.942000000000007</v>
      </c>
      <c r="R774" s="1">
        <v>773</v>
      </c>
      <c r="S774" s="5" t="b">
        <f>AND(Datos[[#This Row],[Latitude]]&gt;=Latitud_,Datos[[#This Row],[Latitude]]&lt;=_Latitud)</f>
        <v>0</v>
      </c>
      <c r="T774" s="2" t="b">
        <f>AND(Datos[[#This Row],[Longitude]]&gt;=Longitud_,Datos[[#This Row],[Longitude]]&lt;=_Longitud)</f>
        <v>0</v>
      </c>
      <c r="U774" s="2" t="b">
        <f>AND(Comodines[[#This Row],[Latitud]],Comodines[[#This Row],[Longitud]])</f>
        <v>0</v>
      </c>
      <c r="V774" s="2" t="b">
        <f>IF(COUNTIFS($O$2:O774,Comodines[[#This Row],[LatT&amp;LonT]],$F$2:F774,Datos[[#This Row],[Acq_date]]-1)=0,TRUE,FALSE)</f>
        <v>1</v>
      </c>
      <c r="W774" s="2" t="b">
        <f>AND(Comodines[[#This Row],[L&amp;L]],Comodines[[#This Row],[Nuevo_Fuego]])</f>
        <v>0</v>
      </c>
      <c r="X774" s="2" t="str">
        <f>IF(Comodines[[#This Row],[L&amp;L]],Comodines[[#This Row],[Contador]],"")</f>
        <v/>
      </c>
      <c r="Y774" s="2" t="str">
        <f>IFERROR(SMALL(Comodines[L&amp;LC1],COUNTA($U$2:U774)),"")</f>
        <v/>
      </c>
      <c r="Z774" s="2" t="str">
        <f>IF(AND(Comodines[[#This Row],[Nuevo_Fuego]],Comodines[[#This Row],[L&amp;L]]),Comodines[[#This Row],[Contador]],"")</f>
        <v/>
      </c>
      <c r="AA774" s="2" t="str">
        <f>IFERROR(SMALL(Comodines[FuegoC1],COUNTA($W$2:W774)),"")</f>
        <v/>
      </c>
      <c r="AB774" s="3"/>
      <c r="AD774" s="3"/>
      <c r="AE774" s="3"/>
    </row>
    <row r="775" spans="1:31" ht="15" x14ac:dyDescent="0.25">
      <c r="A775" s="25">
        <v>32.471919999999997</v>
      </c>
      <c r="B775" s="18">
        <v>-93.933490000000006</v>
      </c>
      <c r="C775" s="2">
        <v>334.2</v>
      </c>
      <c r="D775" s="2">
        <v>0.5</v>
      </c>
      <c r="E775" s="2">
        <v>0.7</v>
      </c>
      <c r="F775" s="4">
        <v>42643</v>
      </c>
      <c r="G775" s="2">
        <v>1825</v>
      </c>
      <c r="H775" s="2" t="s">
        <v>0</v>
      </c>
      <c r="I775" s="2" t="s">
        <v>1</v>
      </c>
      <c r="J775" s="2" t="s">
        <v>2</v>
      </c>
      <c r="K775" s="2">
        <v>297.5</v>
      </c>
      <c r="L775" s="2">
        <v>0</v>
      </c>
      <c r="M775" s="6" t="s">
        <v>3</v>
      </c>
      <c r="N775" s="23"/>
      <c r="O775" s="21" t="str">
        <f>Comodines[[#This Row],[Lat_trunc]]&amp;Comodines[[#This Row],[Lon_trunc]]</f>
        <v>32.472-93.9335</v>
      </c>
      <c r="P775" s="21">
        <f>MROUND(Datos[[#This Row],[Latitude]],IF(Datos[[#This Row],[Latitude]]&lt;0,-Precisión,Precisión))</f>
        <v>32.472000000000001</v>
      </c>
      <c r="Q775" s="21">
        <f>MROUND(Datos[[#This Row],[Longitude]],IF(Datos[[#This Row],[Longitude]]&lt;0,-Precisión,Precisión))</f>
        <v>-93.933499999999995</v>
      </c>
      <c r="R775" s="1">
        <v>774</v>
      </c>
      <c r="S775" s="5" t="b">
        <f>AND(Datos[[#This Row],[Latitude]]&gt;=Latitud_,Datos[[#This Row],[Latitude]]&lt;=_Latitud)</f>
        <v>0</v>
      </c>
      <c r="T775" s="2" t="b">
        <f>AND(Datos[[#This Row],[Longitude]]&gt;=Longitud_,Datos[[#This Row],[Longitude]]&lt;=_Longitud)</f>
        <v>0</v>
      </c>
      <c r="U775" s="2" t="b">
        <f>AND(Comodines[[#This Row],[Latitud]],Comodines[[#This Row],[Longitud]])</f>
        <v>0</v>
      </c>
      <c r="V775" s="2" t="b">
        <f>IF(COUNTIFS($O$2:O775,Comodines[[#This Row],[LatT&amp;LonT]],$F$2:F775,Datos[[#This Row],[Acq_date]]-1)=0,TRUE,FALSE)</f>
        <v>1</v>
      </c>
      <c r="W775" s="2" t="b">
        <f>AND(Comodines[[#This Row],[L&amp;L]],Comodines[[#This Row],[Nuevo_Fuego]])</f>
        <v>0</v>
      </c>
      <c r="X775" s="2" t="str">
        <f>IF(Comodines[[#This Row],[L&amp;L]],Comodines[[#This Row],[Contador]],"")</f>
        <v/>
      </c>
      <c r="Y775" s="2" t="str">
        <f>IFERROR(SMALL(Comodines[L&amp;LC1],COUNTA($U$2:U775)),"")</f>
        <v/>
      </c>
      <c r="Z775" s="2" t="str">
        <f>IF(AND(Comodines[[#This Row],[Nuevo_Fuego]],Comodines[[#This Row],[L&amp;L]]),Comodines[[#This Row],[Contador]],"")</f>
        <v/>
      </c>
      <c r="AA775" s="2" t="str">
        <f>IFERROR(SMALL(Comodines[FuegoC1],COUNTA($W$2:W775)),"")</f>
        <v/>
      </c>
      <c r="AB775" s="3"/>
      <c r="AD775" s="3"/>
      <c r="AE775" s="3"/>
    </row>
    <row r="776" spans="1:31" ht="15" x14ac:dyDescent="0.25">
      <c r="A776" s="25">
        <v>32.477820000000001</v>
      </c>
      <c r="B776" s="18">
        <v>-93.935699999999997</v>
      </c>
      <c r="C776" s="2">
        <v>367</v>
      </c>
      <c r="D776" s="2">
        <v>0.5</v>
      </c>
      <c r="E776" s="2">
        <v>0.7</v>
      </c>
      <c r="F776" s="4">
        <v>42643</v>
      </c>
      <c r="G776" s="2">
        <v>1825</v>
      </c>
      <c r="H776" s="2" t="s">
        <v>0</v>
      </c>
      <c r="I776" s="2" t="s">
        <v>1</v>
      </c>
      <c r="J776" s="2" t="s">
        <v>2</v>
      </c>
      <c r="K776" s="2">
        <v>298.8</v>
      </c>
      <c r="L776" s="2">
        <v>0</v>
      </c>
      <c r="M776" s="6" t="s">
        <v>3</v>
      </c>
      <c r="N776" s="23"/>
      <c r="O776" s="21" t="str">
        <f>Comodines[[#This Row],[Lat_trunc]]&amp;Comodines[[#This Row],[Lon_trunc]]</f>
        <v>32.478-93.9355</v>
      </c>
      <c r="P776" s="21">
        <f>MROUND(Datos[[#This Row],[Latitude]],IF(Datos[[#This Row],[Latitude]]&lt;0,-Precisión,Precisión))</f>
        <v>32.478000000000002</v>
      </c>
      <c r="Q776" s="21">
        <f>MROUND(Datos[[#This Row],[Longitude]],IF(Datos[[#This Row],[Longitude]]&lt;0,-Precisión,Precisión))</f>
        <v>-93.935500000000005</v>
      </c>
      <c r="R776" s="1">
        <v>775</v>
      </c>
      <c r="S776" s="5" t="b">
        <f>AND(Datos[[#This Row],[Latitude]]&gt;=Latitud_,Datos[[#This Row],[Latitude]]&lt;=_Latitud)</f>
        <v>0</v>
      </c>
      <c r="T776" s="2" t="b">
        <f>AND(Datos[[#This Row],[Longitude]]&gt;=Longitud_,Datos[[#This Row],[Longitude]]&lt;=_Longitud)</f>
        <v>0</v>
      </c>
      <c r="U776" s="2" t="b">
        <f>AND(Comodines[[#This Row],[Latitud]],Comodines[[#This Row],[Longitud]])</f>
        <v>0</v>
      </c>
      <c r="V776" s="2" t="b">
        <f>IF(COUNTIFS($O$2:O776,Comodines[[#This Row],[LatT&amp;LonT]],$F$2:F776,Datos[[#This Row],[Acq_date]]-1)=0,TRUE,FALSE)</f>
        <v>1</v>
      </c>
      <c r="W776" s="2" t="b">
        <f>AND(Comodines[[#This Row],[L&amp;L]],Comodines[[#This Row],[Nuevo_Fuego]])</f>
        <v>0</v>
      </c>
      <c r="X776" s="2" t="str">
        <f>IF(Comodines[[#This Row],[L&amp;L]],Comodines[[#This Row],[Contador]],"")</f>
        <v/>
      </c>
      <c r="Y776" s="2" t="str">
        <f>IFERROR(SMALL(Comodines[L&amp;LC1],COUNTA($U$2:U776)),"")</f>
        <v/>
      </c>
      <c r="Z776" s="2" t="str">
        <f>IF(AND(Comodines[[#This Row],[Nuevo_Fuego]],Comodines[[#This Row],[L&amp;L]]),Comodines[[#This Row],[Contador]],"")</f>
        <v/>
      </c>
      <c r="AA776" s="2" t="str">
        <f>IFERROR(SMALL(Comodines[FuegoC1],COUNTA($W$2:W776)),"")</f>
        <v/>
      </c>
      <c r="AB776" s="3"/>
      <c r="AD776" s="3"/>
      <c r="AE776" s="3"/>
    </row>
    <row r="777" spans="1:31" ht="15" x14ac:dyDescent="0.25">
      <c r="A777" s="25">
        <v>32.47757</v>
      </c>
      <c r="B777" s="18">
        <v>-93.936390000000003</v>
      </c>
      <c r="C777" s="2">
        <v>367</v>
      </c>
      <c r="D777" s="2">
        <v>0.5</v>
      </c>
      <c r="E777" s="2">
        <v>0.7</v>
      </c>
      <c r="F777" s="4">
        <v>42643</v>
      </c>
      <c r="G777" s="2">
        <v>1825</v>
      </c>
      <c r="H777" s="2" t="s">
        <v>0</v>
      </c>
      <c r="I777" s="2" t="s">
        <v>1</v>
      </c>
      <c r="J777" s="2" t="s">
        <v>2</v>
      </c>
      <c r="K777" s="2">
        <v>299.8</v>
      </c>
      <c r="L777" s="2">
        <v>0</v>
      </c>
      <c r="M777" s="6" t="s">
        <v>3</v>
      </c>
      <c r="N777" s="23"/>
      <c r="O777" s="21" t="str">
        <f>Comodines[[#This Row],[Lat_trunc]]&amp;Comodines[[#This Row],[Lon_trunc]]</f>
        <v>32.4775-93.9365</v>
      </c>
      <c r="P777" s="21">
        <f>MROUND(Datos[[#This Row],[Latitude]],IF(Datos[[#This Row],[Latitude]]&lt;0,-Precisión,Precisión))</f>
        <v>32.477499999999999</v>
      </c>
      <c r="Q777" s="21">
        <f>MROUND(Datos[[#This Row],[Longitude]],IF(Datos[[#This Row],[Longitude]]&lt;0,-Precisión,Precisión))</f>
        <v>-93.936499999999995</v>
      </c>
      <c r="R777" s="1">
        <v>776</v>
      </c>
      <c r="S777" s="5" t="b">
        <f>AND(Datos[[#This Row],[Latitude]]&gt;=Latitud_,Datos[[#This Row],[Latitude]]&lt;=_Latitud)</f>
        <v>0</v>
      </c>
      <c r="T777" s="2" t="b">
        <f>AND(Datos[[#This Row],[Longitude]]&gt;=Longitud_,Datos[[#This Row],[Longitude]]&lt;=_Longitud)</f>
        <v>0</v>
      </c>
      <c r="U777" s="2" t="b">
        <f>AND(Comodines[[#This Row],[Latitud]],Comodines[[#This Row],[Longitud]])</f>
        <v>0</v>
      </c>
      <c r="V777" s="2" t="b">
        <f>IF(COUNTIFS($O$2:O777,Comodines[[#This Row],[LatT&amp;LonT]],$F$2:F777,Datos[[#This Row],[Acq_date]]-1)=0,TRUE,FALSE)</f>
        <v>1</v>
      </c>
      <c r="W777" s="2" t="b">
        <f>AND(Comodines[[#This Row],[L&amp;L]],Comodines[[#This Row],[Nuevo_Fuego]])</f>
        <v>0</v>
      </c>
      <c r="X777" s="2" t="str">
        <f>IF(Comodines[[#This Row],[L&amp;L]],Comodines[[#This Row],[Contador]],"")</f>
        <v/>
      </c>
      <c r="Y777" s="2" t="str">
        <f>IFERROR(SMALL(Comodines[L&amp;LC1],COUNTA($U$2:U777)),"")</f>
        <v/>
      </c>
      <c r="Z777" s="2" t="str">
        <f>IF(AND(Comodines[[#This Row],[Nuevo_Fuego]],Comodines[[#This Row],[L&amp;L]]),Comodines[[#This Row],[Contador]],"")</f>
        <v/>
      </c>
      <c r="AA777" s="2" t="str">
        <f>IFERROR(SMALL(Comodines[FuegoC1],COUNTA($W$2:W777)),"")</f>
        <v/>
      </c>
      <c r="AB777" s="3"/>
      <c r="AD777" s="3"/>
      <c r="AE777" s="3"/>
    </row>
    <row r="778" spans="1:31" ht="15" x14ac:dyDescent="0.25">
      <c r="A778" s="25">
        <v>33.114350000000002</v>
      </c>
      <c r="B778" s="18">
        <v>-92.03886</v>
      </c>
      <c r="C778" s="2">
        <v>336.8</v>
      </c>
      <c r="D778" s="2">
        <v>0.4</v>
      </c>
      <c r="E778" s="2">
        <v>0.6</v>
      </c>
      <c r="F778" s="4">
        <v>42643</v>
      </c>
      <c r="G778" s="2">
        <v>1825</v>
      </c>
      <c r="H778" s="2" t="s">
        <v>0</v>
      </c>
      <c r="I778" s="2" t="s">
        <v>1</v>
      </c>
      <c r="J778" s="2" t="s">
        <v>2</v>
      </c>
      <c r="K778" s="2">
        <v>294.39999999999998</v>
      </c>
      <c r="L778" s="2">
        <v>0</v>
      </c>
      <c r="M778" s="6" t="s">
        <v>3</v>
      </c>
      <c r="N778" s="23"/>
      <c r="O778" s="21" t="str">
        <f>Comodines[[#This Row],[Lat_trunc]]&amp;Comodines[[#This Row],[Lon_trunc]]</f>
        <v>33.1145-92.039</v>
      </c>
      <c r="P778" s="21">
        <f>MROUND(Datos[[#This Row],[Latitude]],IF(Datos[[#This Row],[Latitude]]&lt;0,-Precisión,Precisión))</f>
        <v>33.1145</v>
      </c>
      <c r="Q778" s="21">
        <f>MROUND(Datos[[#This Row],[Longitude]],IF(Datos[[#This Row],[Longitude]]&lt;0,-Precisión,Precisión))</f>
        <v>-92.039000000000001</v>
      </c>
      <c r="R778" s="1">
        <v>777</v>
      </c>
      <c r="S778" s="5" t="b">
        <f>AND(Datos[[#This Row],[Latitude]]&gt;=Latitud_,Datos[[#This Row],[Latitude]]&lt;=_Latitud)</f>
        <v>0</v>
      </c>
      <c r="T778" s="2" t="b">
        <f>AND(Datos[[#This Row],[Longitude]]&gt;=Longitud_,Datos[[#This Row],[Longitude]]&lt;=_Longitud)</f>
        <v>0</v>
      </c>
      <c r="U778" s="2" t="b">
        <f>AND(Comodines[[#This Row],[Latitud]],Comodines[[#This Row],[Longitud]])</f>
        <v>0</v>
      </c>
      <c r="V778" s="2" t="b">
        <f>IF(COUNTIFS($O$2:O778,Comodines[[#This Row],[LatT&amp;LonT]],$F$2:F778,Datos[[#This Row],[Acq_date]]-1)=0,TRUE,FALSE)</f>
        <v>1</v>
      </c>
      <c r="W778" s="2" t="b">
        <f>AND(Comodines[[#This Row],[L&amp;L]],Comodines[[#This Row],[Nuevo_Fuego]])</f>
        <v>0</v>
      </c>
      <c r="X778" s="2" t="str">
        <f>IF(Comodines[[#This Row],[L&amp;L]],Comodines[[#This Row],[Contador]],"")</f>
        <v/>
      </c>
      <c r="Y778" s="2" t="str">
        <f>IFERROR(SMALL(Comodines[L&amp;LC1],COUNTA($U$2:U778)),"")</f>
        <v/>
      </c>
      <c r="Z778" s="2" t="str">
        <f>IF(AND(Comodines[[#This Row],[Nuevo_Fuego]],Comodines[[#This Row],[L&amp;L]]),Comodines[[#This Row],[Contador]],"")</f>
        <v/>
      </c>
      <c r="AA778" s="2" t="str">
        <f>IFERROR(SMALL(Comodines[FuegoC1],COUNTA($W$2:W778)),"")</f>
        <v/>
      </c>
      <c r="AB778" s="3"/>
      <c r="AD778" s="3"/>
      <c r="AE778" s="3"/>
    </row>
    <row r="779" spans="1:31" ht="15" x14ac:dyDescent="0.25">
      <c r="A779" s="25">
        <v>33.115810000000003</v>
      </c>
      <c r="B779" s="18">
        <v>-92.039069999999995</v>
      </c>
      <c r="C779" s="2">
        <v>367</v>
      </c>
      <c r="D779" s="2">
        <v>0.4</v>
      </c>
      <c r="E779" s="2">
        <v>0.6</v>
      </c>
      <c r="F779" s="4">
        <v>42643</v>
      </c>
      <c r="G779" s="2">
        <v>1825</v>
      </c>
      <c r="H779" s="2" t="s">
        <v>0</v>
      </c>
      <c r="I779" s="2" t="s">
        <v>1</v>
      </c>
      <c r="J779" s="2" t="s">
        <v>2</v>
      </c>
      <c r="K779" s="2">
        <v>301</v>
      </c>
      <c r="L779" s="2">
        <v>0</v>
      </c>
      <c r="M779" s="6" t="s">
        <v>3</v>
      </c>
      <c r="N779" s="23"/>
      <c r="O779" s="21" t="str">
        <f>Comodines[[#This Row],[Lat_trunc]]&amp;Comodines[[#This Row],[Lon_trunc]]</f>
        <v>33.116-92.039</v>
      </c>
      <c r="P779" s="21">
        <f>MROUND(Datos[[#This Row],[Latitude]],IF(Datos[[#This Row],[Latitude]]&lt;0,-Precisión,Precisión))</f>
        <v>33.116</v>
      </c>
      <c r="Q779" s="21">
        <f>MROUND(Datos[[#This Row],[Longitude]],IF(Datos[[#This Row],[Longitude]]&lt;0,-Precisión,Precisión))</f>
        <v>-92.039000000000001</v>
      </c>
      <c r="R779" s="1">
        <v>778</v>
      </c>
      <c r="S779" s="5" t="b">
        <f>AND(Datos[[#This Row],[Latitude]]&gt;=Latitud_,Datos[[#This Row],[Latitude]]&lt;=_Latitud)</f>
        <v>0</v>
      </c>
      <c r="T779" s="2" t="b">
        <f>AND(Datos[[#This Row],[Longitude]]&gt;=Longitud_,Datos[[#This Row],[Longitude]]&lt;=_Longitud)</f>
        <v>0</v>
      </c>
      <c r="U779" s="2" t="b">
        <f>AND(Comodines[[#This Row],[Latitud]],Comodines[[#This Row],[Longitud]])</f>
        <v>0</v>
      </c>
      <c r="V779" s="2" t="b">
        <f>IF(COUNTIFS($O$2:O779,Comodines[[#This Row],[LatT&amp;LonT]],$F$2:F779,Datos[[#This Row],[Acq_date]]-1)=0,TRUE,FALSE)</f>
        <v>1</v>
      </c>
      <c r="W779" s="2" t="b">
        <f>AND(Comodines[[#This Row],[L&amp;L]],Comodines[[#This Row],[Nuevo_Fuego]])</f>
        <v>0</v>
      </c>
      <c r="X779" s="2" t="str">
        <f>IF(Comodines[[#This Row],[L&amp;L]],Comodines[[#This Row],[Contador]],"")</f>
        <v/>
      </c>
      <c r="Y779" s="2" t="str">
        <f>IFERROR(SMALL(Comodines[L&amp;LC1],COUNTA($U$2:U779)),"")</f>
        <v/>
      </c>
      <c r="Z779" s="2" t="str">
        <f>IF(AND(Comodines[[#This Row],[Nuevo_Fuego]],Comodines[[#This Row],[L&amp;L]]),Comodines[[#This Row],[Contador]],"")</f>
        <v/>
      </c>
      <c r="AA779" s="2" t="str">
        <f>IFERROR(SMALL(Comodines[FuegoC1],COUNTA($W$2:W779)),"")</f>
        <v/>
      </c>
      <c r="AB779" s="3"/>
      <c r="AD779" s="3"/>
      <c r="AE779" s="3"/>
    </row>
    <row r="780" spans="1:31" ht="15" x14ac:dyDescent="0.25">
      <c r="A780" s="25">
        <v>33.121099999999998</v>
      </c>
      <c r="B780" s="18">
        <v>-92.040959999999998</v>
      </c>
      <c r="C780" s="2">
        <v>367</v>
      </c>
      <c r="D780" s="2">
        <v>0.4</v>
      </c>
      <c r="E780" s="2">
        <v>0.6</v>
      </c>
      <c r="F780" s="4">
        <v>42643</v>
      </c>
      <c r="G780" s="2">
        <v>1825</v>
      </c>
      <c r="H780" s="2" t="s">
        <v>0</v>
      </c>
      <c r="I780" s="2" t="s">
        <v>1</v>
      </c>
      <c r="J780" s="2" t="s">
        <v>2</v>
      </c>
      <c r="K780" s="2">
        <v>294.7</v>
      </c>
      <c r="L780" s="2">
        <v>0</v>
      </c>
      <c r="M780" s="6" t="s">
        <v>3</v>
      </c>
      <c r="N780" s="23"/>
      <c r="O780" s="21" t="str">
        <f>Comodines[[#This Row],[Lat_trunc]]&amp;Comodines[[#This Row],[Lon_trunc]]</f>
        <v>33.121-92.041</v>
      </c>
      <c r="P780" s="21">
        <f>MROUND(Datos[[#This Row],[Latitude]],IF(Datos[[#This Row],[Latitude]]&lt;0,-Precisión,Precisión))</f>
        <v>33.121000000000002</v>
      </c>
      <c r="Q780" s="21">
        <f>MROUND(Datos[[#This Row],[Longitude]],IF(Datos[[#This Row],[Longitude]]&lt;0,-Precisión,Precisión))</f>
        <v>-92.040999999999997</v>
      </c>
      <c r="R780" s="1">
        <v>779</v>
      </c>
      <c r="S780" s="5" t="b">
        <f>AND(Datos[[#This Row],[Latitude]]&gt;=Latitud_,Datos[[#This Row],[Latitude]]&lt;=_Latitud)</f>
        <v>0</v>
      </c>
      <c r="T780" s="2" t="b">
        <f>AND(Datos[[#This Row],[Longitude]]&gt;=Longitud_,Datos[[#This Row],[Longitude]]&lt;=_Longitud)</f>
        <v>0</v>
      </c>
      <c r="U780" s="2" t="b">
        <f>AND(Comodines[[#This Row],[Latitud]],Comodines[[#This Row],[Longitud]])</f>
        <v>0</v>
      </c>
      <c r="V780" s="2" t="b">
        <f>IF(COUNTIFS($O$2:O780,Comodines[[#This Row],[LatT&amp;LonT]],$F$2:F780,Datos[[#This Row],[Acq_date]]-1)=0,TRUE,FALSE)</f>
        <v>1</v>
      </c>
      <c r="W780" s="2" t="b">
        <f>AND(Comodines[[#This Row],[L&amp;L]],Comodines[[#This Row],[Nuevo_Fuego]])</f>
        <v>0</v>
      </c>
      <c r="X780" s="2" t="str">
        <f>IF(Comodines[[#This Row],[L&amp;L]],Comodines[[#This Row],[Contador]],"")</f>
        <v/>
      </c>
      <c r="Y780" s="2" t="str">
        <f>IFERROR(SMALL(Comodines[L&amp;LC1],COUNTA($U$2:U780)),"")</f>
        <v/>
      </c>
      <c r="Z780" s="2" t="str">
        <f>IF(AND(Comodines[[#This Row],[Nuevo_Fuego]],Comodines[[#This Row],[L&amp;L]]),Comodines[[#This Row],[Contador]],"")</f>
        <v/>
      </c>
      <c r="AA780" s="2" t="str">
        <f>IFERROR(SMALL(Comodines[FuegoC1],COUNTA($W$2:W780)),"")</f>
        <v/>
      </c>
      <c r="AB780" s="3"/>
      <c r="AD780" s="3"/>
      <c r="AE780" s="3"/>
    </row>
    <row r="781" spans="1:31" ht="15" x14ac:dyDescent="0.25">
      <c r="A781" s="25">
        <v>33.410290000000003</v>
      </c>
      <c r="B781" s="18">
        <v>-90.922780000000003</v>
      </c>
      <c r="C781" s="2">
        <v>367</v>
      </c>
      <c r="D781" s="2">
        <v>0.3</v>
      </c>
      <c r="E781" s="2">
        <v>0.6</v>
      </c>
      <c r="F781" s="4">
        <v>42643</v>
      </c>
      <c r="G781" s="2">
        <v>1825</v>
      </c>
      <c r="H781" s="2" t="s">
        <v>0</v>
      </c>
      <c r="I781" s="2" t="s">
        <v>1</v>
      </c>
      <c r="J781" s="2" t="s">
        <v>2</v>
      </c>
      <c r="K781" s="2">
        <v>305.5</v>
      </c>
      <c r="L781" s="2">
        <v>0</v>
      </c>
      <c r="M781" s="6" t="s">
        <v>3</v>
      </c>
      <c r="N781" s="23"/>
      <c r="O781" s="21" t="str">
        <f>Comodines[[#This Row],[Lat_trunc]]&amp;Comodines[[#This Row],[Lon_trunc]]</f>
        <v>33.4105-90.923</v>
      </c>
      <c r="P781" s="21">
        <f>MROUND(Datos[[#This Row],[Latitude]],IF(Datos[[#This Row],[Latitude]]&lt;0,-Precisión,Precisión))</f>
        <v>33.410499999999999</v>
      </c>
      <c r="Q781" s="21">
        <f>MROUND(Datos[[#This Row],[Longitude]],IF(Datos[[#This Row],[Longitude]]&lt;0,-Precisión,Precisión))</f>
        <v>-90.923000000000002</v>
      </c>
      <c r="R781" s="1">
        <v>780</v>
      </c>
      <c r="S781" s="5" t="b">
        <f>AND(Datos[[#This Row],[Latitude]]&gt;=Latitud_,Datos[[#This Row],[Latitude]]&lt;=_Latitud)</f>
        <v>0</v>
      </c>
      <c r="T781" s="2" t="b">
        <f>AND(Datos[[#This Row],[Longitude]]&gt;=Longitud_,Datos[[#This Row],[Longitude]]&lt;=_Longitud)</f>
        <v>0</v>
      </c>
      <c r="U781" s="2" t="b">
        <f>AND(Comodines[[#This Row],[Latitud]],Comodines[[#This Row],[Longitud]])</f>
        <v>0</v>
      </c>
      <c r="V781" s="2" t="b">
        <f>IF(COUNTIFS($O$2:O781,Comodines[[#This Row],[LatT&amp;LonT]],$F$2:F781,Datos[[#This Row],[Acq_date]]-1)=0,TRUE,FALSE)</f>
        <v>1</v>
      </c>
      <c r="W781" s="2" t="b">
        <f>AND(Comodines[[#This Row],[L&amp;L]],Comodines[[#This Row],[Nuevo_Fuego]])</f>
        <v>0</v>
      </c>
      <c r="X781" s="2" t="str">
        <f>IF(Comodines[[#This Row],[L&amp;L]],Comodines[[#This Row],[Contador]],"")</f>
        <v/>
      </c>
      <c r="Y781" s="2" t="str">
        <f>IFERROR(SMALL(Comodines[L&amp;LC1],COUNTA($U$2:U781)),"")</f>
        <v/>
      </c>
      <c r="Z781" s="2" t="str">
        <f>IF(AND(Comodines[[#This Row],[Nuevo_Fuego]],Comodines[[#This Row],[L&amp;L]]),Comodines[[#This Row],[Contador]],"")</f>
        <v/>
      </c>
      <c r="AA781" s="2" t="str">
        <f>IFERROR(SMALL(Comodines[FuegoC1],COUNTA($W$2:W781)),"")</f>
        <v/>
      </c>
      <c r="AB781" s="3"/>
      <c r="AD781" s="3"/>
      <c r="AE781" s="3"/>
    </row>
    <row r="782" spans="1:31" ht="15" x14ac:dyDescent="0.25">
      <c r="A782" s="25">
        <v>33.409439999999996</v>
      </c>
      <c r="B782" s="18">
        <v>-90.926270000000002</v>
      </c>
      <c r="C782" s="2">
        <v>335.7</v>
      </c>
      <c r="D782" s="2">
        <v>0.3</v>
      </c>
      <c r="E782" s="2">
        <v>0.6</v>
      </c>
      <c r="F782" s="4">
        <v>42643</v>
      </c>
      <c r="G782" s="2">
        <v>1825</v>
      </c>
      <c r="H782" s="2" t="s">
        <v>0</v>
      </c>
      <c r="I782" s="2" t="s">
        <v>1</v>
      </c>
      <c r="J782" s="2" t="s">
        <v>2</v>
      </c>
      <c r="K782" s="2">
        <v>299</v>
      </c>
      <c r="L782" s="2">
        <v>0</v>
      </c>
      <c r="M782" s="6" t="s">
        <v>3</v>
      </c>
      <c r="N782" s="23"/>
      <c r="O782" s="21" t="str">
        <f>Comodines[[#This Row],[Lat_trunc]]&amp;Comodines[[#This Row],[Lon_trunc]]</f>
        <v>33.4095-90.9265</v>
      </c>
      <c r="P782" s="21">
        <f>MROUND(Datos[[#This Row],[Latitude]],IF(Datos[[#This Row],[Latitude]]&lt;0,-Precisión,Precisión))</f>
        <v>33.409500000000001</v>
      </c>
      <c r="Q782" s="21">
        <f>MROUND(Datos[[#This Row],[Longitude]],IF(Datos[[#This Row],[Longitude]]&lt;0,-Precisión,Precisión))</f>
        <v>-90.926500000000004</v>
      </c>
      <c r="R782" s="1">
        <v>781</v>
      </c>
      <c r="S782" s="5" t="b">
        <f>AND(Datos[[#This Row],[Latitude]]&gt;=Latitud_,Datos[[#This Row],[Latitude]]&lt;=_Latitud)</f>
        <v>0</v>
      </c>
      <c r="T782" s="2" t="b">
        <f>AND(Datos[[#This Row],[Longitude]]&gt;=Longitud_,Datos[[#This Row],[Longitude]]&lt;=_Longitud)</f>
        <v>0</v>
      </c>
      <c r="U782" s="2" t="b">
        <f>AND(Comodines[[#This Row],[Latitud]],Comodines[[#This Row],[Longitud]])</f>
        <v>0</v>
      </c>
      <c r="V782" s="2" t="b">
        <f>IF(COUNTIFS($O$2:O782,Comodines[[#This Row],[LatT&amp;LonT]],$F$2:F782,Datos[[#This Row],[Acq_date]]-1)=0,TRUE,FALSE)</f>
        <v>1</v>
      </c>
      <c r="W782" s="2" t="b">
        <f>AND(Comodines[[#This Row],[L&amp;L]],Comodines[[#This Row],[Nuevo_Fuego]])</f>
        <v>0</v>
      </c>
      <c r="X782" s="2" t="str">
        <f>IF(Comodines[[#This Row],[L&amp;L]],Comodines[[#This Row],[Contador]],"")</f>
        <v/>
      </c>
      <c r="Y782" s="2" t="str">
        <f>IFERROR(SMALL(Comodines[L&amp;LC1],COUNTA($U$2:U782)),"")</f>
        <v/>
      </c>
      <c r="Z782" s="2" t="str">
        <f>IF(AND(Comodines[[#This Row],[Nuevo_Fuego]],Comodines[[#This Row],[L&amp;L]]),Comodines[[#This Row],[Contador]],"")</f>
        <v/>
      </c>
      <c r="AA782" s="2" t="str">
        <f>IFERROR(SMALL(Comodines[FuegoC1],COUNTA($W$2:W782)),"")</f>
        <v/>
      </c>
      <c r="AB782" s="3"/>
      <c r="AD782" s="3"/>
      <c r="AE782" s="3"/>
    </row>
    <row r="783" spans="1:31" ht="15" x14ac:dyDescent="0.25">
      <c r="A783" s="25">
        <v>33.415239999999997</v>
      </c>
      <c r="B783" s="18">
        <v>-90.924480000000003</v>
      </c>
      <c r="C783" s="2">
        <v>345</v>
      </c>
      <c r="D783" s="2">
        <v>0.3</v>
      </c>
      <c r="E783" s="2">
        <v>0.6</v>
      </c>
      <c r="F783" s="4">
        <v>42643</v>
      </c>
      <c r="G783" s="2">
        <v>1825</v>
      </c>
      <c r="H783" s="2" t="s">
        <v>0</v>
      </c>
      <c r="I783" s="2" t="s">
        <v>1</v>
      </c>
      <c r="J783" s="2" t="s">
        <v>2</v>
      </c>
      <c r="K783" s="2">
        <v>297.5</v>
      </c>
      <c r="L783" s="2">
        <v>0</v>
      </c>
      <c r="M783" s="6" t="s">
        <v>3</v>
      </c>
      <c r="N783" s="23"/>
      <c r="O783" s="21" t="str">
        <f>Comodines[[#This Row],[Lat_trunc]]&amp;Comodines[[#This Row],[Lon_trunc]]</f>
        <v>33.415-90.9245</v>
      </c>
      <c r="P783" s="21">
        <f>MROUND(Datos[[#This Row],[Latitude]],IF(Datos[[#This Row],[Latitude]]&lt;0,-Precisión,Precisión))</f>
        <v>33.414999999999999</v>
      </c>
      <c r="Q783" s="21">
        <f>MROUND(Datos[[#This Row],[Longitude]],IF(Datos[[#This Row],[Longitude]]&lt;0,-Precisión,Precisión))</f>
        <v>-90.924500000000009</v>
      </c>
      <c r="R783" s="1">
        <v>782</v>
      </c>
      <c r="S783" s="5" t="b">
        <f>AND(Datos[[#This Row],[Latitude]]&gt;=Latitud_,Datos[[#This Row],[Latitude]]&lt;=_Latitud)</f>
        <v>0</v>
      </c>
      <c r="T783" s="2" t="b">
        <f>AND(Datos[[#This Row],[Longitude]]&gt;=Longitud_,Datos[[#This Row],[Longitude]]&lt;=_Longitud)</f>
        <v>0</v>
      </c>
      <c r="U783" s="2" t="b">
        <f>AND(Comodines[[#This Row],[Latitud]],Comodines[[#This Row],[Longitud]])</f>
        <v>0</v>
      </c>
      <c r="V783" s="2" t="b">
        <f>IF(COUNTIFS($O$2:O783,Comodines[[#This Row],[LatT&amp;LonT]],$F$2:F783,Datos[[#This Row],[Acq_date]]-1)=0,TRUE,FALSE)</f>
        <v>1</v>
      </c>
      <c r="W783" s="2" t="b">
        <f>AND(Comodines[[#This Row],[L&amp;L]],Comodines[[#This Row],[Nuevo_Fuego]])</f>
        <v>0</v>
      </c>
      <c r="X783" s="2" t="str">
        <f>IF(Comodines[[#This Row],[L&amp;L]],Comodines[[#This Row],[Contador]],"")</f>
        <v/>
      </c>
      <c r="Y783" s="2" t="str">
        <f>IFERROR(SMALL(Comodines[L&amp;LC1],COUNTA($U$2:U783)),"")</f>
        <v/>
      </c>
      <c r="Z783" s="2" t="str">
        <f>IF(AND(Comodines[[#This Row],[Nuevo_Fuego]],Comodines[[#This Row],[L&amp;L]]),Comodines[[#This Row],[Contador]],"")</f>
        <v/>
      </c>
      <c r="AA783" s="2" t="str">
        <f>IFERROR(SMALL(Comodines[FuegoC1],COUNTA($W$2:W783)),"")</f>
        <v/>
      </c>
      <c r="AB783" s="3"/>
      <c r="AD783" s="3"/>
      <c r="AE783" s="3"/>
    </row>
    <row r="784" spans="1:31" ht="15" x14ac:dyDescent="0.25">
      <c r="A784" s="25">
        <v>33.345820000000003</v>
      </c>
      <c r="B784" s="18">
        <v>-93.651660000000007</v>
      </c>
      <c r="C784" s="2">
        <v>331.6</v>
      </c>
      <c r="D784" s="2">
        <v>0.5</v>
      </c>
      <c r="E784" s="2">
        <v>0.7</v>
      </c>
      <c r="F784" s="4">
        <v>42643</v>
      </c>
      <c r="G784" s="2">
        <v>1825</v>
      </c>
      <c r="H784" s="2" t="s">
        <v>0</v>
      </c>
      <c r="I784" s="2" t="s">
        <v>1</v>
      </c>
      <c r="J784" s="2" t="s">
        <v>2</v>
      </c>
      <c r="K784" s="2">
        <v>298</v>
      </c>
      <c r="L784" s="2">
        <v>0</v>
      </c>
      <c r="M784" s="6" t="s">
        <v>3</v>
      </c>
      <c r="N784" s="23"/>
      <c r="O784" s="21" t="str">
        <f>Comodines[[#This Row],[Lat_trunc]]&amp;Comodines[[#This Row],[Lon_trunc]]</f>
        <v>33.346-93.6515</v>
      </c>
      <c r="P784" s="21">
        <f>MROUND(Datos[[#This Row],[Latitude]],IF(Datos[[#This Row],[Latitude]]&lt;0,-Precisión,Precisión))</f>
        <v>33.346000000000004</v>
      </c>
      <c r="Q784" s="21">
        <f>MROUND(Datos[[#This Row],[Longitude]],IF(Datos[[#This Row],[Longitude]]&lt;0,-Precisión,Precisión))</f>
        <v>-93.651499999999999</v>
      </c>
      <c r="R784" s="1">
        <v>783</v>
      </c>
      <c r="S784" s="5" t="b">
        <f>AND(Datos[[#This Row],[Latitude]]&gt;=Latitud_,Datos[[#This Row],[Latitude]]&lt;=_Latitud)</f>
        <v>0</v>
      </c>
      <c r="T784" s="2" t="b">
        <f>AND(Datos[[#This Row],[Longitude]]&gt;=Longitud_,Datos[[#This Row],[Longitude]]&lt;=_Longitud)</f>
        <v>0</v>
      </c>
      <c r="U784" s="2" t="b">
        <f>AND(Comodines[[#This Row],[Latitud]],Comodines[[#This Row],[Longitud]])</f>
        <v>0</v>
      </c>
      <c r="V784" s="2" t="b">
        <f>IF(COUNTIFS($O$2:O784,Comodines[[#This Row],[LatT&amp;LonT]],$F$2:F784,Datos[[#This Row],[Acq_date]]-1)=0,TRUE,FALSE)</f>
        <v>1</v>
      </c>
      <c r="W784" s="2" t="b">
        <f>AND(Comodines[[#This Row],[L&amp;L]],Comodines[[#This Row],[Nuevo_Fuego]])</f>
        <v>0</v>
      </c>
      <c r="X784" s="2" t="str">
        <f>IF(Comodines[[#This Row],[L&amp;L]],Comodines[[#This Row],[Contador]],"")</f>
        <v/>
      </c>
      <c r="Y784" s="2" t="str">
        <f>IFERROR(SMALL(Comodines[L&amp;LC1],COUNTA($U$2:U784)),"")</f>
        <v/>
      </c>
      <c r="Z784" s="2" t="str">
        <f>IF(AND(Comodines[[#This Row],[Nuevo_Fuego]],Comodines[[#This Row],[L&amp;L]]),Comodines[[#This Row],[Contador]],"")</f>
        <v/>
      </c>
      <c r="AA784" s="2" t="str">
        <f>IFERROR(SMALL(Comodines[FuegoC1],COUNTA($W$2:W784)),"")</f>
        <v/>
      </c>
      <c r="AB784" s="3"/>
      <c r="AD784" s="3"/>
      <c r="AE784" s="3"/>
    </row>
    <row r="785" spans="1:31" ht="15" x14ac:dyDescent="0.25">
      <c r="A785" s="25">
        <v>33.398969999999998</v>
      </c>
      <c r="B785" s="18">
        <v>-95.075500000000005</v>
      </c>
      <c r="C785" s="2">
        <v>326.60000000000002</v>
      </c>
      <c r="D785" s="2">
        <v>0.6</v>
      </c>
      <c r="E785" s="2">
        <v>0.7</v>
      </c>
      <c r="F785" s="4">
        <v>42643</v>
      </c>
      <c r="G785" s="2">
        <v>1825</v>
      </c>
      <c r="H785" s="2" t="s">
        <v>0</v>
      </c>
      <c r="I785" s="2" t="s">
        <v>1</v>
      </c>
      <c r="J785" s="2" t="s">
        <v>2</v>
      </c>
      <c r="K785" s="2">
        <v>296.7</v>
      </c>
      <c r="L785" s="2">
        <v>0</v>
      </c>
      <c r="M785" s="6" t="s">
        <v>3</v>
      </c>
      <c r="N785" s="23"/>
      <c r="O785" s="21" t="str">
        <f>Comodines[[#This Row],[Lat_trunc]]&amp;Comodines[[#This Row],[Lon_trunc]]</f>
        <v>33.399-95.0755</v>
      </c>
      <c r="P785" s="21">
        <f>MROUND(Datos[[#This Row],[Latitude]],IF(Datos[[#This Row],[Latitude]]&lt;0,-Precisión,Precisión))</f>
        <v>33.399000000000001</v>
      </c>
      <c r="Q785" s="21">
        <f>MROUND(Datos[[#This Row],[Longitude]],IF(Datos[[#This Row],[Longitude]]&lt;0,-Precisión,Precisión))</f>
        <v>-95.075500000000005</v>
      </c>
      <c r="R785" s="1">
        <v>784</v>
      </c>
      <c r="S785" s="5" t="b">
        <f>AND(Datos[[#This Row],[Latitude]]&gt;=Latitud_,Datos[[#This Row],[Latitude]]&lt;=_Latitud)</f>
        <v>0</v>
      </c>
      <c r="T785" s="2" t="b">
        <f>AND(Datos[[#This Row],[Longitude]]&gt;=Longitud_,Datos[[#This Row],[Longitude]]&lt;=_Longitud)</f>
        <v>0</v>
      </c>
      <c r="U785" s="2" t="b">
        <f>AND(Comodines[[#This Row],[Latitud]],Comodines[[#This Row],[Longitud]])</f>
        <v>0</v>
      </c>
      <c r="V785" s="2" t="b">
        <f>IF(COUNTIFS($O$2:O785,Comodines[[#This Row],[LatT&amp;LonT]],$F$2:F785,Datos[[#This Row],[Acq_date]]-1)=0,TRUE,FALSE)</f>
        <v>1</v>
      </c>
      <c r="W785" s="2" t="b">
        <f>AND(Comodines[[#This Row],[L&amp;L]],Comodines[[#This Row],[Nuevo_Fuego]])</f>
        <v>0</v>
      </c>
      <c r="X785" s="2" t="str">
        <f>IF(Comodines[[#This Row],[L&amp;L]],Comodines[[#This Row],[Contador]],"")</f>
        <v/>
      </c>
      <c r="Y785" s="2" t="str">
        <f>IFERROR(SMALL(Comodines[L&amp;LC1],COUNTA($U$2:U785)),"")</f>
        <v/>
      </c>
      <c r="Z785" s="2" t="str">
        <f>IF(AND(Comodines[[#This Row],[Nuevo_Fuego]],Comodines[[#This Row],[L&amp;L]]),Comodines[[#This Row],[Contador]],"")</f>
        <v/>
      </c>
      <c r="AA785" s="2" t="str">
        <f>IFERROR(SMALL(Comodines[FuegoC1],COUNTA($W$2:W785)),"")</f>
        <v/>
      </c>
      <c r="AB785" s="3"/>
      <c r="AD785" s="3"/>
      <c r="AE785" s="3"/>
    </row>
    <row r="786" spans="1:31" ht="15" x14ac:dyDescent="0.25">
      <c r="A786" s="25">
        <v>16.20251</v>
      </c>
      <c r="B786" s="18">
        <v>-95.166759999999996</v>
      </c>
      <c r="C786" s="2">
        <v>332.5</v>
      </c>
      <c r="D786" s="2">
        <v>0.5</v>
      </c>
      <c r="E786" s="2">
        <v>0.5</v>
      </c>
      <c r="F786" s="4">
        <v>42643</v>
      </c>
      <c r="G786" s="2">
        <v>2000</v>
      </c>
      <c r="H786" s="2" t="s">
        <v>0</v>
      </c>
      <c r="I786" s="2" t="s">
        <v>1</v>
      </c>
      <c r="J786" s="2" t="s">
        <v>2</v>
      </c>
      <c r="K786" s="2">
        <v>296.8</v>
      </c>
      <c r="L786" s="2">
        <v>0</v>
      </c>
      <c r="M786" s="6" t="s">
        <v>3</v>
      </c>
      <c r="N786" s="23"/>
      <c r="O786" s="21" t="str">
        <f>Comodines[[#This Row],[Lat_trunc]]&amp;Comodines[[#This Row],[Lon_trunc]]</f>
        <v>16.2025-95.167</v>
      </c>
      <c r="P786" s="21">
        <f>MROUND(Datos[[#This Row],[Latitude]],IF(Datos[[#This Row],[Latitude]]&lt;0,-Precisión,Precisión))</f>
        <v>16.202500000000001</v>
      </c>
      <c r="Q786" s="21">
        <f>MROUND(Datos[[#This Row],[Longitude]],IF(Datos[[#This Row],[Longitude]]&lt;0,-Precisión,Precisión))</f>
        <v>-95.167000000000002</v>
      </c>
      <c r="R786" s="1">
        <v>785</v>
      </c>
      <c r="S786" s="5" t="b">
        <f>AND(Datos[[#This Row],[Latitude]]&gt;=Latitud_,Datos[[#This Row],[Latitude]]&lt;=_Latitud)</f>
        <v>0</v>
      </c>
      <c r="T786" s="2" t="b">
        <f>AND(Datos[[#This Row],[Longitude]]&gt;=Longitud_,Datos[[#This Row],[Longitude]]&lt;=_Longitud)</f>
        <v>0</v>
      </c>
      <c r="U786" s="2" t="b">
        <f>AND(Comodines[[#This Row],[Latitud]],Comodines[[#This Row],[Longitud]])</f>
        <v>0</v>
      </c>
      <c r="V786" s="2" t="b">
        <f>IF(COUNTIFS($O$2:O786,Comodines[[#This Row],[LatT&amp;LonT]],$F$2:F786,Datos[[#This Row],[Acq_date]]-1)=0,TRUE,FALSE)</f>
        <v>1</v>
      </c>
      <c r="W786" s="2" t="b">
        <f>AND(Comodines[[#This Row],[L&amp;L]],Comodines[[#This Row],[Nuevo_Fuego]])</f>
        <v>0</v>
      </c>
      <c r="X786" s="2" t="str">
        <f>IF(Comodines[[#This Row],[L&amp;L]],Comodines[[#This Row],[Contador]],"")</f>
        <v/>
      </c>
      <c r="Y786" s="2" t="str">
        <f>IFERROR(SMALL(Comodines[L&amp;LC1],COUNTA($U$2:U786)),"")</f>
        <v/>
      </c>
      <c r="Z786" s="2" t="str">
        <f>IF(AND(Comodines[[#This Row],[Nuevo_Fuego]],Comodines[[#This Row],[L&amp;L]]),Comodines[[#This Row],[Contador]],"")</f>
        <v/>
      </c>
      <c r="AA786" s="2" t="str">
        <f>IFERROR(SMALL(Comodines[FuegoC1],COUNTA($W$2:W786)),"")</f>
        <v/>
      </c>
      <c r="AB786" s="3"/>
      <c r="AD786" s="3"/>
      <c r="AE786" s="3"/>
    </row>
    <row r="787" spans="1:31" ht="15" x14ac:dyDescent="0.25">
      <c r="A787" s="25">
        <v>16.201969999999999</v>
      </c>
      <c r="B787" s="18">
        <v>-95.17116</v>
      </c>
      <c r="C787" s="2">
        <v>350</v>
      </c>
      <c r="D787" s="2">
        <v>0.5</v>
      </c>
      <c r="E787" s="2">
        <v>0.5</v>
      </c>
      <c r="F787" s="4">
        <v>42643</v>
      </c>
      <c r="G787" s="2">
        <v>2000</v>
      </c>
      <c r="H787" s="2" t="s">
        <v>0</v>
      </c>
      <c r="I787" s="2" t="s">
        <v>1</v>
      </c>
      <c r="J787" s="2" t="s">
        <v>2</v>
      </c>
      <c r="K787" s="2">
        <v>298.60000000000002</v>
      </c>
      <c r="L787" s="2">
        <v>0</v>
      </c>
      <c r="M787" s="6" t="s">
        <v>3</v>
      </c>
      <c r="N787" s="23"/>
      <c r="O787" s="21" t="str">
        <f>Comodines[[#This Row],[Lat_trunc]]&amp;Comodines[[#This Row],[Lon_trunc]]</f>
        <v>16.202-95.171</v>
      </c>
      <c r="P787" s="21">
        <f>MROUND(Datos[[#This Row],[Latitude]],IF(Datos[[#This Row],[Latitude]]&lt;0,-Precisión,Precisión))</f>
        <v>16.202000000000002</v>
      </c>
      <c r="Q787" s="21">
        <f>MROUND(Datos[[#This Row],[Longitude]],IF(Datos[[#This Row],[Longitude]]&lt;0,-Precisión,Precisión))</f>
        <v>-95.171000000000006</v>
      </c>
      <c r="R787" s="1">
        <v>786</v>
      </c>
      <c r="S787" s="5" t="b">
        <f>AND(Datos[[#This Row],[Latitude]]&gt;=Latitud_,Datos[[#This Row],[Latitude]]&lt;=_Latitud)</f>
        <v>0</v>
      </c>
      <c r="T787" s="2" t="b">
        <f>AND(Datos[[#This Row],[Longitude]]&gt;=Longitud_,Datos[[#This Row],[Longitude]]&lt;=_Longitud)</f>
        <v>0</v>
      </c>
      <c r="U787" s="2" t="b">
        <f>AND(Comodines[[#This Row],[Latitud]],Comodines[[#This Row],[Longitud]])</f>
        <v>0</v>
      </c>
      <c r="V787" s="2" t="b">
        <f>IF(COUNTIFS($O$2:O787,Comodines[[#This Row],[LatT&amp;LonT]],$F$2:F787,Datos[[#This Row],[Acq_date]]-1)=0,TRUE,FALSE)</f>
        <v>1</v>
      </c>
      <c r="W787" s="2" t="b">
        <f>AND(Comodines[[#This Row],[L&amp;L]],Comodines[[#This Row],[Nuevo_Fuego]])</f>
        <v>0</v>
      </c>
      <c r="X787" s="2" t="str">
        <f>IF(Comodines[[#This Row],[L&amp;L]],Comodines[[#This Row],[Contador]],"")</f>
        <v/>
      </c>
      <c r="Y787" s="2" t="str">
        <f>IFERROR(SMALL(Comodines[L&amp;LC1],COUNTA($U$2:U787)),"")</f>
        <v/>
      </c>
      <c r="Z787" s="2" t="str">
        <f>IF(AND(Comodines[[#This Row],[Nuevo_Fuego]],Comodines[[#This Row],[L&amp;L]]),Comodines[[#This Row],[Contador]],"")</f>
        <v/>
      </c>
      <c r="AA787" s="2" t="str">
        <f>IFERROR(SMALL(Comodines[FuegoC1],COUNTA($W$2:W787)),"")</f>
        <v/>
      </c>
      <c r="AB787" s="3"/>
      <c r="AD787" s="3"/>
      <c r="AE787" s="3"/>
    </row>
    <row r="788" spans="1:31" ht="15" x14ac:dyDescent="0.25">
      <c r="A788" s="25">
        <v>18.12886</v>
      </c>
      <c r="B788" s="18">
        <v>-94.202510000000004</v>
      </c>
      <c r="C788" s="2">
        <v>339.7</v>
      </c>
      <c r="D788" s="2">
        <v>0.6</v>
      </c>
      <c r="E788" s="2">
        <v>0.5</v>
      </c>
      <c r="F788" s="4">
        <v>42643</v>
      </c>
      <c r="G788" s="2">
        <v>2000</v>
      </c>
      <c r="H788" s="2" t="s">
        <v>0</v>
      </c>
      <c r="I788" s="2" t="s">
        <v>1</v>
      </c>
      <c r="J788" s="2" t="s">
        <v>2</v>
      </c>
      <c r="K788" s="2">
        <v>284.8</v>
      </c>
      <c r="L788" s="2">
        <v>0</v>
      </c>
      <c r="M788" s="6" t="s">
        <v>3</v>
      </c>
      <c r="N788" s="23"/>
      <c r="O788" s="21" t="str">
        <f>Comodines[[#This Row],[Lat_trunc]]&amp;Comodines[[#This Row],[Lon_trunc]]</f>
        <v>18.129-94.2025</v>
      </c>
      <c r="P788" s="21">
        <f>MROUND(Datos[[#This Row],[Latitude]],IF(Datos[[#This Row],[Latitude]]&lt;0,-Precisión,Precisión))</f>
        <v>18.129000000000001</v>
      </c>
      <c r="Q788" s="21">
        <f>MROUND(Datos[[#This Row],[Longitude]],IF(Datos[[#This Row],[Longitude]]&lt;0,-Precisión,Precisión))</f>
        <v>-94.202500000000001</v>
      </c>
      <c r="R788" s="1">
        <v>787</v>
      </c>
      <c r="S788" s="5" t="b">
        <f>AND(Datos[[#This Row],[Latitude]]&gt;=Latitud_,Datos[[#This Row],[Latitude]]&lt;=_Latitud)</f>
        <v>1</v>
      </c>
      <c r="T788" s="2" t="b">
        <f>AND(Datos[[#This Row],[Longitude]]&gt;=Longitud_,Datos[[#This Row],[Longitude]]&lt;=_Longitud)</f>
        <v>0</v>
      </c>
      <c r="U788" s="2" t="b">
        <f>AND(Comodines[[#This Row],[Latitud]],Comodines[[#This Row],[Longitud]])</f>
        <v>0</v>
      </c>
      <c r="V788" s="2" t="b">
        <f>IF(COUNTIFS($O$2:O788,Comodines[[#This Row],[LatT&amp;LonT]],$F$2:F788,Datos[[#This Row],[Acq_date]]-1)=0,TRUE,FALSE)</f>
        <v>1</v>
      </c>
      <c r="W788" s="2" t="b">
        <f>AND(Comodines[[#This Row],[L&amp;L]],Comodines[[#This Row],[Nuevo_Fuego]])</f>
        <v>0</v>
      </c>
      <c r="X788" s="2" t="str">
        <f>IF(Comodines[[#This Row],[L&amp;L]],Comodines[[#This Row],[Contador]],"")</f>
        <v/>
      </c>
      <c r="Y788" s="2" t="str">
        <f>IFERROR(SMALL(Comodines[L&amp;LC1],COUNTA($U$2:U788)),"")</f>
        <v/>
      </c>
      <c r="Z788" s="2" t="str">
        <f>IF(AND(Comodines[[#This Row],[Nuevo_Fuego]],Comodines[[#This Row],[L&amp;L]]),Comodines[[#This Row],[Contador]],"")</f>
        <v/>
      </c>
      <c r="AA788" s="2" t="str">
        <f>IFERROR(SMALL(Comodines[FuegoC1],COUNTA($W$2:W788)),"")</f>
        <v/>
      </c>
      <c r="AB788" s="3"/>
      <c r="AD788" s="3"/>
      <c r="AE788" s="3"/>
    </row>
    <row r="789" spans="1:31" ht="15" x14ac:dyDescent="0.25">
      <c r="A789" s="25">
        <v>18.620190000000001</v>
      </c>
      <c r="B789" s="18">
        <v>-92.198359999999994</v>
      </c>
      <c r="C789" s="2">
        <v>335.2</v>
      </c>
      <c r="D789" s="2">
        <v>0.4</v>
      </c>
      <c r="E789" s="2">
        <v>0.6</v>
      </c>
      <c r="F789" s="4">
        <v>42643</v>
      </c>
      <c r="G789" s="2">
        <v>2000</v>
      </c>
      <c r="H789" s="2" t="s">
        <v>0</v>
      </c>
      <c r="I789" s="2" t="s">
        <v>1</v>
      </c>
      <c r="J789" s="2" t="s">
        <v>2</v>
      </c>
      <c r="K789" s="2">
        <v>288.7</v>
      </c>
      <c r="L789" s="2">
        <v>0</v>
      </c>
      <c r="M789" s="6" t="s">
        <v>3</v>
      </c>
      <c r="N789" s="23"/>
      <c r="O789" s="21" t="str">
        <f>Comodines[[#This Row],[Lat_trunc]]&amp;Comodines[[#This Row],[Lon_trunc]]</f>
        <v>18.62-92.1985</v>
      </c>
      <c r="P789" s="21">
        <f>MROUND(Datos[[#This Row],[Latitude]],IF(Datos[[#This Row],[Latitude]]&lt;0,-Precisión,Precisión))</f>
        <v>18.62</v>
      </c>
      <c r="Q789" s="21">
        <f>MROUND(Datos[[#This Row],[Longitude]],IF(Datos[[#This Row],[Longitude]]&lt;0,-Precisión,Precisión))</f>
        <v>-92.198499999999996</v>
      </c>
      <c r="R789" s="1">
        <v>788</v>
      </c>
      <c r="S789" s="5" t="b">
        <f>AND(Datos[[#This Row],[Latitude]]&gt;=Latitud_,Datos[[#This Row],[Latitude]]&lt;=_Latitud)</f>
        <v>1</v>
      </c>
      <c r="T789" s="2" t="b">
        <f>AND(Datos[[#This Row],[Longitude]]&gt;=Longitud_,Datos[[#This Row],[Longitude]]&lt;=_Longitud)</f>
        <v>0</v>
      </c>
      <c r="U789" s="2" t="b">
        <f>AND(Comodines[[#This Row],[Latitud]],Comodines[[#This Row],[Longitud]])</f>
        <v>0</v>
      </c>
      <c r="V789" s="2" t="b">
        <f>IF(COUNTIFS($O$2:O789,Comodines[[#This Row],[LatT&amp;LonT]],$F$2:F789,Datos[[#This Row],[Acq_date]]-1)=0,TRUE,FALSE)</f>
        <v>1</v>
      </c>
      <c r="W789" s="2" t="b">
        <f>AND(Comodines[[#This Row],[L&amp;L]],Comodines[[#This Row],[Nuevo_Fuego]])</f>
        <v>0</v>
      </c>
      <c r="X789" s="2" t="str">
        <f>IF(Comodines[[#This Row],[L&amp;L]],Comodines[[#This Row],[Contador]],"")</f>
        <v/>
      </c>
      <c r="Y789" s="2" t="str">
        <f>IFERROR(SMALL(Comodines[L&amp;LC1],COUNTA($U$2:U789)),"")</f>
        <v/>
      </c>
      <c r="Z789" s="2" t="str">
        <f>IF(AND(Comodines[[#This Row],[Nuevo_Fuego]],Comodines[[#This Row],[L&amp;L]]),Comodines[[#This Row],[Contador]],"")</f>
        <v/>
      </c>
      <c r="AA789" s="2" t="str">
        <f>IFERROR(SMALL(Comodines[FuegoC1],COUNTA($W$2:W789)),"")</f>
        <v/>
      </c>
      <c r="AB789" s="3"/>
      <c r="AD789" s="3"/>
      <c r="AE789" s="3"/>
    </row>
    <row r="790" spans="1:31" ht="15" x14ac:dyDescent="0.25">
      <c r="A790" s="25">
        <v>19.295280000000002</v>
      </c>
      <c r="B790" s="18">
        <v>-92.168170000000003</v>
      </c>
      <c r="C790" s="2">
        <v>367</v>
      </c>
      <c r="D790" s="2">
        <v>0.4</v>
      </c>
      <c r="E790" s="2">
        <v>0.6</v>
      </c>
      <c r="F790" s="4">
        <v>42643</v>
      </c>
      <c r="G790" s="2">
        <v>2000</v>
      </c>
      <c r="H790" s="2" t="s">
        <v>0</v>
      </c>
      <c r="I790" s="2" t="s">
        <v>1</v>
      </c>
      <c r="J790" s="2" t="s">
        <v>2</v>
      </c>
      <c r="K790" s="2">
        <v>291</v>
      </c>
      <c r="L790" s="2">
        <v>0</v>
      </c>
      <c r="M790" s="6" t="s">
        <v>3</v>
      </c>
      <c r="N790" s="23"/>
      <c r="O790" s="21" t="str">
        <f>Comodines[[#This Row],[Lat_trunc]]&amp;Comodines[[#This Row],[Lon_trunc]]</f>
        <v>19.2955-92.168</v>
      </c>
      <c r="P790" s="21">
        <f>MROUND(Datos[[#This Row],[Latitude]],IF(Datos[[#This Row],[Latitude]]&lt;0,-Precisión,Precisión))</f>
        <v>19.295500000000001</v>
      </c>
      <c r="Q790" s="21">
        <f>MROUND(Datos[[#This Row],[Longitude]],IF(Datos[[#This Row],[Longitude]]&lt;0,-Precisión,Precisión))</f>
        <v>-92.168000000000006</v>
      </c>
      <c r="R790" s="1">
        <v>789</v>
      </c>
      <c r="S790" s="5" t="b">
        <f>AND(Datos[[#This Row],[Latitude]]&gt;=Latitud_,Datos[[#This Row],[Latitude]]&lt;=_Latitud)</f>
        <v>1</v>
      </c>
      <c r="T790" s="2" t="b">
        <f>AND(Datos[[#This Row],[Longitude]]&gt;=Longitud_,Datos[[#This Row],[Longitude]]&lt;=_Longitud)</f>
        <v>0</v>
      </c>
      <c r="U790" s="2" t="b">
        <f>AND(Comodines[[#This Row],[Latitud]],Comodines[[#This Row],[Longitud]])</f>
        <v>0</v>
      </c>
      <c r="V790" s="2" t="b">
        <f>IF(COUNTIFS($O$2:O790,Comodines[[#This Row],[LatT&amp;LonT]],$F$2:F790,Datos[[#This Row],[Acq_date]]-1)=0,TRUE,FALSE)</f>
        <v>1</v>
      </c>
      <c r="W790" s="2" t="b">
        <f>AND(Comodines[[#This Row],[L&amp;L]],Comodines[[#This Row],[Nuevo_Fuego]])</f>
        <v>0</v>
      </c>
      <c r="X790" s="2" t="str">
        <f>IF(Comodines[[#This Row],[L&amp;L]],Comodines[[#This Row],[Contador]],"")</f>
        <v/>
      </c>
      <c r="Y790" s="2" t="str">
        <f>IFERROR(SMALL(Comodines[L&amp;LC1],COUNTA($U$2:U790)),"")</f>
        <v/>
      </c>
      <c r="Z790" s="2" t="str">
        <f>IF(AND(Comodines[[#This Row],[Nuevo_Fuego]],Comodines[[#This Row],[L&amp;L]]),Comodines[[#This Row],[Contador]],"")</f>
        <v/>
      </c>
      <c r="AA790" s="2" t="str">
        <f>IFERROR(SMALL(Comodines[FuegoC1],COUNTA($W$2:W790)),"")</f>
        <v/>
      </c>
      <c r="AB790" s="3"/>
      <c r="AD790" s="3"/>
      <c r="AE790" s="3"/>
    </row>
    <row r="791" spans="1:31" ht="15" x14ac:dyDescent="0.25">
      <c r="A791" s="25">
        <v>18.971730000000001</v>
      </c>
      <c r="B791" s="18">
        <v>-96.112769999999998</v>
      </c>
      <c r="C791" s="2">
        <v>340.1</v>
      </c>
      <c r="D791" s="2">
        <v>0.4</v>
      </c>
      <c r="E791" s="2">
        <v>0.5</v>
      </c>
      <c r="F791" s="4">
        <v>42643</v>
      </c>
      <c r="G791" s="2">
        <v>2000</v>
      </c>
      <c r="H791" s="2" t="s">
        <v>0</v>
      </c>
      <c r="I791" s="2" t="s">
        <v>1</v>
      </c>
      <c r="J791" s="2" t="s">
        <v>2</v>
      </c>
      <c r="K791" s="2">
        <v>291.5</v>
      </c>
      <c r="L791" s="2">
        <v>0</v>
      </c>
      <c r="M791" s="6" t="s">
        <v>3</v>
      </c>
      <c r="N791" s="23"/>
      <c r="O791" s="21" t="str">
        <f>Comodines[[#This Row],[Lat_trunc]]&amp;Comodines[[#This Row],[Lon_trunc]]</f>
        <v>18.9715-96.113</v>
      </c>
      <c r="P791" s="21">
        <f>MROUND(Datos[[#This Row],[Latitude]],IF(Datos[[#This Row],[Latitude]]&lt;0,-Precisión,Precisión))</f>
        <v>18.971499999999999</v>
      </c>
      <c r="Q791" s="21">
        <f>MROUND(Datos[[#This Row],[Longitude]],IF(Datos[[#This Row],[Longitude]]&lt;0,-Precisión,Precisión))</f>
        <v>-96.113</v>
      </c>
      <c r="R791" s="1">
        <v>790</v>
      </c>
      <c r="S791" s="5" t="b">
        <f>AND(Datos[[#This Row],[Latitude]]&gt;=Latitud_,Datos[[#This Row],[Latitude]]&lt;=_Latitud)</f>
        <v>1</v>
      </c>
      <c r="T791" s="2" t="b">
        <f>AND(Datos[[#This Row],[Longitude]]&gt;=Longitud_,Datos[[#This Row],[Longitude]]&lt;=_Longitud)</f>
        <v>0</v>
      </c>
      <c r="U791" s="2" t="b">
        <f>AND(Comodines[[#This Row],[Latitud]],Comodines[[#This Row],[Longitud]])</f>
        <v>0</v>
      </c>
      <c r="V791" s="2" t="b">
        <f>IF(COUNTIFS($O$2:O791,Comodines[[#This Row],[LatT&amp;LonT]],$F$2:F791,Datos[[#This Row],[Acq_date]]-1)=0,TRUE,FALSE)</f>
        <v>1</v>
      </c>
      <c r="W791" s="2" t="b">
        <f>AND(Comodines[[#This Row],[L&amp;L]],Comodines[[#This Row],[Nuevo_Fuego]])</f>
        <v>0</v>
      </c>
      <c r="X791" s="2" t="str">
        <f>IF(Comodines[[#This Row],[L&amp;L]],Comodines[[#This Row],[Contador]],"")</f>
        <v/>
      </c>
      <c r="Y791" s="2" t="str">
        <f>IFERROR(SMALL(Comodines[L&amp;LC1],COUNTA($U$2:U791)),"")</f>
        <v/>
      </c>
      <c r="Z791" s="2" t="str">
        <f>IF(AND(Comodines[[#This Row],[Nuevo_Fuego]],Comodines[[#This Row],[L&amp;L]]),Comodines[[#This Row],[Contador]],"")</f>
        <v/>
      </c>
      <c r="AA791" s="2" t="str">
        <f>IFERROR(SMALL(Comodines[FuegoC1],COUNTA($W$2:W791)),"")</f>
        <v/>
      </c>
      <c r="AB791" s="3"/>
      <c r="AD791" s="3"/>
      <c r="AE791" s="3"/>
    </row>
    <row r="792" spans="1:31" ht="15" x14ac:dyDescent="0.25">
      <c r="A792" s="25">
        <v>19.567509999999999</v>
      </c>
      <c r="B792" s="18">
        <v>-92.234949999999998</v>
      </c>
      <c r="C792" s="2">
        <v>367</v>
      </c>
      <c r="D792" s="2">
        <v>0.4</v>
      </c>
      <c r="E792" s="2">
        <v>0.6</v>
      </c>
      <c r="F792" s="4">
        <v>42643</v>
      </c>
      <c r="G792" s="2">
        <v>2000</v>
      </c>
      <c r="H792" s="2" t="s">
        <v>0</v>
      </c>
      <c r="I792" s="2" t="s">
        <v>1</v>
      </c>
      <c r="J792" s="2" t="s">
        <v>2</v>
      </c>
      <c r="K792" s="2">
        <v>290.39999999999998</v>
      </c>
      <c r="L792" s="2">
        <v>0</v>
      </c>
      <c r="M792" s="6" t="s">
        <v>3</v>
      </c>
      <c r="N792" s="23"/>
      <c r="O792" s="21" t="str">
        <f>Comodines[[#This Row],[Lat_trunc]]&amp;Comodines[[#This Row],[Lon_trunc]]</f>
        <v>19.5675-92.235</v>
      </c>
      <c r="P792" s="21">
        <f>MROUND(Datos[[#This Row],[Latitude]],IF(Datos[[#This Row],[Latitude]]&lt;0,-Precisión,Precisión))</f>
        <v>19.567499999999999</v>
      </c>
      <c r="Q792" s="21">
        <f>MROUND(Datos[[#This Row],[Longitude]],IF(Datos[[#This Row],[Longitude]]&lt;0,-Precisión,Precisión))</f>
        <v>-92.234999999999999</v>
      </c>
      <c r="R792" s="1">
        <v>791</v>
      </c>
      <c r="S792" s="5" t="b">
        <f>AND(Datos[[#This Row],[Latitude]]&gt;=Latitud_,Datos[[#This Row],[Latitude]]&lt;=_Latitud)</f>
        <v>1</v>
      </c>
      <c r="T792" s="2" t="b">
        <f>AND(Datos[[#This Row],[Longitude]]&gt;=Longitud_,Datos[[#This Row],[Longitude]]&lt;=_Longitud)</f>
        <v>0</v>
      </c>
      <c r="U792" s="2" t="b">
        <f>AND(Comodines[[#This Row],[Latitud]],Comodines[[#This Row],[Longitud]])</f>
        <v>0</v>
      </c>
      <c r="V792" s="2" t="b">
        <f>IF(COUNTIFS($O$2:O792,Comodines[[#This Row],[LatT&amp;LonT]],$F$2:F792,Datos[[#This Row],[Acq_date]]-1)=0,TRUE,FALSE)</f>
        <v>1</v>
      </c>
      <c r="W792" s="2" t="b">
        <f>AND(Comodines[[#This Row],[L&amp;L]],Comodines[[#This Row],[Nuevo_Fuego]])</f>
        <v>0</v>
      </c>
      <c r="X792" s="2" t="str">
        <f>IF(Comodines[[#This Row],[L&amp;L]],Comodines[[#This Row],[Contador]],"")</f>
        <v/>
      </c>
      <c r="Y792" s="2" t="str">
        <f>IFERROR(SMALL(Comodines[L&amp;LC1],COUNTA($U$2:U792)),"")</f>
        <v/>
      </c>
      <c r="Z792" s="2" t="str">
        <f>IF(AND(Comodines[[#This Row],[Nuevo_Fuego]],Comodines[[#This Row],[L&amp;L]]),Comodines[[#This Row],[Contador]],"")</f>
        <v/>
      </c>
      <c r="AA792" s="2" t="str">
        <f>IFERROR(SMALL(Comodines[FuegoC1],COUNTA($W$2:W792)),"")</f>
        <v/>
      </c>
      <c r="AB792" s="3"/>
      <c r="AD792" s="3"/>
      <c r="AE792" s="3"/>
    </row>
    <row r="793" spans="1:31" ht="15" x14ac:dyDescent="0.25">
      <c r="A793" s="25">
        <v>19.56636</v>
      </c>
      <c r="B793" s="18">
        <v>-92.235259999999997</v>
      </c>
      <c r="C793" s="2">
        <v>367</v>
      </c>
      <c r="D793" s="2">
        <v>0.4</v>
      </c>
      <c r="E793" s="2">
        <v>0.6</v>
      </c>
      <c r="F793" s="4">
        <v>42643</v>
      </c>
      <c r="G793" s="2">
        <v>2000</v>
      </c>
      <c r="H793" s="2" t="s">
        <v>0</v>
      </c>
      <c r="I793" s="2" t="s">
        <v>1</v>
      </c>
      <c r="J793" s="2" t="s">
        <v>2</v>
      </c>
      <c r="K793" s="2">
        <v>290.10000000000002</v>
      </c>
      <c r="L793" s="2">
        <v>0</v>
      </c>
      <c r="M793" s="6" t="s">
        <v>3</v>
      </c>
      <c r="N793" s="23"/>
      <c r="O793" s="21" t="str">
        <f>Comodines[[#This Row],[Lat_trunc]]&amp;Comodines[[#This Row],[Lon_trunc]]</f>
        <v>19.5665-92.2355</v>
      </c>
      <c r="P793" s="21">
        <f>MROUND(Datos[[#This Row],[Latitude]],IF(Datos[[#This Row],[Latitude]]&lt;0,-Precisión,Precisión))</f>
        <v>19.566500000000001</v>
      </c>
      <c r="Q793" s="21">
        <f>MROUND(Datos[[#This Row],[Longitude]],IF(Datos[[#This Row],[Longitude]]&lt;0,-Precisión,Precisión))</f>
        <v>-92.235500000000002</v>
      </c>
      <c r="R793" s="1">
        <v>792</v>
      </c>
      <c r="S793" s="5" t="b">
        <f>AND(Datos[[#This Row],[Latitude]]&gt;=Latitud_,Datos[[#This Row],[Latitude]]&lt;=_Latitud)</f>
        <v>1</v>
      </c>
      <c r="T793" s="2" t="b">
        <f>AND(Datos[[#This Row],[Longitude]]&gt;=Longitud_,Datos[[#This Row],[Longitude]]&lt;=_Longitud)</f>
        <v>0</v>
      </c>
      <c r="U793" s="2" t="b">
        <f>AND(Comodines[[#This Row],[Latitud]],Comodines[[#This Row],[Longitud]])</f>
        <v>0</v>
      </c>
      <c r="V793" s="2" t="b">
        <f>IF(COUNTIFS($O$2:O793,Comodines[[#This Row],[LatT&amp;LonT]],$F$2:F793,Datos[[#This Row],[Acq_date]]-1)=0,TRUE,FALSE)</f>
        <v>1</v>
      </c>
      <c r="W793" s="2" t="b">
        <f>AND(Comodines[[#This Row],[L&amp;L]],Comodines[[#This Row],[Nuevo_Fuego]])</f>
        <v>0</v>
      </c>
      <c r="X793" s="2" t="str">
        <f>IF(Comodines[[#This Row],[L&amp;L]],Comodines[[#This Row],[Contador]],"")</f>
        <v/>
      </c>
      <c r="Y793" s="2" t="str">
        <f>IFERROR(SMALL(Comodines[L&amp;LC1],COUNTA($U$2:U793)),"")</f>
        <v/>
      </c>
      <c r="Z793" s="2" t="str">
        <f>IF(AND(Comodines[[#This Row],[Nuevo_Fuego]],Comodines[[#This Row],[L&amp;L]]),Comodines[[#This Row],[Contador]],"")</f>
        <v/>
      </c>
      <c r="AA793" s="2" t="str">
        <f>IFERROR(SMALL(Comodines[FuegoC1],COUNTA($W$2:W793)),"")</f>
        <v/>
      </c>
      <c r="AB793" s="3"/>
      <c r="AD793" s="3"/>
      <c r="AE793" s="3"/>
    </row>
    <row r="794" spans="1:31" ht="15" x14ac:dyDescent="0.25">
      <c r="A794" s="25">
        <v>20.04983</v>
      </c>
      <c r="B794" s="18">
        <v>-99.290819999999997</v>
      </c>
      <c r="C794" s="2">
        <v>334.3</v>
      </c>
      <c r="D794" s="2">
        <v>0.5</v>
      </c>
      <c r="E794" s="2">
        <v>0.4</v>
      </c>
      <c r="F794" s="4">
        <v>42643</v>
      </c>
      <c r="G794" s="2">
        <v>2000</v>
      </c>
      <c r="H794" s="2" t="s">
        <v>0</v>
      </c>
      <c r="I794" s="2" t="s">
        <v>1</v>
      </c>
      <c r="J794" s="2" t="s">
        <v>2</v>
      </c>
      <c r="K794" s="2">
        <v>292.3</v>
      </c>
      <c r="L794" s="2">
        <v>0</v>
      </c>
      <c r="M794" s="6" t="s">
        <v>3</v>
      </c>
      <c r="N794" s="23"/>
      <c r="O794" s="21" t="str">
        <f>Comodines[[#This Row],[Lat_trunc]]&amp;Comodines[[#This Row],[Lon_trunc]]</f>
        <v>20.05-99.291</v>
      </c>
      <c r="P794" s="21">
        <f>MROUND(Datos[[#This Row],[Latitude]],IF(Datos[[#This Row],[Latitude]]&lt;0,-Precisión,Precisión))</f>
        <v>20.05</v>
      </c>
      <c r="Q794" s="21">
        <f>MROUND(Datos[[#This Row],[Longitude]],IF(Datos[[#This Row],[Longitude]]&lt;0,-Precisión,Precisión))</f>
        <v>-99.290999999999997</v>
      </c>
      <c r="R794" s="1">
        <v>793</v>
      </c>
      <c r="S794" s="5" t="b">
        <f>AND(Datos[[#This Row],[Latitude]]&gt;=Latitud_,Datos[[#This Row],[Latitude]]&lt;=_Latitud)</f>
        <v>0</v>
      </c>
      <c r="T794" s="2" t="b">
        <f>AND(Datos[[#This Row],[Longitude]]&gt;=Longitud_,Datos[[#This Row],[Longitude]]&lt;=_Longitud)</f>
        <v>0</v>
      </c>
      <c r="U794" s="2" t="b">
        <f>AND(Comodines[[#This Row],[Latitud]],Comodines[[#This Row],[Longitud]])</f>
        <v>0</v>
      </c>
      <c r="V794" s="2" t="b">
        <f>IF(COUNTIFS($O$2:O794,Comodines[[#This Row],[LatT&amp;LonT]],$F$2:F794,Datos[[#This Row],[Acq_date]]-1)=0,TRUE,FALSE)</f>
        <v>1</v>
      </c>
      <c r="W794" s="2" t="b">
        <f>AND(Comodines[[#This Row],[L&amp;L]],Comodines[[#This Row],[Nuevo_Fuego]])</f>
        <v>0</v>
      </c>
      <c r="X794" s="2" t="str">
        <f>IF(Comodines[[#This Row],[L&amp;L]],Comodines[[#This Row],[Contador]],"")</f>
        <v/>
      </c>
      <c r="Y794" s="2" t="str">
        <f>IFERROR(SMALL(Comodines[L&amp;LC1],COUNTA($U$2:U794)),"")</f>
        <v/>
      </c>
      <c r="Z794" s="2" t="str">
        <f>IF(AND(Comodines[[#This Row],[Nuevo_Fuego]],Comodines[[#This Row],[L&amp;L]]),Comodines[[#This Row],[Contador]],"")</f>
        <v/>
      </c>
      <c r="AA794" s="2" t="str">
        <f>IFERROR(SMALL(Comodines[FuegoC1],COUNTA($W$2:W794)),"")</f>
        <v/>
      </c>
      <c r="AB794" s="3"/>
      <c r="AD794" s="3"/>
      <c r="AE794" s="3"/>
    </row>
    <row r="795" spans="1:31" ht="15" x14ac:dyDescent="0.25">
      <c r="A795" s="25">
        <v>20.522849999999998</v>
      </c>
      <c r="B795" s="18">
        <v>-100.92310999999999</v>
      </c>
      <c r="C795" s="2">
        <v>336</v>
      </c>
      <c r="D795" s="2">
        <v>0.4</v>
      </c>
      <c r="E795" s="2">
        <v>0.4</v>
      </c>
      <c r="F795" s="4">
        <v>42643</v>
      </c>
      <c r="G795" s="2">
        <v>2000</v>
      </c>
      <c r="H795" s="2" t="s">
        <v>0</v>
      </c>
      <c r="I795" s="2" t="s">
        <v>4</v>
      </c>
      <c r="J795" s="2" t="s">
        <v>2</v>
      </c>
      <c r="K795" s="2">
        <v>306.7</v>
      </c>
      <c r="L795" s="2">
        <v>0</v>
      </c>
      <c r="M795" s="6" t="s">
        <v>3</v>
      </c>
      <c r="N795" s="23"/>
      <c r="O795" s="21" t="str">
        <f>Comodines[[#This Row],[Lat_trunc]]&amp;Comodines[[#This Row],[Lon_trunc]]</f>
        <v>20.523-100.923</v>
      </c>
      <c r="P795" s="21">
        <f>MROUND(Datos[[#This Row],[Latitude]],IF(Datos[[#This Row],[Latitude]]&lt;0,-Precisión,Precisión))</f>
        <v>20.523</v>
      </c>
      <c r="Q795" s="21">
        <f>MROUND(Datos[[#This Row],[Longitude]],IF(Datos[[#This Row],[Longitude]]&lt;0,-Precisión,Precisión))</f>
        <v>-100.923</v>
      </c>
      <c r="R795" s="1">
        <v>794</v>
      </c>
      <c r="S795" s="5" t="b">
        <f>AND(Datos[[#This Row],[Latitude]]&gt;=Latitud_,Datos[[#This Row],[Latitude]]&lt;=_Latitud)</f>
        <v>0</v>
      </c>
      <c r="T795" s="2" t="b">
        <f>AND(Datos[[#This Row],[Longitude]]&gt;=Longitud_,Datos[[#This Row],[Longitude]]&lt;=_Longitud)</f>
        <v>0</v>
      </c>
      <c r="U795" s="2" t="b">
        <f>AND(Comodines[[#This Row],[Latitud]],Comodines[[#This Row],[Longitud]])</f>
        <v>0</v>
      </c>
      <c r="V795" s="2" t="b">
        <f>IF(COUNTIFS($O$2:O795,Comodines[[#This Row],[LatT&amp;LonT]],$F$2:F795,Datos[[#This Row],[Acq_date]]-1)=0,TRUE,FALSE)</f>
        <v>1</v>
      </c>
      <c r="W795" s="2" t="b">
        <f>AND(Comodines[[#This Row],[L&amp;L]],Comodines[[#This Row],[Nuevo_Fuego]])</f>
        <v>0</v>
      </c>
      <c r="X795" s="2" t="str">
        <f>IF(Comodines[[#This Row],[L&amp;L]],Comodines[[#This Row],[Contador]],"")</f>
        <v/>
      </c>
      <c r="Y795" s="2" t="str">
        <f>IFERROR(SMALL(Comodines[L&amp;LC1],COUNTA($U$2:U795)),"")</f>
        <v/>
      </c>
      <c r="Z795" s="2" t="str">
        <f>IF(AND(Comodines[[#This Row],[Nuevo_Fuego]],Comodines[[#This Row],[L&amp;L]]),Comodines[[#This Row],[Contador]],"")</f>
        <v/>
      </c>
      <c r="AA795" s="2" t="str">
        <f>IFERROR(SMALL(Comodines[FuegoC1],COUNTA($W$2:W795)),"")</f>
        <v/>
      </c>
      <c r="AB795" s="3"/>
      <c r="AD795" s="3"/>
      <c r="AE795" s="3"/>
    </row>
    <row r="796" spans="1:31" ht="15" x14ac:dyDescent="0.25">
      <c r="A796" s="25">
        <v>20.526240000000001</v>
      </c>
      <c r="B796" s="18">
        <v>-100.92364999999999</v>
      </c>
      <c r="C796" s="2">
        <v>337.4</v>
      </c>
      <c r="D796" s="2">
        <v>0.4</v>
      </c>
      <c r="E796" s="2">
        <v>0.4</v>
      </c>
      <c r="F796" s="4">
        <v>42643</v>
      </c>
      <c r="G796" s="2">
        <v>2000</v>
      </c>
      <c r="H796" s="2" t="s">
        <v>0</v>
      </c>
      <c r="I796" s="2" t="s">
        <v>1</v>
      </c>
      <c r="J796" s="2" t="s">
        <v>2</v>
      </c>
      <c r="K796" s="2">
        <v>305.5</v>
      </c>
      <c r="L796" s="2">
        <v>0</v>
      </c>
      <c r="M796" s="6" t="s">
        <v>3</v>
      </c>
      <c r="N796" s="23"/>
      <c r="O796" s="21" t="str">
        <f>Comodines[[#This Row],[Lat_trunc]]&amp;Comodines[[#This Row],[Lon_trunc]]</f>
        <v>20.526-100.9235</v>
      </c>
      <c r="P796" s="21">
        <f>MROUND(Datos[[#This Row],[Latitude]],IF(Datos[[#This Row],[Latitude]]&lt;0,-Precisión,Precisión))</f>
        <v>20.526</v>
      </c>
      <c r="Q796" s="21">
        <f>MROUND(Datos[[#This Row],[Longitude]],IF(Datos[[#This Row],[Longitude]]&lt;0,-Precisión,Precisión))</f>
        <v>-100.9235</v>
      </c>
      <c r="R796" s="1">
        <v>795</v>
      </c>
      <c r="S796" s="5" t="b">
        <f>AND(Datos[[#This Row],[Latitude]]&gt;=Latitud_,Datos[[#This Row],[Latitude]]&lt;=_Latitud)</f>
        <v>0</v>
      </c>
      <c r="T796" s="2" t="b">
        <f>AND(Datos[[#This Row],[Longitude]]&gt;=Longitud_,Datos[[#This Row],[Longitude]]&lt;=_Longitud)</f>
        <v>0</v>
      </c>
      <c r="U796" s="2" t="b">
        <f>AND(Comodines[[#This Row],[Latitud]],Comodines[[#This Row],[Longitud]])</f>
        <v>0</v>
      </c>
      <c r="V796" s="2" t="b">
        <f>IF(COUNTIFS($O$2:O796,Comodines[[#This Row],[LatT&amp;LonT]],$F$2:F796,Datos[[#This Row],[Acq_date]]-1)=0,TRUE,FALSE)</f>
        <v>1</v>
      </c>
      <c r="W796" s="2" t="b">
        <f>AND(Comodines[[#This Row],[L&amp;L]],Comodines[[#This Row],[Nuevo_Fuego]])</f>
        <v>0</v>
      </c>
      <c r="X796" s="2" t="str">
        <f>IF(Comodines[[#This Row],[L&amp;L]],Comodines[[#This Row],[Contador]],"")</f>
        <v/>
      </c>
      <c r="Y796" s="2" t="str">
        <f>IFERROR(SMALL(Comodines[L&amp;LC1],COUNTA($U$2:U796)),"")</f>
        <v/>
      </c>
      <c r="Z796" s="2" t="str">
        <f>IF(AND(Comodines[[#This Row],[Nuevo_Fuego]],Comodines[[#This Row],[L&amp;L]]),Comodines[[#This Row],[Contador]],"")</f>
        <v/>
      </c>
      <c r="AA796" s="2" t="str">
        <f>IFERROR(SMALL(Comodines[FuegoC1],COUNTA($W$2:W796)),"")</f>
        <v/>
      </c>
      <c r="AB796" s="3"/>
      <c r="AD796" s="3"/>
      <c r="AE796" s="3"/>
    </row>
    <row r="797" spans="1:31" ht="15" x14ac:dyDescent="0.25">
      <c r="A797" s="25">
        <v>20.579080000000001</v>
      </c>
      <c r="B797" s="18">
        <v>-101.16388000000001</v>
      </c>
      <c r="C797" s="2">
        <v>336.1</v>
      </c>
      <c r="D797" s="2">
        <v>0.4</v>
      </c>
      <c r="E797" s="2">
        <v>0.4</v>
      </c>
      <c r="F797" s="4">
        <v>42643</v>
      </c>
      <c r="G797" s="2">
        <v>2000</v>
      </c>
      <c r="H797" s="2" t="s">
        <v>0</v>
      </c>
      <c r="I797" s="2" t="s">
        <v>1</v>
      </c>
      <c r="J797" s="2" t="s">
        <v>2</v>
      </c>
      <c r="K797" s="2">
        <v>303.10000000000002</v>
      </c>
      <c r="L797" s="2">
        <v>0</v>
      </c>
      <c r="M797" s="6" t="s">
        <v>3</v>
      </c>
      <c r="N797" s="23"/>
      <c r="O797" s="21" t="str">
        <f>Comodines[[#This Row],[Lat_trunc]]&amp;Comodines[[#This Row],[Lon_trunc]]</f>
        <v>20.579-101.164</v>
      </c>
      <c r="P797" s="21">
        <f>MROUND(Datos[[#This Row],[Latitude]],IF(Datos[[#This Row],[Latitude]]&lt;0,-Precisión,Precisión))</f>
        <v>20.579000000000001</v>
      </c>
      <c r="Q797" s="21">
        <f>MROUND(Datos[[#This Row],[Longitude]],IF(Datos[[#This Row],[Longitude]]&lt;0,-Precisión,Precisión))</f>
        <v>-101.164</v>
      </c>
      <c r="R797" s="1">
        <v>796</v>
      </c>
      <c r="S797" s="5" t="b">
        <f>AND(Datos[[#This Row],[Latitude]]&gt;=Latitud_,Datos[[#This Row],[Latitude]]&lt;=_Latitud)</f>
        <v>0</v>
      </c>
      <c r="T797" s="2" t="b">
        <f>AND(Datos[[#This Row],[Longitude]]&gt;=Longitud_,Datos[[#This Row],[Longitude]]&lt;=_Longitud)</f>
        <v>0</v>
      </c>
      <c r="U797" s="2" t="b">
        <f>AND(Comodines[[#This Row],[Latitud]],Comodines[[#This Row],[Longitud]])</f>
        <v>0</v>
      </c>
      <c r="V797" s="2" t="b">
        <f>IF(COUNTIFS($O$2:O797,Comodines[[#This Row],[LatT&amp;LonT]],$F$2:F797,Datos[[#This Row],[Acq_date]]-1)=0,TRUE,FALSE)</f>
        <v>1</v>
      </c>
      <c r="W797" s="2" t="b">
        <f>AND(Comodines[[#This Row],[L&amp;L]],Comodines[[#This Row],[Nuevo_Fuego]])</f>
        <v>0</v>
      </c>
      <c r="X797" s="2" t="str">
        <f>IF(Comodines[[#This Row],[L&amp;L]],Comodines[[#This Row],[Contador]],"")</f>
        <v/>
      </c>
      <c r="Y797" s="2" t="str">
        <f>IFERROR(SMALL(Comodines[L&amp;LC1],COUNTA($U$2:U797)),"")</f>
        <v/>
      </c>
      <c r="Z797" s="2" t="str">
        <f>IF(AND(Comodines[[#This Row],[Nuevo_Fuego]],Comodines[[#This Row],[L&amp;L]]),Comodines[[#This Row],[Contador]],"")</f>
        <v/>
      </c>
      <c r="AA797" s="2" t="str">
        <f>IFERROR(SMALL(Comodines[FuegoC1],COUNTA($W$2:W797)),"")</f>
        <v/>
      </c>
      <c r="AB797" s="3"/>
      <c r="AD797" s="3"/>
      <c r="AE797" s="3"/>
    </row>
    <row r="798" spans="1:31" ht="15" x14ac:dyDescent="0.25">
      <c r="A798" s="25">
        <v>20.57799</v>
      </c>
      <c r="B798" s="18">
        <v>-101.17151</v>
      </c>
      <c r="C798" s="2">
        <v>345.8</v>
      </c>
      <c r="D798" s="2">
        <v>0.4</v>
      </c>
      <c r="E798" s="2">
        <v>0.4</v>
      </c>
      <c r="F798" s="4">
        <v>42643</v>
      </c>
      <c r="G798" s="2">
        <v>2000</v>
      </c>
      <c r="H798" s="2" t="s">
        <v>0</v>
      </c>
      <c r="I798" s="2" t="s">
        <v>1</v>
      </c>
      <c r="J798" s="2" t="s">
        <v>2</v>
      </c>
      <c r="K798" s="2">
        <v>301.39999999999998</v>
      </c>
      <c r="L798" s="2">
        <v>0</v>
      </c>
      <c r="M798" s="6" t="s">
        <v>3</v>
      </c>
      <c r="N798" s="23"/>
      <c r="O798" s="21" t="str">
        <f>Comodines[[#This Row],[Lat_trunc]]&amp;Comodines[[#This Row],[Lon_trunc]]</f>
        <v>20.578-101.1715</v>
      </c>
      <c r="P798" s="21">
        <f>MROUND(Datos[[#This Row],[Latitude]],IF(Datos[[#This Row],[Latitude]]&lt;0,-Precisión,Precisión))</f>
        <v>20.577999999999999</v>
      </c>
      <c r="Q798" s="21">
        <f>MROUND(Datos[[#This Row],[Longitude]],IF(Datos[[#This Row],[Longitude]]&lt;0,-Precisión,Precisión))</f>
        <v>-101.17150000000001</v>
      </c>
      <c r="R798" s="1">
        <v>797</v>
      </c>
      <c r="S798" s="5" t="b">
        <f>AND(Datos[[#This Row],[Latitude]]&gt;=Latitud_,Datos[[#This Row],[Latitude]]&lt;=_Latitud)</f>
        <v>0</v>
      </c>
      <c r="T798" s="2" t="b">
        <f>AND(Datos[[#This Row],[Longitude]]&gt;=Longitud_,Datos[[#This Row],[Longitude]]&lt;=_Longitud)</f>
        <v>0</v>
      </c>
      <c r="U798" s="2" t="b">
        <f>AND(Comodines[[#This Row],[Latitud]],Comodines[[#This Row],[Longitud]])</f>
        <v>0</v>
      </c>
      <c r="V798" s="2" t="b">
        <f>IF(COUNTIFS($O$2:O798,Comodines[[#This Row],[LatT&amp;LonT]],$F$2:F798,Datos[[#This Row],[Acq_date]]-1)=0,TRUE,FALSE)</f>
        <v>1</v>
      </c>
      <c r="W798" s="2" t="b">
        <f>AND(Comodines[[#This Row],[L&amp;L]],Comodines[[#This Row],[Nuevo_Fuego]])</f>
        <v>0</v>
      </c>
      <c r="X798" s="2" t="str">
        <f>IF(Comodines[[#This Row],[L&amp;L]],Comodines[[#This Row],[Contador]],"")</f>
        <v/>
      </c>
      <c r="Y798" s="2" t="str">
        <f>IFERROR(SMALL(Comodines[L&amp;LC1],COUNTA($U$2:U798)),"")</f>
        <v/>
      </c>
      <c r="Z798" s="2" t="str">
        <f>IF(AND(Comodines[[#This Row],[Nuevo_Fuego]],Comodines[[#This Row],[L&amp;L]]),Comodines[[#This Row],[Contador]],"")</f>
        <v/>
      </c>
      <c r="AA798" s="2" t="str">
        <f>IFERROR(SMALL(Comodines[FuegoC1],COUNTA($W$2:W798)),"")</f>
        <v/>
      </c>
      <c r="AB798" s="3"/>
      <c r="AD798" s="3"/>
      <c r="AE798" s="3"/>
    </row>
    <row r="799" spans="1:31" ht="15" x14ac:dyDescent="0.25">
      <c r="A799" s="25">
        <v>24.419789999999999</v>
      </c>
      <c r="B799" s="18">
        <v>-107.17843999999999</v>
      </c>
      <c r="C799" s="2">
        <v>331.1</v>
      </c>
      <c r="D799" s="2">
        <v>0.5</v>
      </c>
      <c r="E799" s="2">
        <v>0.4</v>
      </c>
      <c r="F799" s="4">
        <v>42643</v>
      </c>
      <c r="G799" s="2">
        <v>2000</v>
      </c>
      <c r="H799" s="2" t="s">
        <v>0</v>
      </c>
      <c r="I799" s="2" t="s">
        <v>1</v>
      </c>
      <c r="J799" s="2" t="s">
        <v>2</v>
      </c>
      <c r="K799" s="2">
        <v>276.60000000000002</v>
      </c>
      <c r="L799" s="2">
        <v>0</v>
      </c>
      <c r="M799" s="6" t="s">
        <v>3</v>
      </c>
      <c r="N799" s="23"/>
      <c r="O799" s="21" t="str">
        <f>Comodines[[#This Row],[Lat_trunc]]&amp;Comodines[[#This Row],[Lon_trunc]]</f>
        <v>24.42-107.1785</v>
      </c>
      <c r="P799" s="21">
        <f>MROUND(Datos[[#This Row],[Latitude]],IF(Datos[[#This Row],[Latitude]]&lt;0,-Precisión,Precisión))</f>
        <v>24.42</v>
      </c>
      <c r="Q799" s="21">
        <f>MROUND(Datos[[#This Row],[Longitude]],IF(Datos[[#This Row],[Longitude]]&lt;0,-Precisión,Precisión))</f>
        <v>-107.1785</v>
      </c>
      <c r="R799" s="1">
        <v>798</v>
      </c>
      <c r="S799" s="5" t="b">
        <f>AND(Datos[[#This Row],[Latitude]]&gt;=Latitud_,Datos[[#This Row],[Latitude]]&lt;=_Latitud)</f>
        <v>0</v>
      </c>
      <c r="T799" s="2" t="b">
        <f>AND(Datos[[#This Row],[Longitude]]&gt;=Longitud_,Datos[[#This Row],[Longitude]]&lt;=_Longitud)</f>
        <v>0</v>
      </c>
      <c r="U799" s="2" t="b">
        <f>AND(Comodines[[#This Row],[Latitud]],Comodines[[#This Row],[Longitud]])</f>
        <v>0</v>
      </c>
      <c r="V799" s="2" t="b">
        <f>IF(COUNTIFS($O$2:O799,Comodines[[#This Row],[LatT&amp;LonT]],$F$2:F799,Datos[[#This Row],[Acq_date]]-1)=0,TRUE,FALSE)</f>
        <v>1</v>
      </c>
      <c r="W799" s="2" t="b">
        <f>AND(Comodines[[#This Row],[L&amp;L]],Comodines[[#This Row],[Nuevo_Fuego]])</f>
        <v>0</v>
      </c>
      <c r="X799" s="2" t="str">
        <f>IF(Comodines[[#This Row],[L&amp;L]],Comodines[[#This Row],[Contador]],"")</f>
        <v/>
      </c>
      <c r="Y799" s="2" t="str">
        <f>IFERROR(SMALL(Comodines[L&amp;LC1],COUNTA($U$2:U799)),"")</f>
        <v/>
      </c>
      <c r="Z799" s="2" t="str">
        <f>IF(AND(Comodines[[#This Row],[Nuevo_Fuego]],Comodines[[#This Row],[L&amp;L]]),Comodines[[#This Row],[Contador]],"")</f>
        <v/>
      </c>
      <c r="AA799" s="2" t="str">
        <f>IFERROR(SMALL(Comodines[FuegoC1],COUNTA($W$2:W799)),"")</f>
        <v/>
      </c>
      <c r="AB799" s="3"/>
      <c r="AD799" s="3"/>
      <c r="AE799" s="3"/>
    </row>
    <row r="800" spans="1:31" ht="15" x14ac:dyDescent="0.25">
      <c r="A800" s="25">
        <v>29.221419999999998</v>
      </c>
      <c r="B800" s="18">
        <v>-89.394440000000003</v>
      </c>
      <c r="C800" s="2">
        <v>335.2</v>
      </c>
      <c r="D800" s="2">
        <v>0.7</v>
      </c>
      <c r="E800" s="2">
        <v>0.8</v>
      </c>
      <c r="F800" s="4">
        <v>42643</v>
      </c>
      <c r="G800" s="2">
        <v>2005</v>
      </c>
      <c r="H800" s="2" t="s">
        <v>0</v>
      </c>
      <c r="I800" s="2" t="s">
        <v>1</v>
      </c>
      <c r="J800" s="2" t="s">
        <v>2</v>
      </c>
      <c r="K800" s="2">
        <v>294.10000000000002</v>
      </c>
      <c r="L800" s="2">
        <v>0</v>
      </c>
      <c r="M800" s="6" t="s">
        <v>3</v>
      </c>
      <c r="N800" s="23"/>
      <c r="O800" s="21" t="str">
        <f>Comodines[[#This Row],[Lat_trunc]]&amp;Comodines[[#This Row],[Lon_trunc]]</f>
        <v>29.2215-89.3945</v>
      </c>
      <c r="P800" s="21">
        <f>MROUND(Datos[[#This Row],[Latitude]],IF(Datos[[#This Row],[Latitude]]&lt;0,-Precisión,Precisión))</f>
        <v>29.221499999999999</v>
      </c>
      <c r="Q800" s="21">
        <f>MROUND(Datos[[#This Row],[Longitude]],IF(Datos[[#This Row],[Longitude]]&lt;0,-Precisión,Precisión))</f>
        <v>-89.394500000000008</v>
      </c>
      <c r="R800" s="1">
        <v>799</v>
      </c>
      <c r="S800" s="5" t="b">
        <f>AND(Datos[[#This Row],[Latitude]]&gt;=Latitud_,Datos[[#This Row],[Latitude]]&lt;=_Latitud)</f>
        <v>0</v>
      </c>
      <c r="T800" s="2" t="b">
        <f>AND(Datos[[#This Row],[Longitude]]&gt;=Longitud_,Datos[[#This Row],[Longitude]]&lt;=_Longitud)</f>
        <v>0</v>
      </c>
      <c r="U800" s="2" t="b">
        <f>AND(Comodines[[#This Row],[Latitud]],Comodines[[#This Row],[Longitud]])</f>
        <v>0</v>
      </c>
      <c r="V800" s="2" t="b">
        <f>IF(COUNTIFS($O$2:O800,Comodines[[#This Row],[LatT&amp;LonT]],$F$2:F800,Datos[[#This Row],[Acq_date]]-1)=0,TRUE,FALSE)</f>
        <v>1</v>
      </c>
      <c r="W800" s="2" t="b">
        <f>AND(Comodines[[#This Row],[L&amp;L]],Comodines[[#This Row],[Nuevo_Fuego]])</f>
        <v>0</v>
      </c>
      <c r="X800" s="2" t="str">
        <f>IF(Comodines[[#This Row],[L&amp;L]],Comodines[[#This Row],[Contador]],"")</f>
        <v/>
      </c>
      <c r="Y800" s="2" t="str">
        <f>IFERROR(SMALL(Comodines[L&amp;LC1],COUNTA($U$2:U800)),"")</f>
        <v/>
      </c>
      <c r="Z800" s="2" t="str">
        <f>IF(AND(Comodines[[#This Row],[Nuevo_Fuego]],Comodines[[#This Row],[L&amp;L]]),Comodines[[#This Row],[Contador]],"")</f>
        <v/>
      </c>
      <c r="AA800" s="2" t="str">
        <f>IFERROR(SMALL(Comodines[FuegoC1],COUNTA($W$2:W800)),"")</f>
        <v/>
      </c>
      <c r="AB800" s="3"/>
      <c r="AD800" s="3"/>
      <c r="AE800" s="3"/>
    </row>
    <row r="801" spans="1:31" ht="15" x14ac:dyDescent="0.25">
      <c r="A801" s="25">
        <v>27.06155</v>
      </c>
      <c r="B801" s="18">
        <v>-109.54613000000001</v>
      </c>
      <c r="C801" s="2">
        <v>330.5</v>
      </c>
      <c r="D801" s="2">
        <v>0.6</v>
      </c>
      <c r="E801" s="2">
        <v>0.4</v>
      </c>
      <c r="F801" s="4">
        <v>42643</v>
      </c>
      <c r="G801" s="2">
        <v>2005</v>
      </c>
      <c r="H801" s="2" t="s">
        <v>0</v>
      </c>
      <c r="I801" s="2" t="s">
        <v>1</v>
      </c>
      <c r="J801" s="2" t="s">
        <v>2</v>
      </c>
      <c r="K801" s="2">
        <v>298.8</v>
      </c>
      <c r="L801" s="2">
        <v>0</v>
      </c>
      <c r="M801" s="6" t="s">
        <v>3</v>
      </c>
      <c r="N801" s="23"/>
      <c r="O801" s="21" t="str">
        <f>Comodines[[#This Row],[Lat_trunc]]&amp;Comodines[[#This Row],[Lon_trunc]]</f>
        <v>27.0615-109.546</v>
      </c>
      <c r="P801" s="21">
        <f>MROUND(Datos[[#This Row],[Latitude]],IF(Datos[[#This Row],[Latitude]]&lt;0,-Precisión,Precisión))</f>
        <v>27.061500000000002</v>
      </c>
      <c r="Q801" s="21">
        <f>MROUND(Datos[[#This Row],[Longitude]],IF(Datos[[#This Row],[Longitude]]&lt;0,-Precisión,Precisión))</f>
        <v>-109.54600000000001</v>
      </c>
      <c r="R801" s="1">
        <v>800</v>
      </c>
      <c r="S801" s="5" t="b">
        <f>AND(Datos[[#This Row],[Latitude]]&gt;=Latitud_,Datos[[#This Row],[Latitude]]&lt;=_Latitud)</f>
        <v>0</v>
      </c>
      <c r="T801" s="2" t="b">
        <f>AND(Datos[[#This Row],[Longitude]]&gt;=Longitud_,Datos[[#This Row],[Longitude]]&lt;=_Longitud)</f>
        <v>0</v>
      </c>
      <c r="U801" s="2" t="b">
        <f>AND(Comodines[[#This Row],[Latitud]],Comodines[[#This Row],[Longitud]])</f>
        <v>0</v>
      </c>
      <c r="V801" s="2" t="b">
        <f>IF(COUNTIFS($O$2:O801,Comodines[[#This Row],[LatT&amp;LonT]],$F$2:F801,Datos[[#This Row],[Acq_date]]-1)=0,TRUE,FALSE)</f>
        <v>1</v>
      </c>
      <c r="W801" s="2" t="b">
        <f>AND(Comodines[[#This Row],[L&amp;L]],Comodines[[#This Row],[Nuevo_Fuego]])</f>
        <v>0</v>
      </c>
      <c r="X801" s="2" t="str">
        <f>IF(Comodines[[#This Row],[L&amp;L]],Comodines[[#This Row],[Contador]],"")</f>
        <v/>
      </c>
      <c r="Y801" s="2" t="str">
        <f>IFERROR(SMALL(Comodines[L&amp;LC1],COUNTA($U$2:U801)),"")</f>
        <v/>
      </c>
      <c r="Z801" s="2" t="str">
        <f>IF(AND(Comodines[[#This Row],[Nuevo_Fuego]],Comodines[[#This Row],[L&amp;L]]),Comodines[[#This Row],[Contador]],"")</f>
        <v/>
      </c>
      <c r="AA801" s="2" t="str">
        <f>IFERROR(SMALL(Comodines[FuegoC1],COUNTA($W$2:W801)),"")</f>
        <v/>
      </c>
      <c r="AB801" s="3"/>
      <c r="AD801" s="3"/>
      <c r="AE801" s="3"/>
    </row>
    <row r="802" spans="1:31" ht="15" x14ac:dyDescent="0.25">
      <c r="A802" s="25">
        <v>27.095400000000001</v>
      </c>
      <c r="B802" s="18">
        <v>-109.94344</v>
      </c>
      <c r="C802" s="2">
        <v>344.5</v>
      </c>
      <c r="D802" s="2">
        <v>0.4</v>
      </c>
      <c r="E802" s="2">
        <v>0.5</v>
      </c>
      <c r="F802" s="4">
        <v>42643</v>
      </c>
      <c r="G802" s="2">
        <v>2005</v>
      </c>
      <c r="H802" s="2" t="s">
        <v>0</v>
      </c>
      <c r="I802" s="2" t="s">
        <v>1</v>
      </c>
      <c r="J802" s="2" t="s">
        <v>2</v>
      </c>
      <c r="K802" s="2">
        <v>297</v>
      </c>
      <c r="L802" s="2">
        <v>0</v>
      </c>
      <c r="M802" s="6" t="s">
        <v>3</v>
      </c>
      <c r="N802" s="23"/>
      <c r="O802" s="21" t="str">
        <f>Comodines[[#This Row],[Lat_trunc]]&amp;Comodines[[#This Row],[Lon_trunc]]</f>
        <v>27.0955-109.9435</v>
      </c>
      <c r="P802" s="21">
        <f>MROUND(Datos[[#This Row],[Latitude]],IF(Datos[[#This Row],[Latitude]]&lt;0,-Precisión,Precisión))</f>
        <v>27.095500000000001</v>
      </c>
      <c r="Q802" s="21">
        <f>MROUND(Datos[[#This Row],[Longitude]],IF(Datos[[#This Row],[Longitude]]&lt;0,-Precisión,Precisión))</f>
        <v>-109.9435</v>
      </c>
      <c r="R802" s="1">
        <v>801</v>
      </c>
      <c r="S802" s="5" t="b">
        <f>AND(Datos[[#This Row],[Latitude]]&gt;=Latitud_,Datos[[#This Row],[Latitude]]&lt;=_Latitud)</f>
        <v>0</v>
      </c>
      <c r="T802" s="2" t="b">
        <f>AND(Datos[[#This Row],[Longitude]]&gt;=Longitud_,Datos[[#This Row],[Longitude]]&lt;=_Longitud)</f>
        <v>0</v>
      </c>
      <c r="U802" s="2" t="b">
        <f>AND(Comodines[[#This Row],[Latitud]],Comodines[[#This Row],[Longitud]])</f>
        <v>0</v>
      </c>
      <c r="V802" s="2" t="b">
        <f>IF(COUNTIFS($O$2:O802,Comodines[[#This Row],[LatT&amp;LonT]],$F$2:F802,Datos[[#This Row],[Acq_date]]-1)=0,TRUE,FALSE)</f>
        <v>1</v>
      </c>
      <c r="W802" s="2" t="b">
        <f>AND(Comodines[[#This Row],[L&amp;L]],Comodines[[#This Row],[Nuevo_Fuego]])</f>
        <v>0</v>
      </c>
      <c r="X802" s="2" t="str">
        <f>IF(Comodines[[#This Row],[L&amp;L]],Comodines[[#This Row],[Contador]],"")</f>
        <v/>
      </c>
      <c r="Y802" s="2" t="str">
        <f>IFERROR(SMALL(Comodines[L&amp;LC1],COUNTA($U$2:U802)),"")</f>
        <v/>
      </c>
      <c r="Z802" s="2" t="str">
        <f>IF(AND(Comodines[[#This Row],[Nuevo_Fuego]],Comodines[[#This Row],[L&amp;L]]),Comodines[[#This Row],[Contador]],"")</f>
        <v/>
      </c>
      <c r="AA802" s="2" t="str">
        <f>IFERROR(SMALL(Comodines[FuegoC1],COUNTA($W$2:W802)),"")</f>
        <v/>
      </c>
      <c r="AB802" s="3"/>
      <c r="AD802" s="3"/>
      <c r="AE802" s="3"/>
    </row>
    <row r="803" spans="1:31" ht="15" x14ac:dyDescent="0.25">
      <c r="A803" s="25">
        <v>29.101369999999999</v>
      </c>
      <c r="B803" s="18">
        <v>-97.708820000000003</v>
      </c>
      <c r="C803" s="2">
        <v>331.9</v>
      </c>
      <c r="D803" s="2">
        <v>0.5</v>
      </c>
      <c r="E803" s="2">
        <v>0.5</v>
      </c>
      <c r="F803" s="4">
        <v>42643</v>
      </c>
      <c r="G803" s="2">
        <v>2005</v>
      </c>
      <c r="H803" s="2" t="s">
        <v>0</v>
      </c>
      <c r="I803" s="2" t="s">
        <v>4</v>
      </c>
      <c r="J803" s="2" t="s">
        <v>2</v>
      </c>
      <c r="K803" s="2">
        <v>302.39999999999998</v>
      </c>
      <c r="L803" s="2">
        <v>0</v>
      </c>
      <c r="M803" s="6" t="s">
        <v>3</v>
      </c>
      <c r="N803" s="23"/>
      <c r="O803" s="21" t="str">
        <f>Comodines[[#This Row],[Lat_trunc]]&amp;Comodines[[#This Row],[Lon_trunc]]</f>
        <v>29.1015-97.709</v>
      </c>
      <c r="P803" s="21">
        <f>MROUND(Datos[[#This Row],[Latitude]],IF(Datos[[#This Row],[Latitude]]&lt;0,-Precisión,Precisión))</f>
        <v>29.101500000000001</v>
      </c>
      <c r="Q803" s="21">
        <f>MROUND(Datos[[#This Row],[Longitude]],IF(Datos[[#This Row],[Longitude]]&lt;0,-Precisión,Precisión))</f>
        <v>-97.709000000000003</v>
      </c>
      <c r="R803" s="1">
        <v>802</v>
      </c>
      <c r="S803" s="5" t="b">
        <f>AND(Datos[[#This Row],[Latitude]]&gt;=Latitud_,Datos[[#This Row],[Latitude]]&lt;=_Latitud)</f>
        <v>0</v>
      </c>
      <c r="T803" s="2" t="b">
        <f>AND(Datos[[#This Row],[Longitude]]&gt;=Longitud_,Datos[[#This Row],[Longitude]]&lt;=_Longitud)</f>
        <v>0</v>
      </c>
      <c r="U803" s="2" t="b">
        <f>AND(Comodines[[#This Row],[Latitud]],Comodines[[#This Row],[Longitud]])</f>
        <v>0</v>
      </c>
      <c r="V803" s="2" t="b">
        <f>IF(COUNTIFS($O$2:O803,Comodines[[#This Row],[LatT&amp;LonT]],$F$2:F803,Datos[[#This Row],[Acq_date]]-1)=0,TRUE,FALSE)</f>
        <v>1</v>
      </c>
      <c r="W803" s="2" t="b">
        <f>AND(Comodines[[#This Row],[L&amp;L]],Comodines[[#This Row],[Nuevo_Fuego]])</f>
        <v>0</v>
      </c>
      <c r="X803" s="2" t="str">
        <f>IF(Comodines[[#This Row],[L&amp;L]],Comodines[[#This Row],[Contador]],"")</f>
        <v/>
      </c>
      <c r="Y803" s="2" t="str">
        <f>IFERROR(SMALL(Comodines[L&amp;LC1],COUNTA($U$2:U803)),"")</f>
        <v/>
      </c>
      <c r="Z803" s="2" t="str">
        <f>IF(AND(Comodines[[#This Row],[Nuevo_Fuego]],Comodines[[#This Row],[L&amp;L]]),Comodines[[#This Row],[Contador]],"")</f>
        <v/>
      </c>
      <c r="AA803" s="2" t="str">
        <f>IFERROR(SMALL(Comodines[FuegoC1],COUNTA($W$2:W803)),"")</f>
        <v/>
      </c>
      <c r="AB803" s="3"/>
      <c r="AD803" s="3"/>
      <c r="AE803" s="3"/>
    </row>
    <row r="804" spans="1:31" ht="15" x14ac:dyDescent="0.25">
      <c r="A804" s="25">
        <v>29.343530000000001</v>
      </c>
      <c r="B804" s="18">
        <v>-96.573970000000003</v>
      </c>
      <c r="C804" s="2">
        <v>341.2</v>
      </c>
      <c r="D804" s="2">
        <v>0.6</v>
      </c>
      <c r="E804" s="2">
        <v>0.5</v>
      </c>
      <c r="F804" s="4">
        <v>42643</v>
      </c>
      <c r="G804" s="2">
        <v>2005</v>
      </c>
      <c r="H804" s="2" t="s">
        <v>0</v>
      </c>
      <c r="I804" s="2" t="s">
        <v>1</v>
      </c>
      <c r="J804" s="2" t="s">
        <v>2</v>
      </c>
      <c r="K804" s="2">
        <v>298.8</v>
      </c>
      <c r="L804" s="2">
        <v>0</v>
      </c>
      <c r="M804" s="6" t="s">
        <v>3</v>
      </c>
      <c r="N804" s="23"/>
      <c r="O804" s="21" t="str">
        <f>Comodines[[#This Row],[Lat_trunc]]&amp;Comodines[[#This Row],[Lon_trunc]]</f>
        <v>29.3435-96.574</v>
      </c>
      <c r="P804" s="21">
        <f>MROUND(Datos[[#This Row],[Latitude]],IF(Datos[[#This Row],[Latitude]]&lt;0,-Precisión,Precisión))</f>
        <v>29.343500000000002</v>
      </c>
      <c r="Q804" s="21">
        <f>MROUND(Datos[[#This Row],[Longitude]],IF(Datos[[#This Row],[Longitude]]&lt;0,-Precisión,Precisión))</f>
        <v>-96.573999999999998</v>
      </c>
      <c r="R804" s="1">
        <v>803</v>
      </c>
      <c r="S804" s="5" t="b">
        <f>AND(Datos[[#This Row],[Latitude]]&gt;=Latitud_,Datos[[#This Row],[Latitude]]&lt;=_Latitud)</f>
        <v>0</v>
      </c>
      <c r="T804" s="2" t="b">
        <f>AND(Datos[[#This Row],[Longitude]]&gt;=Longitud_,Datos[[#This Row],[Longitude]]&lt;=_Longitud)</f>
        <v>0</v>
      </c>
      <c r="U804" s="2" t="b">
        <f>AND(Comodines[[#This Row],[Latitud]],Comodines[[#This Row],[Longitud]])</f>
        <v>0</v>
      </c>
      <c r="V804" s="2" t="b">
        <f>IF(COUNTIFS($O$2:O804,Comodines[[#This Row],[LatT&amp;LonT]],$F$2:F804,Datos[[#This Row],[Acq_date]]-1)=0,TRUE,FALSE)</f>
        <v>1</v>
      </c>
      <c r="W804" s="2" t="b">
        <f>AND(Comodines[[#This Row],[L&amp;L]],Comodines[[#This Row],[Nuevo_Fuego]])</f>
        <v>0</v>
      </c>
      <c r="X804" s="2" t="str">
        <f>IF(Comodines[[#This Row],[L&amp;L]],Comodines[[#This Row],[Contador]],"")</f>
        <v/>
      </c>
      <c r="Y804" s="2" t="str">
        <f>IFERROR(SMALL(Comodines[L&amp;LC1],COUNTA($U$2:U804)),"")</f>
        <v/>
      </c>
      <c r="Z804" s="2" t="str">
        <f>IF(AND(Comodines[[#This Row],[Nuevo_Fuego]],Comodines[[#This Row],[L&amp;L]]),Comodines[[#This Row],[Contador]],"")</f>
        <v/>
      </c>
      <c r="AA804" s="2" t="str">
        <f>IFERROR(SMALL(Comodines[FuegoC1],COUNTA($W$2:W804)),"")</f>
        <v/>
      </c>
      <c r="AB804" s="3"/>
      <c r="AD804" s="3"/>
      <c r="AE804" s="3"/>
    </row>
    <row r="805" spans="1:31" ht="15" x14ac:dyDescent="0.25">
      <c r="A805" s="25">
        <v>29.41657</v>
      </c>
      <c r="B805" s="18">
        <v>-96.404910000000001</v>
      </c>
      <c r="C805" s="2">
        <v>339</v>
      </c>
      <c r="D805" s="2">
        <v>0.6</v>
      </c>
      <c r="E805" s="2">
        <v>0.5</v>
      </c>
      <c r="F805" s="4">
        <v>42643</v>
      </c>
      <c r="G805" s="2">
        <v>2005</v>
      </c>
      <c r="H805" s="2" t="s">
        <v>0</v>
      </c>
      <c r="I805" s="2" t="s">
        <v>1</v>
      </c>
      <c r="J805" s="2" t="s">
        <v>2</v>
      </c>
      <c r="K805" s="2">
        <v>301.89999999999998</v>
      </c>
      <c r="L805" s="2">
        <v>0</v>
      </c>
      <c r="M805" s="6" t="s">
        <v>3</v>
      </c>
      <c r="N805" s="23"/>
      <c r="O805" s="21" t="str">
        <f>Comodines[[#This Row],[Lat_trunc]]&amp;Comodines[[#This Row],[Lon_trunc]]</f>
        <v>29.4165-96.405</v>
      </c>
      <c r="P805" s="21">
        <f>MROUND(Datos[[#This Row],[Latitude]],IF(Datos[[#This Row],[Latitude]]&lt;0,-Precisión,Precisión))</f>
        <v>29.416499999999999</v>
      </c>
      <c r="Q805" s="21">
        <f>MROUND(Datos[[#This Row],[Longitude]],IF(Datos[[#This Row],[Longitude]]&lt;0,-Precisión,Precisión))</f>
        <v>-96.405000000000001</v>
      </c>
      <c r="R805" s="1">
        <v>804</v>
      </c>
      <c r="S805" s="5" t="b">
        <f>AND(Datos[[#This Row],[Latitude]]&gt;=Latitud_,Datos[[#This Row],[Latitude]]&lt;=_Latitud)</f>
        <v>0</v>
      </c>
      <c r="T805" s="2" t="b">
        <f>AND(Datos[[#This Row],[Longitude]]&gt;=Longitud_,Datos[[#This Row],[Longitude]]&lt;=_Longitud)</f>
        <v>0</v>
      </c>
      <c r="U805" s="2" t="b">
        <f>AND(Comodines[[#This Row],[Latitud]],Comodines[[#This Row],[Longitud]])</f>
        <v>0</v>
      </c>
      <c r="V805" s="2" t="b">
        <f>IF(COUNTIFS($O$2:O805,Comodines[[#This Row],[LatT&amp;LonT]],$F$2:F805,Datos[[#This Row],[Acq_date]]-1)=0,TRUE,FALSE)</f>
        <v>1</v>
      </c>
      <c r="W805" s="2" t="b">
        <f>AND(Comodines[[#This Row],[L&amp;L]],Comodines[[#This Row],[Nuevo_Fuego]])</f>
        <v>0</v>
      </c>
      <c r="X805" s="2" t="str">
        <f>IF(Comodines[[#This Row],[L&amp;L]],Comodines[[#This Row],[Contador]],"")</f>
        <v/>
      </c>
      <c r="Y805" s="2" t="str">
        <f>IFERROR(SMALL(Comodines[L&amp;LC1],COUNTA($U$2:U805)),"")</f>
        <v/>
      </c>
      <c r="Z805" s="2" t="str">
        <f>IF(AND(Comodines[[#This Row],[Nuevo_Fuego]],Comodines[[#This Row],[L&amp;L]]),Comodines[[#This Row],[Contador]],"")</f>
        <v/>
      </c>
      <c r="AA805" s="2" t="str">
        <f>IFERROR(SMALL(Comodines[FuegoC1],COUNTA($W$2:W805)),"")</f>
        <v/>
      </c>
      <c r="AB805" s="3"/>
      <c r="AD805" s="3"/>
      <c r="AE805" s="3"/>
    </row>
    <row r="806" spans="1:31" ht="15" x14ac:dyDescent="0.25">
      <c r="A806" s="25">
        <v>29.545000000000002</v>
      </c>
      <c r="B806" s="18">
        <v>-95.923519999999996</v>
      </c>
      <c r="C806" s="2">
        <v>340.1</v>
      </c>
      <c r="D806" s="2">
        <v>0.6</v>
      </c>
      <c r="E806" s="2">
        <v>0.5</v>
      </c>
      <c r="F806" s="4">
        <v>42643</v>
      </c>
      <c r="G806" s="2">
        <v>2005</v>
      </c>
      <c r="H806" s="2" t="s">
        <v>0</v>
      </c>
      <c r="I806" s="2" t="s">
        <v>1</v>
      </c>
      <c r="J806" s="2" t="s">
        <v>2</v>
      </c>
      <c r="K806" s="2">
        <v>300.60000000000002</v>
      </c>
      <c r="L806" s="2">
        <v>0</v>
      </c>
      <c r="M806" s="6" t="s">
        <v>3</v>
      </c>
      <c r="N806" s="23"/>
      <c r="O806" s="21" t="str">
        <f>Comodines[[#This Row],[Lat_trunc]]&amp;Comodines[[#This Row],[Lon_trunc]]</f>
        <v>29.545-95.9235</v>
      </c>
      <c r="P806" s="21">
        <f>MROUND(Datos[[#This Row],[Latitude]],IF(Datos[[#This Row],[Latitude]]&lt;0,-Precisión,Precisión))</f>
        <v>29.545000000000002</v>
      </c>
      <c r="Q806" s="21">
        <f>MROUND(Datos[[#This Row],[Longitude]],IF(Datos[[#This Row],[Longitude]]&lt;0,-Precisión,Precisión))</f>
        <v>-95.923500000000004</v>
      </c>
      <c r="R806" s="1">
        <v>805</v>
      </c>
      <c r="S806" s="5" t="b">
        <f>AND(Datos[[#This Row],[Latitude]]&gt;=Latitud_,Datos[[#This Row],[Latitude]]&lt;=_Latitud)</f>
        <v>0</v>
      </c>
      <c r="T806" s="2" t="b">
        <f>AND(Datos[[#This Row],[Longitude]]&gt;=Longitud_,Datos[[#This Row],[Longitude]]&lt;=_Longitud)</f>
        <v>0</v>
      </c>
      <c r="U806" s="2" t="b">
        <f>AND(Comodines[[#This Row],[Latitud]],Comodines[[#This Row],[Longitud]])</f>
        <v>0</v>
      </c>
      <c r="V806" s="2" t="b">
        <f>IF(COUNTIFS($O$2:O806,Comodines[[#This Row],[LatT&amp;LonT]],$F$2:F806,Datos[[#This Row],[Acq_date]]-1)=0,TRUE,FALSE)</f>
        <v>1</v>
      </c>
      <c r="W806" s="2" t="b">
        <f>AND(Comodines[[#This Row],[L&amp;L]],Comodines[[#This Row],[Nuevo_Fuego]])</f>
        <v>0</v>
      </c>
      <c r="X806" s="2" t="str">
        <f>IF(Comodines[[#This Row],[L&amp;L]],Comodines[[#This Row],[Contador]],"")</f>
        <v/>
      </c>
      <c r="Y806" s="2" t="str">
        <f>IFERROR(SMALL(Comodines[L&amp;LC1],COUNTA($U$2:U806)),"")</f>
        <v/>
      </c>
      <c r="Z806" s="2" t="str">
        <f>IF(AND(Comodines[[#This Row],[Nuevo_Fuego]],Comodines[[#This Row],[L&amp;L]]),Comodines[[#This Row],[Contador]],"")</f>
        <v/>
      </c>
      <c r="AA806" s="2" t="str">
        <f>IFERROR(SMALL(Comodines[FuegoC1],COUNTA($W$2:W806)),"")</f>
        <v/>
      </c>
      <c r="AB806" s="3"/>
      <c r="AD806" s="3"/>
      <c r="AE806" s="3"/>
    </row>
    <row r="807" spans="1:31" ht="15" x14ac:dyDescent="0.25">
      <c r="A807" s="25">
        <v>29.725739999999998</v>
      </c>
      <c r="B807" s="18">
        <v>-94.199330000000003</v>
      </c>
      <c r="C807" s="2">
        <v>345.7</v>
      </c>
      <c r="D807" s="2">
        <v>0.4</v>
      </c>
      <c r="E807" s="2">
        <v>0.6</v>
      </c>
      <c r="F807" s="4">
        <v>42643</v>
      </c>
      <c r="G807" s="2">
        <v>2005</v>
      </c>
      <c r="H807" s="2" t="s">
        <v>0</v>
      </c>
      <c r="I807" s="2" t="s">
        <v>1</v>
      </c>
      <c r="J807" s="2" t="s">
        <v>2</v>
      </c>
      <c r="K807" s="2">
        <v>297.5</v>
      </c>
      <c r="L807" s="2">
        <v>0</v>
      </c>
      <c r="M807" s="6" t="s">
        <v>3</v>
      </c>
      <c r="N807" s="23"/>
      <c r="O807" s="21" t="str">
        <f>Comodines[[#This Row],[Lat_trunc]]&amp;Comodines[[#This Row],[Lon_trunc]]</f>
        <v>29.7255-94.1995</v>
      </c>
      <c r="P807" s="21">
        <f>MROUND(Datos[[#This Row],[Latitude]],IF(Datos[[#This Row],[Latitude]]&lt;0,-Precisión,Precisión))</f>
        <v>29.7255</v>
      </c>
      <c r="Q807" s="21">
        <f>MROUND(Datos[[#This Row],[Longitude]],IF(Datos[[#This Row],[Longitude]]&lt;0,-Precisión,Precisión))</f>
        <v>-94.1995</v>
      </c>
      <c r="R807" s="1">
        <v>806</v>
      </c>
      <c r="S807" s="5" t="b">
        <f>AND(Datos[[#This Row],[Latitude]]&gt;=Latitud_,Datos[[#This Row],[Latitude]]&lt;=_Latitud)</f>
        <v>0</v>
      </c>
      <c r="T807" s="2" t="b">
        <f>AND(Datos[[#This Row],[Longitude]]&gt;=Longitud_,Datos[[#This Row],[Longitude]]&lt;=_Longitud)</f>
        <v>0</v>
      </c>
      <c r="U807" s="2" t="b">
        <f>AND(Comodines[[#This Row],[Latitud]],Comodines[[#This Row],[Longitud]])</f>
        <v>0</v>
      </c>
      <c r="V807" s="2" t="b">
        <f>IF(COUNTIFS($O$2:O807,Comodines[[#This Row],[LatT&amp;LonT]],$F$2:F807,Datos[[#This Row],[Acq_date]]-1)=0,TRUE,FALSE)</f>
        <v>1</v>
      </c>
      <c r="W807" s="2" t="b">
        <f>AND(Comodines[[#This Row],[L&amp;L]],Comodines[[#This Row],[Nuevo_Fuego]])</f>
        <v>0</v>
      </c>
      <c r="X807" s="2" t="str">
        <f>IF(Comodines[[#This Row],[L&amp;L]],Comodines[[#This Row],[Contador]],"")</f>
        <v/>
      </c>
      <c r="Y807" s="2" t="str">
        <f>IFERROR(SMALL(Comodines[L&amp;LC1],COUNTA($U$2:U807)),"")</f>
        <v/>
      </c>
      <c r="Z807" s="2" t="str">
        <f>IF(AND(Comodines[[#This Row],[Nuevo_Fuego]],Comodines[[#This Row],[L&amp;L]]),Comodines[[#This Row],[Contador]],"")</f>
        <v/>
      </c>
      <c r="AA807" s="2" t="str">
        <f>IFERROR(SMALL(Comodines[FuegoC1],COUNTA($W$2:W807)),"")</f>
        <v/>
      </c>
      <c r="AB807" s="3"/>
      <c r="AD807" s="3"/>
      <c r="AE807" s="3"/>
    </row>
    <row r="808" spans="1:31" ht="15" x14ac:dyDescent="0.25">
      <c r="A808" s="25">
        <v>29.725429999999999</v>
      </c>
      <c r="B808" s="18">
        <v>-94.203419999999994</v>
      </c>
      <c r="C808" s="2">
        <v>338.5</v>
      </c>
      <c r="D808" s="2">
        <v>0.4</v>
      </c>
      <c r="E808" s="2">
        <v>0.6</v>
      </c>
      <c r="F808" s="4">
        <v>42643</v>
      </c>
      <c r="G808" s="2">
        <v>2005</v>
      </c>
      <c r="H808" s="2" t="s">
        <v>0</v>
      </c>
      <c r="I808" s="2" t="s">
        <v>1</v>
      </c>
      <c r="J808" s="2" t="s">
        <v>2</v>
      </c>
      <c r="K808" s="2">
        <v>298.5</v>
      </c>
      <c r="L808" s="2">
        <v>0</v>
      </c>
      <c r="M808" s="6" t="s">
        <v>3</v>
      </c>
      <c r="N808" s="23"/>
      <c r="O808" s="21" t="str">
        <f>Comodines[[#This Row],[Lat_trunc]]&amp;Comodines[[#This Row],[Lon_trunc]]</f>
        <v>29.7255-94.2035</v>
      </c>
      <c r="P808" s="21">
        <f>MROUND(Datos[[#This Row],[Latitude]],IF(Datos[[#This Row],[Latitude]]&lt;0,-Precisión,Precisión))</f>
        <v>29.7255</v>
      </c>
      <c r="Q808" s="21">
        <f>MROUND(Datos[[#This Row],[Longitude]],IF(Datos[[#This Row],[Longitude]]&lt;0,-Precisión,Precisión))</f>
        <v>-94.203500000000005</v>
      </c>
      <c r="R808" s="1">
        <v>807</v>
      </c>
      <c r="S808" s="5" t="b">
        <f>AND(Datos[[#This Row],[Latitude]]&gt;=Latitud_,Datos[[#This Row],[Latitude]]&lt;=_Latitud)</f>
        <v>0</v>
      </c>
      <c r="T808" s="2" t="b">
        <f>AND(Datos[[#This Row],[Longitude]]&gt;=Longitud_,Datos[[#This Row],[Longitude]]&lt;=_Longitud)</f>
        <v>0</v>
      </c>
      <c r="U808" s="2" t="b">
        <f>AND(Comodines[[#This Row],[Latitud]],Comodines[[#This Row],[Longitud]])</f>
        <v>0</v>
      </c>
      <c r="V808" s="2" t="b">
        <f>IF(COUNTIFS($O$2:O808,Comodines[[#This Row],[LatT&amp;LonT]],$F$2:F808,Datos[[#This Row],[Acq_date]]-1)=0,TRUE,FALSE)</f>
        <v>1</v>
      </c>
      <c r="W808" s="2" t="b">
        <f>AND(Comodines[[#This Row],[L&amp;L]],Comodines[[#This Row],[Nuevo_Fuego]])</f>
        <v>0</v>
      </c>
      <c r="X808" s="2" t="str">
        <f>IF(Comodines[[#This Row],[L&amp;L]],Comodines[[#This Row],[Contador]],"")</f>
        <v/>
      </c>
      <c r="Y808" s="2" t="str">
        <f>IFERROR(SMALL(Comodines[L&amp;LC1],COUNTA($U$2:U808)),"")</f>
        <v/>
      </c>
      <c r="Z808" s="2" t="str">
        <f>IF(AND(Comodines[[#This Row],[Nuevo_Fuego]],Comodines[[#This Row],[L&amp;L]]),Comodines[[#This Row],[Contador]],"")</f>
        <v/>
      </c>
      <c r="AA808" s="2" t="str">
        <f>IFERROR(SMALL(Comodines[FuegoC1],COUNTA($W$2:W808)),"")</f>
        <v/>
      </c>
      <c r="AB808" s="3"/>
      <c r="AD808" s="3"/>
      <c r="AE808" s="3"/>
    </row>
    <row r="809" spans="1:31" ht="15" x14ac:dyDescent="0.25">
      <c r="A809" s="25">
        <v>29.727540000000001</v>
      </c>
      <c r="B809" s="18">
        <v>-94.248779999999996</v>
      </c>
      <c r="C809" s="2">
        <v>367</v>
      </c>
      <c r="D809" s="2">
        <v>0.4</v>
      </c>
      <c r="E809" s="2">
        <v>0.6</v>
      </c>
      <c r="F809" s="4">
        <v>42643</v>
      </c>
      <c r="G809" s="2">
        <v>2005</v>
      </c>
      <c r="H809" s="2" t="s">
        <v>0</v>
      </c>
      <c r="I809" s="2" t="s">
        <v>1</v>
      </c>
      <c r="J809" s="2" t="s">
        <v>2</v>
      </c>
      <c r="K809" s="2">
        <v>296.5</v>
      </c>
      <c r="L809" s="2">
        <v>0</v>
      </c>
      <c r="M809" s="6" t="s">
        <v>3</v>
      </c>
      <c r="N809" s="23"/>
      <c r="O809" s="21" t="str">
        <f>Comodines[[#This Row],[Lat_trunc]]&amp;Comodines[[#This Row],[Lon_trunc]]</f>
        <v>29.7275-94.249</v>
      </c>
      <c r="P809" s="21">
        <f>MROUND(Datos[[#This Row],[Latitude]],IF(Datos[[#This Row],[Latitude]]&lt;0,-Precisión,Precisión))</f>
        <v>29.727499999999999</v>
      </c>
      <c r="Q809" s="21">
        <f>MROUND(Datos[[#This Row],[Longitude]],IF(Datos[[#This Row],[Longitude]]&lt;0,-Precisión,Precisión))</f>
        <v>-94.248999999999995</v>
      </c>
      <c r="R809" s="1">
        <v>808</v>
      </c>
      <c r="S809" s="5" t="b">
        <f>AND(Datos[[#This Row],[Latitude]]&gt;=Latitud_,Datos[[#This Row],[Latitude]]&lt;=_Latitud)</f>
        <v>0</v>
      </c>
      <c r="T809" s="2" t="b">
        <f>AND(Datos[[#This Row],[Longitude]]&gt;=Longitud_,Datos[[#This Row],[Longitude]]&lt;=_Longitud)</f>
        <v>0</v>
      </c>
      <c r="U809" s="2" t="b">
        <f>AND(Comodines[[#This Row],[Latitud]],Comodines[[#This Row],[Longitud]])</f>
        <v>0</v>
      </c>
      <c r="V809" s="2" t="b">
        <f>IF(COUNTIFS($O$2:O809,Comodines[[#This Row],[LatT&amp;LonT]],$F$2:F809,Datos[[#This Row],[Acq_date]]-1)=0,TRUE,FALSE)</f>
        <v>1</v>
      </c>
      <c r="W809" s="2" t="b">
        <f>AND(Comodines[[#This Row],[L&amp;L]],Comodines[[#This Row],[Nuevo_Fuego]])</f>
        <v>0</v>
      </c>
      <c r="X809" s="2" t="str">
        <f>IF(Comodines[[#This Row],[L&amp;L]],Comodines[[#This Row],[Contador]],"")</f>
        <v/>
      </c>
      <c r="Y809" s="2" t="str">
        <f>IFERROR(SMALL(Comodines[L&amp;LC1],COUNTA($U$2:U809)),"")</f>
        <v/>
      </c>
      <c r="Z809" s="2" t="str">
        <f>IF(AND(Comodines[[#This Row],[Nuevo_Fuego]],Comodines[[#This Row],[L&amp;L]]),Comodines[[#This Row],[Contador]],"")</f>
        <v/>
      </c>
      <c r="AA809" s="2" t="str">
        <f>IFERROR(SMALL(Comodines[FuegoC1],COUNTA($W$2:W809)),"")</f>
        <v/>
      </c>
      <c r="AB809" s="3"/>
      <c r="AD809" s="3"/>
      <c r="AE809" s="3"/>
    </row>
    <row r="810" spans="1:31" ht="15" x14ac:dyDescent="0.25">
      <c r="A810" s="25">
        <v>29.727239999999998</v>
      </c>
      <c r="B810" s="18">
        <v>-94.252840000000006</v>
      </c>
      <c r="C810" s="2">
        <v>336.5</v>
      </c>
      <c r="D810" s="2">
        <v>0.4</v>
      </c>
      <c r="E810" s="2">
        <v>0.6</v>
      </c>
      <c r="F810" s="4">
        <v>42643</v>
      </c>
      <c r="G810" s="2">
        <v>2005</v>
      </c>
      <c r="H810" s="2" t="s">
        <v>0</v>
      </c>
      <c r="I810" s="2" t="s">
        <v>1</v>
      </c>
      <c r="J810" s="2" t="s">
        <v>2</v>
      </c>
      <c r="K810" s="2">
        <v>295.10000000000002</v>
      </c>
      <c r="L810" s="2">
        <v>0</v>
      </c>
      <c r="M810" s="6" t="s">
        <v>3</v>
      </c>
      <c r="N810" s="23"/>
      <c r="O810" s="21" t="str">
        <f>Comodines[[#This Row],[Lat_trunc]]&amp;Comodines[[#This Row],[Lon_trunc]]</f>
        <v>29.727-94.253</v>
      </c>
      <c r="P810" s="21">
        <f>MROUND(Datos[[#This Row],[Latitude]],IF(Datos[[#This Row],[Latitude]]&lt;0,-Precisión,Precisión))</f>
        <v>29.727</v>
      </c>
      <c r="Q810" s="21">
        <f>MROUND(Datos[[#This Row],[Longitude]],IF(Datos[[#This Row],[Longitude]]&lt;0,-Precisión,Precisión))</f>
        <v>-94.253</v>
      </c>
      <c r="R810" s="1">
        <v>809</v>
      </c>
      <c r="S810" s="5" t="b">
        <f>AND(Datos[[#This Row],[Latitude]]&gt;=Latitud_,Datos[[#This Row],[Latitude]]&lt;=_Latitud)</f>
        <v>0</v>
      </c>
      <c r="T810" s="2" t="b">
        <f>AND(Datos[[#This Row],[Longitude]]&gt;=Longitud_,Datos[[#This Row],[Longitude]]&lt;=_Longitud)</f>
        <v>0</v>
      </c>
      <c r="U810" s="2" t="b">
        <f>AND(Comodines[[#This Row],[Latitud]],Comodines[[#This Row],[Longitud]])</f>
        <v>0</v>
      </c>
      <c r="V810" s="2" t="b">
        <f>IF(COUNTIFS($O$2:O810,Comodines[[#This Row],[LatT&amp;LonT]],$F$2:F810,Datos[[#This Row],[Acq_date]]-1)=0,TRUE,FALSE)</f>
        <v>1</v>
      </c>
      <c r="W810" s="2" t="b">
        <f>AND(Comodines[[#This Row],[L&amp;L]],Comodines[[#This Row],[Nuevo_Fuego]])</f>
        <v>0</v>
      </c>
      <c r="X810" s="2" t="str">
        <f>IF(Comodines[[#This Row],[L&amp;L]],Comodines[[#This Row],[Contador]],"")</f>
        <v/>
      </c>
      <c r="Y810" s="2" t="str">
        <f>IFERROR(SMALL(Comodines[L&amp;LC1],COUNTA($U$2:U810)),"")</f>
        <v/>
      </c>
      <c r="Z810" s="2" t="str">
        <f>IF(AND(Comodines[[#This Row],[Nuevo_Fuego]],Comodines[[#This Row],[L&amp;L]]),Comodines[[#This Row],[Contador]],"")</f>
        <v/>
      </c>
      <c r="AA810" s="2" t="str">
        <f>IFERROR(SMALL(Comodines[FuegoC1],COUNTA($W$2:W810)),"")</f>
        <v/>
      </c>
      <c r="AB810" s="3"/>
      <c r="AD810" s="3"/>
      <c r="AE810" s="3"/>
    </row>
    <row r="811" spans="1:31" ht="15" x14ac:dyDescent="0.25">
      <c r="A811" s="25">
        <v>29.726929999999999</v>
      </c>
      <c r="B811" s="18">
        <v>-94.256900000000002</v>
      </c>
      <c r="C811" s="2">
        <v>340.1</v>
      </c>
      <c r="D811" s="2">
        <v>0.4</v>
      </c>
      <c r="E811" s="2">
        <v>0.6</v>
      </c>
      <c r="F811" s="4">
        <v>42643</v>
      </c>
      <c r="G811" s="2">
        <v>2005</v>
      </c>
      <c r="H811" s="2" t="s">
        <v>0</v>
      </c>
      <c r="I811" s="2" t="s">
        <v>1</v>
      </c>
      <c r="J811" s="2" t="s">
        <v>2</v>
      </c>
      <c r="K811" s="2">
        <v>295</v>
      </c>
      <c r="L811" s="2">
        <v>0</v>
      </c>
      <c r="M811" s="6" t="s">
        <v>3</v>
      </c>
      <c r="N811" s="23"/>
      <c r="O811" s="21" t="str">
        <f>Comodines[[#This Row],[Lat_trunc]]&amp;Comodines[[#This Row],[Lon_trunc]]</f>
        <v>29.727-94.257</v>
      </c>
      <c r="P811" s="21">
        <f>MROUND(Datos[[#This Row],[Latitude]],IF(Datos[[#This Row],[Latitude]]&lt;0,-Precisión,Precisión))</f>
        <v>29.727</v>
      </c>
      <c r="Q811" s="21">
        <f>MROUND(Datos[[#This Row],[Longitude]],IF(Datos[[#This Row],[Longitude]]&lt;0,-Precisión,Precisión))</f>
        <v>-94.257000000000005</v>
      </c>
      <c r="R811" s="1">
        <v>810</v>
      </c>
      <c r="S811" s="5" t="b">
        <f>AND(Datos[[#This Row],[Latitude]]&gt;=Latitud_,Datos[[#This Row],[Latitude]]&lt;=_Latitud)</f>
        <v>0</v>
      </c>
      <c r="T811" s="2" t="b">
        <f>AND(Datos[[#This Row],[Longitude]]&gt;=Longitud_,Datos[[#This Row],[Longitude]]&lt;=_Longitud)</f>
        <v>0</v>
      </c>
      <c r="U811" s="2" t="b">
        <f>AND(Comodines[[#This Row],[Latitud]],Comodines[[#This Row],[Longitud]])</f>
        <v>0</v>
      </c>
      <c r="V811" s="2" t="b">
        <f>IF(COUNTIFS($O$2:O811,Comodines[[#This Row],[LatT&amp;LonT]],$F$2:F811,Datos[[#This Row],[Acq_date]]-1)=0,TRUE,FALSE)</f>
        <v>1</v>
      </c>
      <c r="W811" s="2" t="b">
        <f>AND(Comodines[[#This Row],[L&amp;L]],Comodines[[#This Row],[Nuevo_Fuego]])</f>
        <v>0</v>
      </c>
      <c r="X811" s="2" t="str">
        <f>IF(Comodines[[#This Row],[L&amp;L]],Comodines[[#This Row],[Contador]],"")</f>
        <v/>
      </c>
      <c r="Y811" s="2" t="str">
        <f>IFERROR(SMALL(Comodines[L&amp;LC1],COUNTA($U$2:U811)),"")</f>
        <v/>
      </c>
      <c r="Z811" s="2" t="str">
        <f>IF(AND(Comodines[[#This Row],[Nuevo_Fuego]],Comodines[[#This Row],[L&amp;L]]),Comodines[[#This Row],[Contador]],"")</f>
        <v/>
      </c>
      <c r="AA811" s="2" t="str">
        <f>IFERROR(SMALL(Comodines[FuegoC1],COUNTA($W$2:W811)),"")</f>
        <v/>
      </c>
      <c r="AB811" s="3"/>
      <c r="AD811" s="3"/>
      <c r="AE811" s="3"/>
    </row>
    <row r="812" spans="1:31" ht="15" x14ac:dyDescent="0.25">
      <c r="A812" s="25">
        <v>29.740100000000002</v>
      </c>
      <c r="B812" s="18">
        <v>-94.229389999999995</v>
      </c>
      <c r="C812" s="2">
        <v>326.8</v>
      </c>
      <c r="D812" s="2">
        <v>0.4</v>
      </c>
      <c r="E812" s="2">
        <v>0.6</v>
      </c>
      <c r="F812" s="4">
        <v>42643</v>
      </c>
      <c r="G812" s="2">
        <v>2005</v>
      </c>
      <c r="H812" s="2" t="s">
        <v>0</v>
      </c>
      <c r="I812" s="2" t="s">
        <v>4</v>
      </c>
      <c r="J812" s="2" t="s">
        <v>2</v>
      </c>
      <c r="K812" s="2">
        <v>298.3</v>
      </c>
      <c r="L812" s="2">
        <v>0</v>
      </c>
      <c r="M812" s="6" t="s">
        <v>3</v>
      </c>
      <c r="N812" s="23"/>
      <c r="O812" s="21" t="str">
        <f>Comodines[[#This Row],[Lat_trunc]]&amp;Comodines[[#This Row],[Lon_trunc]]</f>
        <v>29.74-94.2295</v>
      </c>
      <c r="P812" s="21">
        <f>MROUND(Datos[[#This Row],[Latitude]],IF(Datos[[#This Row],[Latitude]]&lt;0,-Precisión,Precisión))</f>
        <v>29.740000000000002</v>
      </c>
      <c r="Q812" s="21">
        <f>MROUND(Datos[[#This Row],[Longitude]],IF(Datos[[#This Row],[Longitude]]&lt;0,-Precisión,Precisión))</f>
        <v>-94.229500000000002</v>
      </c>
      <c r="R812" s="1">
        <v>811</v>
      </c>
      <c r="S812" s="5" t="b">
        <f>AND(Datos[[#This Row],[Latitude]]&gt;=Latitud_,Datos[[#This Row],[Latitude]]&lt;=_Latitud)</f>
        <v>0</v>
      </c>
      <c r="T812" s="2" t="b">
        <f>AND(Datos[[#This Row],[Longitude]]&gt;=Longitud_,Datos[[#This Row],[Longitude]]&lt;=_Longitud)</f>
        <v>0</v>
      </c>
      <c r="U812" s="2" t="b">
        <f>AND(Comodines[[#This Row],[Latitud]],Comodines[[#This Row],[Longitud]])</f>
        <v>0</v>
      </c>
      <c r="V812" s="2" t="b">
        <f>IF(COUNTIFS($O$2:O812,Comodines[[#This Row],[LatT&amp;LonT]],$F$2:F812,Datos[[#This Row],[Acq_date]]-1)=0,TRUE,FALSE)</f>
        <v>1</v>
      </c>
      <c r="W812" s="2" t="b">
        <f>AND(Comodines[[#This Row],[L&amp;L]],Comodines[[#This Row],[Nuevo_Fuego]])</f>
        <v>0</v>
      </c>
      <c r="X812" s="2" t="str">
        <f>IF(Comodines[[#This Row],[L&amp;L]],Comodines[[#This Row],[Contador]],"")</f>
        <v/>
      </c>
      <c r="Y812" s="2" t="str">
        <f>IFERROR(SMALL(Comodines[L&amp;LC1],COUNTA($U$2:U812)),"")</f>
        <v/>
      </c>
      <c r="Z812" s="2" t="str">
        <f>IF(AND(Comodines[[#This Row],[Nuevo_Fuego]],Comodines[[#This Row],[L&amp;L]]),Comodines[[#This Row],[Contador]],"")</f>
        <v/>
      </c>
      <c r="AA812" s="2" t="str">
        <f>IFERROR(SMALL(Comodines[FuegoC1],COUNTA($W$2:W812)),"")</f>
        <v/>
      </c>
      <c r="AB812" s="3"/>
      <c r="AD812" s="3"/>
      <c r="AE812" s="3"/>
    </row>
    <row r="813" spans="1:31" ht="15" x14ac:dyDescent="0.25">
      <c r="A813" s="25">
        <v>29.725680000000001</v>
      </c>
      <c r="B813" s="18">
        <v>-94.199209999999994</v>
      </c>
      <c r="C813" s="2">
        <v>339.7</v>
      </c>
      <c r="D813" s="2">
        <v>0.4</v>
      </c>
      <c r="E813" s="2">
        <v>0.6</v>
      </c>
      <c r="F813" s="4">
        <v>42643</v>
      </c>
      <c r="G813" s="2">
        <v>2005</v>
      </c>
      <c r="H813" s="2" t="s">
        <v>0</v>
      </c>
      <c r="I813" s="2" t="s">
        <v>1</v>
      </c>
      <c r="J813" s="2" t="s">
        <v>2</v>
      </c>
      <c r="K813" s="2">
        <v>296.60000000000002</v>
      </c>
      <c r="L813" s="2">
        <v>0</v>
      </c>
      <c r="M813" s="6" t="s">
        <v>3</v>
      </c>
      <c r="N813" s="23"/>
      <c r="O813" s="21" t="str">
        <f>Comodines[[#This Row],[Lat_trunc]]&amp;Comodines[[#This Row],[Lon_trunc]]</f>
        <v>29.7255-94.199</v>
      </c>
      <c r="P813" s="21">
        <f>MROUND(Datos[[#This Row],[Latitude]],IF(Datos[[#This Row],[Latitude]]&lt;0,-Precisión,Precisión))</f>
        <v>29.7255</v>
      </c>
      <c r="Q813" s="21">
        <f>MROUND(Datos[[#This Row],[Longitude]],IF(Datos[[#This Row],[Longitude]]&lt;0,-Precisión,Precisión))</f>
        <v>-94.198999999999998</v>
      </c>
      <c r="R813" s="1">
        <v>812</v>
      </c>
      <c r="S813" s="5" t="b">
        <f>AND(Datos[[#This Row],[Latitude]]&gt;=Latitud_,Datos[[#This Row],[Latitude]]&lt;=_Latitud)</f>
        <v>0</v>
      </c>
      <c r="T813" s="2" t="b">
        <f>AND(Datos[[#This Row],[Longitude]]&gt;=Longitud_,Datos[[#This Row],[Longitude]]&lt;=_Longitud)</f>
        <v>0</v>
      </c>
      <c r="U813" s="2" t="b">
        <f>AND(Comodines[[#This Row],[Latitud]],Comodines[[#This Row],[Longitud]])</f>
        <v>0</v>
      </c>
      <c r="V813" s="2" t="b">
        <f>IF(COUNTIFS($O$2:O813,Comodines[[#This Row],[LatT&amp;LonT]],$F$2:F813,Datos[[#This Row],[Acq_date]]-1)=0,TRUE,FALSE)</f>
        <v>1</v>
      </c>
      <c r="W813" s="2" t="b">
        <f>AND(Comodines[[#This Row],[L&amp;L]],Comodines[[#This Row],[Nuevo_Fuego]])</f>
        <v>0</v>
      </c>
      <c r="X813" s="2" t="str">
        <f>IF(Comodines[[#This Row],[L&amp;L]],Comodines[[#This Row],[Contador]],"")</f>
        <v/>
      </c>
      <c r="Y813" s="2" t="str">
        <f>IFERROR(SMALL(Comodines[L&amp;LC1],COUNTA($U$2:U813)),"")</f>
        <v/>
      </c>
      <c r="Z813" s="2" t="str">
        <f>IF(AND(Comodines[[#This Row],[Nuevo_Fuego]],Comodines[[#This Row],[L&amp;L]]),Comodines[[#This Row],[Contador]],"")</f>
        <v/>
      </c>
      <c r="AA813" s="2" t="str">
        <f>IFERROR(SMALL(Comodines[FuegoC1],COUNTA($W$2:W813)),"")</f>
        <v/>
      </c>
      <c r="AB813" s="3"/>
      <c r="AD813" s="3"/>
      <c r="AE813" s="3"/>
    </row>
    <row r="814" spans="1:31" ht="15" x14ac:dyDescent="0.25">
      <c r="A814" s="25">
        <v>29.7254</v>
      </c>
      <c r="B814" s="18">
        <v>-94.203310000000002</v>
      </c>
      <c r="C814" s="2">
        <v>345.2</v>
      </c>
      <c r="D814" s="2">
        <v>0.4</v>
      </c>
      <c r="E814" s="2">
        <v>0.6</v>
      </c>
      <c r="F814" s="4">
        <v>42643</v>
      </c>
      <c r="G814" s="2">
        <v>2005</v>
      </c>
      <c r="H814" s="2" t="s">
        <v>0</v>
      </c>
      <c r="I814" s="2" t="s">
        <v>1</v>
      </c>
      <c r="J814" s="2" t="s">
        <v>2</v>
      </c>
      <c r="K814" s="2">
        <v>298.5</v>
      </c>
      <c r="L814" s="2">
        <v>0</v>
      </c>
      <c r="M814" s="6" t="s">
        <v>3</v>
      </c>
      <c r="N814" s="23"/>
      <c r="O814" s="21" t="str">
        <f>Comodines[[#This Row],[Lat_trunc]]&amp;Comodines[[#This Row],[Lon_trunc]]</f>
        <v>29.7255-94.2035</v>
      </c>
      <c r="P814" s="21">
        <f>MROUND(Datos[[#This Row],[Latitude]],IF(Datos[[#This Row],[Latitude]]&lt;0,-Precisión,Precisión))</f>
        <v>29.7255</v>
      </c>
      <c r="Q814" s="21">
        <f>MROUND(Datos[[#This Row],[Longitude]],IF(Datos[[#This Row],[Longitude]]&lt;0,-Precisión,Precisión))</f>
        <v>-94.203500000000005</v>
      </c>
      <c r="R814" s="1">
        <v>813</v>
      </c>
      <c r="S814" s="5" t="b">
        <f>AND(Datos[[#This Row],[Latitude]]&gt;=Latitud_,Datos[[#This Row],[Latitude]]&lt;=_Latitud)</f>
        <v>0</v>
      </c>
      <c r="T814" s="2" t="b">
        <f>AND(Datos[[#This Row],[Longitude]]&gt;=Longitud_,Datos[[#This Row],[Longitude]]&lt;=_Longitud)</f>
        <v>0</v>
      </c>
      <c r="U814" s="2" t="b">
        <f>AND(Comodines[[#This Row],[Latitud]],Comodines[[#This Row],[Longitud]])</f>
        <v>0</v>
      </c>
      <c r="V814" s="2" t="b">
        <f>IF(COUNTIFS($O$2:O814,Comodines[[#This Row],[LatT&amp;LonT]],$F$2:F814,Datos[[#This Row],[Acq_date]]-1)=0,TRUE,FALSE)</f>
        <v>1</v>
      </c>
      <c r="W814" s="2" t="b">
        <f>AND(Comodines[[#This Row],[L&amp;L]],Comodines[[#This Row],[Nuevo_Fuego]])</f>
        <v>0</v>
      </c>
      <c r="X814" s="2" t="str">
        <f>IF(Comodines[[#This Row],[L&amp;L]],Comodines[[#This Row],[Contador]],"")</f>
        <v/>
      </c>
      <c r="Y814" s="2" t="str">
        <f>IFERROR(SMALL(Comodines[L&amp;LC1],COUNTA($U$2:U814)),"")</f>
        <v/>
      </c>
      <c r="Z814" s="2" t="str">
        <f>IF(AND(Comodines[[#This Row],[Nuevo_Fuego]],Comodines[[#This Row],[L&amp;L]]),Comodines[[#This Row],[Contador]],"")</f>
        <v/>
      </c>
      <c r="AA814" s="2" t="str">
        <f>IFERROR(SMALL(Comodines[FuegoC1],COUNTA($W$2:W814)),"")</f>
        <v/>
      </c>
      <c r="AB814" s="3"/>
      <c r="AD814" s="3"/>
      <c r="AE814" s="3"/>
    </row>
    <row r="815" spans="1:31" ht="15" x14ac:dyDescent="0.25">
      <c r="A815" s="25">
        <v>29.727799999999998</v>
      </c>
      <c r="B815" s="18">
        <v>-94.248739999999998</v>
      </c>
      <c r="C815" s="2">
        <v>356.1</v>
      </c>
      <c r="D815" s="2">
        <v>0.4</v>
      </c>
      <c r="E815" s="2">
        <v>0.6</v>
      </c>
      <c r="F815" s="4">
        <v>42643</v>
      </c>
      <c r="G815" s="2">
        <v>2005</v>
      </c>
      <c r="H815" s="2" t="s">
        <v>0</v>
      </c>
      <c r="I815" s="2" t="s">
        <v>1</v>
      </c>
      <c r="J815" s="2" t="s">
        <v>2</v>
      </c>
      <c r="K815" s="2">
        <v>296.39999999999998</v>
      </c>
      <c r="L815" s="2">
        <v>0</v>
      </c>
      <c r="M815" s="6" t="s">
        <v>3</v>
      </c>
      <c r="N815" s="23"/>
      <c r="O815" s="21" t="str">
        <f>Comodines[[#This Row],[Lat_trunc]]&amp;Comodines[[#This Row],[Lon_trunc]]</f>
        <v>29.728-94.2485</v>
      </c>
      <c r="P815" s="21">
        <f>MROUND(Datos[[#This Row],[Latitude]],IF(Datos[[#This Row],[Latitude]]&lt;0,-Precisión,Precisión))</f>
        <v>29.728000000000002</v>
      </c>
      <c r="Q815" s="21">
        <f>MROUND(Datos[[#This Row],[Longitude]],IF(Datos[[#This Row],[Longitude]]&lt;0,-Precisión,Precisión))</f>
        <v>-94.248500000000007</v>
      </c>
      <c r="R815" s="1">
        <v>814</v>
      </c>
      <c r="S815" s="5" t="b">
        <f>AND(Datos[[#This Row],[Latitude]]&gt;=Latitud_,Datos[[#This Row],[Latitude]]&lt;=_Latitud)</f>
        <v>0</v>
      </c>
      <c r="T815" s="2" t="b">
        <f>AND(Datos[[#This Row],[Longitude]]&gt;=Longitud_,Datos[[#This Row],[Longitude]]&lt;=_Longitud)</f>
        <v>0</v>
      </c>
      <c r="U815" s="2" t="b">
        <f>AND(Comodines[[#This Row],[Latitud]],Comodines[[#This Row],[Longitud]])</f>
        <v>0</v>
      </c>
      <c r="V815" s="2" t="b">
        <f>IF(COUNTIFS($O$2:O815,Comodines[[#This Row],[LatT&amp;LonT]],$F$2:F815,Datos[[#This Row],[Acq_date]]-1)=0,TRUE,FALSE)</f>
        <v>1</v>
      </c>
      <c r="W815" s="2" t="b">
        <f>AND(Comodines[[#This Row],[L&amp;L]],Comodines[[#This Row],[Nuevo_Fuego]])</f>
        <v>0</v>
      </c>
      <c r="X815" s="2" t="str">
        <f>IF(Comodines[[#This Row],[L&amp;L]],Comodines[[#This Row],[Contador]],"")</f>
        <v/>
      </c>
      <c r="Y815" s="2" t="str">
        <f>IFERROR(SMALL(Comodines[L&amp;LC1],COUNTA($U$2:U815)),"")</f>
        <v/>
      </c>
      <c r="Z815" s="2" t="str">
        <f>IF(AND(Comodines[[#This Row],[Nuevo_Fuego]],Comodines[[#This Row],[L&amp;L]]),Comodines[[#This Row],[Contador]],"")</f>
        <v/>
      </c>
      <c r="AA815" s="2" t="str">
        <f>IFERROR(SMALL(Comodines[FuegoC1],COUNTA($W$2:W815)),"")</f>
        <v/>
      </c>
      <c r="AB815" s="3"/>
      <c r="AD815" s="3"/>
      <c r="AE815" s="3"/>
    </row>
    <row r="816" spans="1:31" ht="15" x14ac:dyDescent="0.25">
      <c r="A816" s="25">
        <v>29.727519999999998</v>
      </c>
      <c r="B816" s="18">
        <v>-94.25282</v>
      </c>
      <c r="C816" s="2">
        <v>342</v>
      </c>
      <c r="D816" s="2">
        <v>0.4</v>
      </c>
      <c r="E816" s="2">
        <v>0.6</v>
      </c>
      <c r="F816" s="4">
        <v>42643</v>
      </c>
      <c r="G816" s="2">
        <v>2005</v>
      </c>
      <c r="H816" s="2" t="s">
        <v>0</v>
      </c>
      <c r="I816" s="2" t="s">
        <v>1</v>
      </c>
      <c r="J816" s="2" t="s">
        <v>2</v>
      </c>
      <c r="K816" s="2">
        <v>295.60000000000002</v>
      </c>
      <c r="L816" s="2">
        <v>0</v>
      </c>
      <c r="M816" s="6" t="s">
        <v>3</v>
      </c>
      <c r="N816" s="23"/>
      <c r="O816" s="21" t="str">
        <f>Comodines[[#This Row],[Lat_trunc]]&amp;Comodines[[#This Row],[Lon_trunc]]</f>
        <v>29.7275-94.253</v>
      </c>
      <c r="P816" s="21">
        <f>MROUND(Datos[[#This Row],[Latitude]],IF(Datos[[#This Row],[Latitude]]&lt;0,-Precisión,Precisión))</f>
        <v>29.727499999999999</v>
      </c>
      <c r="Q816" s="21">
        <f>MROUND(Datos[[#This Row],[Longitude]],IF(Datos[[#This Row],[Longitude]]&lt;0,-Precisión,Precisión))</f>
        <v>-94.253</v>
      </c>
      <c r="R816" s="1">
        <v>815</v>
      </c>
      <c r="S816" s="5" t="b">
        <f>AND(Datos[[#This Row],[Latitude]]&gt;=Latitud_,Datos[[#This Row],[Latitude]]&lt;=_Latitud)</f>
        <v>0</v>
      </c>
      <c r="T816" s="2" t="b">
        <f>AND(Datos[[#This Row],[Longitude]]&gt;=Longitud_,Datos[[#This Row],[Longitude]]&lt;=_Longitud)</f>
        <v>0</v>
      </c>
      <c r="U816" s="2" t="b">
        <f>AND(Comodines[[#This Row],[Latitud]],Comodines[[#This Row],[Longitud]])</f>
        <v>0</v>
      </c>
      <c r="V816" s="2" t="b">
        <f>IF(COUNTIFS($O$2:O816,Comodines[[#This Row],[LatT&amp;LonT]],$F$2:F816,Datos[[#This Row],[Acq_date]]-1)=0,TRUE,FALSE)</f>
        <v>1</v>
      </c>
      <c r="W816" s="2" t="b">
        <f>AND(Comodines[[#This Row],[L&amp;L]],Comodines[[#This Row],[Nuevo_Fuego]])</f>
        <v>0</v>
      </c>
      <c r="X816" s="2" t="str">
        <f>IF(Comodines[[#This Row],[L&amp;L]],Comodines[[#This Row],[Contador]],"")</f>
        <v/>
      </c>
      <c r="Y816" s="2" t="str">
        <f>IFERROR(SMALL(Comodines[L&amp;LC1],COUNTA($U$2:U816)),"")</f>
        <v/>
      </c>
      <c r="Z816" s="2" t="str">
        <f>IF(AND(Comodines[[#This Row],[Nuevo_Fuego]],Comodines[[#This Row],[L&amp;L]]),Comodines[[#This Row],[Contador]],"")</f>
        <v/>
      </c>
      <c r="AA816" s="2" t="str">
        <f>IFERROR(SMALL(Comodines[FuegoC1],COUNTA($W$2:W816)),"")</f>
        <v/>
      </c>
      <c r="AB816" s="3"/>
      <c r="AD816" s="3"/>
      <c r="AE816" s="3"/>
    </row>
    <row r="817" spans="1:31" ht="15" x14ac:dyDescent="0.25">
      <c r="A817" s="25">
        <v>29.727239999999998</v>
      </c>
      <c r="B817" s="18">
        <v>-94.256879999999995</v>
      </c>
      <c r="C817" s="2">
        <v>341.9</v>
      </c>
      <c r="D817" s="2">
        <v>0.4</v>
      </c>
      <c r="E817" s="2">
        <v>0.6</v>
      </c>
      <c r="F817" s="4">
        <v>42643</v>
      </c>
      <c r="G817" s="2">
        <v>2005</v>
      </c>
      <c r="H817" s="2" t="s">
        <v>0</v>
      </c>
      <c r="I817" s="2" t="s">
        <v>1</v>
      </c>
      <c r="J817" s="2" t="s">
        <v>2</v>
      </c>
      <c r="K817" s="2">
        <v>295.10000000000002</v>
      </c>
      <c r="L817" s="2">
        <v>0</v>
      </c>
      <c r="M817" s="6" t="s">
        <v>3</v>
      </c>
      <c r="N817" s="23"/>
      <c r="O817" s="21" t="str">
        <f>Comodines[[#This Row],[Lat_trunc]]&amp;Comodines[[#This Row],[Lon_trunc]]</f>
        <v>29.727-94.257</v>
      </c>
      <c r="P817" s="21">
        <f>MROUND(Datos[[#This Row],[Latitude]],IF(Datos[[#This Row],[Latitude]]&lt;0,-Precisión,Precisión))</f>
        <v>29.727</v>
      </c>
      <c r="Q817" s="21">
        <f>MROUND(Datos[[#This Row],[Longitude]],IF(Datos[[#This Row],[Longitude]]&lt;0,-Precisión,Precisión))</f>
        <v>-94.257000000000005</v>
      </c>
      <c r="R817" s="1">
        <v>816</v>
      </c>
      <c r="S817" s="5" t="b">
        <f>AND(Datos[[#This Row],[Latitude]]&gt;=Latitud_,Datos[[#This Row],[Latitude]]&lt;=_Latitud)</f>
        <v>0</v>
      </c>
      <c r="T817" s="2" t="b">
        <f>AND(Datos[[#This Row],[Longitude]]&gt;=Longitud_,Datos[[#This Row],[Longitude]]&lt;=_Longitud)</f>
        <v>0</v>
      </c>
      <c r="U817" s="2" t="b">
        <f>AND(Comodines[[#This Row],[Latitud]],Comodines[[#This Row],[Longitud]])</f>
        <v>0</v>
      </c>
      <c r="V817" s="2" t="b">
        <f>IF(COUNTIFS($O$2:O817,Comodines[[#This Row],[LatT&amp;LonT]],$F$2:F817,Datos[[#This Row],[Acq_date]]-1)=0,TRUE,FALSE)</f>
        <v>1</v>
      </c>
      <c r="W817" s="2" t="b">
        <f>AND(Comodines[[#This Row],[L&amp;L]],Comodines[[#This Row],[Nuevo_Fuego]])</f>
        <v>0</v>
      </c>
      <c r="X817" s="2" t="str">
        <f>IF(Comodines[[#This Row],[L&amp;L]],Comodines[[#This Row],[Contador]],"")</f>
        <v/>
      </c>
      <c r="Y817" s="2" t="str">
        <f>IFERROR(SMALL(Comodines[L&amp;LC1],COUNTA($U$2:U817)),"")</f>
        <v/>
      </c>
      <c r="Z817" s="2" t="str">
        <f>IF(AND(Comodines[[#This Row],[Nuevo_Fuego]],Comodines[[#This Row],[L&amp;L]]),Comodines[[#This Row],[Contador]],"")</f>
        <v/>
      </c>
      <c r="AA817" s="2" t="str">
        <f>IFERROR(SMALL(Comodines[FuegoC1],COUNTA($W$2:W817)),"")</f>
        <v/>
      </c>
      <c r="AB817" s="3"/>
      <c r="AD817" s="3"/>
      <c r="AE817" s="3"/>
    </row>
    <row r="818" spans="1:31" ht="15" x14ac:dyDescent="0.25">
      <c r="A818" s="25">
        <v>29.74023</v>
      </c>
      <c r="B818" s="18">
        <v>-94.229349999999997</v>
      </c>
      <c r="C818" s="2">
        <v>326</v>
      </c>
      <c r="D818" s="2">
        <v>0.4</v>
      </c>
      <c r="E818" s="2">
        <v>0.6</v>
      </c>
      <c r="F818" s="4">
        <v>42643</v>
      </c>
      <c r="G818" s="2">
        <v>2005</v>
      </c>
      <c r="H818" s="2" t="s">
        <v>0</v>
      </c>
      <c r="I818" s="2" t="s">
        <v>4</v>
      </c>
      <c r="J818" s="2" t="s">
        <v>2</v>
      </c>
      <c r="K818" s="2">
        <v>298.60000000000002</v>
      </c>
      <c r="L818" s="2">
        <v>0</v>
      </c>
      <c r="M818" s="6" t="s">
        <v>3</v>
      </c>
      <c r="N818" s="23"/>
      <c r="O818" s="21" t="str">
        <f>Comodines[[#This Row],[Lat_trunc]]&amp;Comodines[[#This Row],[Lon_trunc]]</f>
        <v>29.74-94.2295</v>
      </c>
      <c r="P818" s="21">
        <f>MROUND(Datos[[#This Row],[Latitude]],IF(Datos[[#This Row],[Latitude]]&lt;0,-Precisión,Precisión))</f>
        <v>29.740000000000002</v>
      </c>
      <c r="Q818" s="21">
        <f>MROUND(Datos[[#This Row],[Longitude]],IF(Datos[[#This Row],[Longitude]]&lt;0,-Precisión,Precisión))</f>
        <v>-94.229500000000002</v>
      </c>
      <c r="R818" s="1">
        <v>817</v>
      </c>
      <c r="S818" s="5" t="b">
        <f>AND(Datos[[#This Row],[Latitude]]&gt;=Latitud_,Datos[[#This Row],[Latitude]]&lt;=_Latitud)</f>
        <v>0</v>
      </c>
      <c r="T818" s="2" t="b">
        <f>AND(Datos[[#This Row],[Longitude]]&gt;=Longitud_,Datos[[#This Row],[Longitude]]&lt;=_Longitud)</f>
        <v>0</v>
      </c>
      <c r="U818" s="2" t="b">
        <f>AND(Comodines[[#This Row],[Latitud]],Comodines[[#This Row],[Longitud]])</f>
        <v>0</v>
      </c>
      <c r="V818" s="2" t="b">
        <f>IF(COUNTIFS($O$2:O818,Comodines[[#This Row],[LatT&amp;LonT]],$F$2:F818,Datos[[#This Row],[Acq_date]]-1)=0,TRUE,FALSE)</f>
        <v>1</v>
      </c>
      <c r="W818" s="2" t="b">
        <f>AND(Comodines[[#This Row],[L&amp;L]],Comodines[[#This Row],[Nuevo_Fuego]])</f>
        <v>0</v>
      </c>
      <c r="X818" s="2" t="str">
        <f>IF(Comodines[[#This Row],[L&amp;L]],Comodines[[#This Row],[Contador]],"")</f>
        <v/>
      </c>
      <c r="Y818" s="2" t="str">
        <f>IFERROR(SMALL(Comodines[L&amp;LC1],COUNTA($U$2:U818)),"")</f>
        <v/>
      </c>
      <c r="Z818" s="2" t="str">
        <f>IF(AND(Comodines[[#This Row],[Nuevo_Fuego]],Comodines[[#This Row],[L&amp;L]]),Comodines[[#This Row],[Contador]],"")</f>
        <v/>
      </c>
      <c r="AA818" s="2" t="str">
        <f>IFERROR(SMALL(Comodines[FuegoC1],COUNTA($W$2:W818)),"")</f>
        <v/>
      </c>
      <c r="AB818" s="3"/>
      <c r="AD818" s="3"/>
      <c r="AE818" s="3"/>
    </row>
    <row r="819" spans="1:31" ht="15" x14ac:dyDescent="0.25">
      <c r="A819" s="25">
        <v>29.795750000000002</v>
      </c>
      <c r="B819" s="18">
        <v>-94.151539999999997</v>
      </c>
      <c r="C819" s="2">
        <v>327.5</v>
      </c>
      <c r="D819" s="2">
        <v>0.4</v>
      </c>
      <c r="E819" s="2">
        <v>0.6</v>
      </c>
      <c r="F819" s="4">
        <v>42643</v>
      </c>
      <c r="G819" s="2">
        <v>2005</v>
      </c>
      <c r="H819" s="2" t="s">
        <v>0</v>
      </c>
      <c r="I819" s="2" t="s">
        <v>1</v>
      </c>
      <c r="J819" s="2" t="s">
        <v>2</v>
      </c>
      <c r="K819" s="2">
        <v>296.60000000000002</v>
      </c>
      <c r="L819" s="2">
        <v>0</v>
      </c>
      <c r="M819" s="6" t="s">
        <v>3</v>
      </c>
      <c r="N819" s="23"/>
      <c r="O819" s="21" t="str">
        <f>Comodines[[#This Row],[Lat_trunc]]&amp;Comodines[[#This Row],[Lon_trunc]]</f>
        <v>29.796-94.1515</v>
      </c>
      <c r="P819" s="21">
        <f>MROUND(Datos[[#This Row],[Latitude]],IF(Datos[[#This Row],[Latitude]]&lt;0,-Precisión,Precisión))</f>
        <v>29.795999999999999</v>
      </c>
      <c r="Q819" s="21">
        <f>MROUND(Datos[[#This Row],[Longitude]],IF(Datos[[#This Row],[Longitude]]&lt;0,-Precisión,Precisión))</f>
        <v>-94.151499999999999</v>
      </c>
      <c r="R819" s="1">
        <v>818</v>
      </c>
      <c r="S819" s="5" t="b">
        <f>AND(Datos[[#This Row],[Latitude]]&gt;=Latitud_,Datos[[#This Row],[Latitude]]&lt;=_Latitud)</f>
        <v>0</v>
      </c>
      <c r="T819" s="2" t="b">
        <f>AND(Datos[[#This Row],[Longitude]]&gt;=Longitud_,Datos[[#This Row],[Longitude]]&lt;=_Longitud)</f>
        <v>0</v>
      </c>
      <c r="U819" s="2" t="b">
        <f>AND(Comodines[[#This Row],[Latitud]],Comodines[[#This Row],[Longitud]])</f>
        <v>0</v>
      </c>
      <c r="V819" s="2" t="b">
        <f>IF(COUNTIFS($O$2:O819,Comodines[[#This Row],[LatT&amp;LonT]],$F$2:F819,Datos[[#This Row],[Acq_date]]-1)=0,TRUE,FALSE)</f>
        <v>1</v>
      </c>
      <c r="W819" s="2" t="b">
        <f>AND(Comodines[[#This Row],[L&amp;L]],Comodines[[#This Row],[Nuevo_Fuego]])</f>
        <v>0</v>
      </c>
      <c r="X819" s="2" t="str">
        <f>IF(Comodines[[#This Row],[L&amp;L]],Comodines[[#This Row],[Contador]],"")</f>
        <v/>
      </c>
      <c r="Y819" s="2" t="str">
        <f>IFERROR(SMALL(Comodines[L&amp;LC1],COUNTA($U$2:U819)),"")</f>
        <v/>
      </c>
      <c r="Z819" s="2" t="str">
        <f>IF(AND(Comodines[[#This Row],[Nuevo_Fuego]],Comodines[[#This Row],[L&amp;L]]),Comodines[[#This Row],[Contador]],"")</f>
        <v/>
      </c>
      <c r="AA819" s="2" t="str">
        <f>IFERROR(SMALL(Comodines[FuegoC1],COUNTA($W$2:W819)),"")</f>
        <v/>
      </c>
      <c r="AB819" s="3"/>
      <c r="AD819" s="3"/>
      <c r="AE819" s="3"/>
    </row>
    <row r="820" spans="1:31" ht="15" x14ac:dyDescent="0.25">
      <c r="A820" s="25">
        <v>29.762869999999999</v>
      </c>
      <c r="B820" s="18">
        <v>-94.875510000000006</v>
      </c>
      <c r="C820" s="2">
        <v>334.6</v>
      </c>
      <c r="D820" s="2">
        <v>0.4</v>
      </c>
      <c r="E820" s="2">
        <v>0.6</v>
      </c>
      <c r="F820" s="4">
        <v>42643</v>
      </c>
      <c r="G820" s="2">
        <v>2005</v>
      </c>
      <c r="H820" s="2" t="s">
        <v>0</v>
      </c>
      <c r="I820" s="2" t="s">
        <v>1</v>
      </c>
      <c r="J820" s="2" t="s">
        <v>2</v>
      </c>
      <c r="K820" s="2">
        <v>299.89999999999998</v>
      </c>
      <c r="L820" s="2">
        <v>0</v>
      </c>
      <c r="M820" s="6" t="s">
        <v>3</v>
      </c>
      <c r="N820" s="23"/>
      <c r="O820" s="21" t="str">
        <f>Comodines[[#This Row],[Lat_trunc]]&amp;Comodines[[#This Row],[Lon_trunc]]</f>
        <v>29.763-94.8755</v>
      </c>
      <c r="P820" s="21">
        <f>MROUND(Datos[[#This Row],[Latitude]],IF(Datos[[#This Row],[Latitude]]&lt;0,-Precisión,Precisión))</f>
        <v>29.763000000000002</v>
      </c>
      <c r="Q820" s="21">
        <f>MROUND(Datos[[#This Row],[Longitude]],IF(Datos[[#This Row],[Longitude]]&lt;0,-Precisión,Precisión))</f>
        <v>-94.875500000000002</v>
      </c>
      <c r="R820" s="1">
        <v>819</v>
      </c>
      <c r="S820" s="5" t="b">
        <f>AND(Datos[[#This Row],[Latitude]]&gt;=Latitud_,Datos[[#This Row],[Latitude]]&lt;=_Latitud)</f>
        <v>0</v>
      </c>
      <c r="T820" s="2" t="b">
        <f>AND(Datos[[#This Row],[Longitude]]&gt;=Longitud_,Datos[[#This Row],[Longitude]]&lt;=_Longitud)</f>
        <v>0</v>
      </c>
      <c r="U820" s="2" t="b">
        <f>AND(Comodines[[#This Row],[Latitud]],Comodines[[#This Row],[Longitud]])</f>
        <v>0</v>
      </c>
      <c r="V820" s="2" t="b">
        <f>IF(COUNTIFS($O$2:O820,Comodines[[#This Row],[LatT&amp;LonT]],$F$2:F820,Datos[[#This Row],[Acq_date]]-1)=0,TRUE,FALSE)</f>
        <v>1</v>
      </c>
      <c r="W820" s="2" t="b">
        <f>AND(Comodines[[#This Row],[L&amp;L]],Comodines[[#This Row],[Nuevo_Fuego]])</f>
        <v>0</v>
      </c>
      <c r="X820" s="2" t="str">
        <f>IF(Comodines[[#This Row],[L&amp;L]],Comodines[[#This Row],[Contador]],"")</f>
        <v/>
      </c>
      <c r="Y820" s="2" t="str">
        <f>IFERROR(SMALL(Comodines[L&amp;LC1],COUNTA($U$2:U820)),"")</f>
        <v/>
      </c>
      <c r="Z820" s="2" t="str">
        <f>IF(AND(Comodines[[#This Row],[Nuevo_Fuego]],Comodines[[#This Row],[L&amp;L]]),Comodines[[#This Row],[Contador]],"")</f>
        <v/>
      </c>
      <c r="AA820" s="2" t="str">
        <f>IFERROR(SMALL(Comodines[FuegoC1],COUNTA($W$2:W820)),"")</f>
        <v/>
      </c>
      <c r="AB820" s="3"/>
      <c r="AD820" s="3"/>
      <c r="AE820" s="3"/>
    </row>
    <row r="821" spans="1:31" ht="15" x14ac:dyDescent="0.25">
      <c r="A821" s="25">
        <v>29.47308</v>
      </c>
      <c r="B821" s="18">
        <v>-98.797970000000007</v>
      </c>
      <c r="C821" s="2">
        <v>330.3</v>
      </c>
      <c r="D821" s="2">
        <v>0.4</v>
      </c>
      <c r="E821" s="2">
        <v>0.5</v>
      </c>
      <c r="F821" s="4">
        <v>42643</v>
      </c>
      <c r="G821" s="2">
        <v>2005</v>
      </c>
      <c r="H821" s="2" t="s">
        <v>0</v>
      </c>
      <c r="I821" s="2" t="s">
        <v>1</v>
      </c>
      <c r="J821" s="2" t="s">
        <v>2</v>
      </c>
      <c r="K821" s="2">
        <v>299.2</v>
      </c>
      <c r="L821" s="2">
        <v>0</v>
      </c>
      <c r="M821" s="6" t="s">
        <v>3</v>
      </c>
      <c r="N821" s="23"/>
      <c r="O821" s="21" t="str">
        <f>Comodines[[#This Row],[Lat_trunc]]&amp;Comodines[[#This Row],[Lon_trunc]]</f>
        <v>29.473-98.798</v>
      </c>
      <c r="P821" s="21">
        <f>MROUND(Datos[[#This Row],[Latitude]],IF(Datos[[#This Row],[Latitude]]&lt;0,-Precisión,Precisión))</f>
        <v>29.472999999999999</v>
      </c>
      <c r="Q821" s="21">
        <f>MROUND(Datos[[#This Row],[Longitude]],IF(Datos[[#This Row],[Longitude]]&lt;0,-Precisión,Precisión))</f>
        <v>-98.798000000000002</v>
      </c>
      <c r="R821" s="1">
        <v>820</v>
      </c>
      <c r="S821" s="5" t="b">
        <f>AND(Datos[[#This Row],[Latitude]]&gt;=Latitud_,Datos[[#This Row],[Latitude]]&lt;=_Latitud)</f>
        <v>0</v>
      </c>
      <c r="T821" s="2" t="b">
        <f>AND(Datos[[#This Row],[Longitude]]&gt;=Longitud_,Datos[[#This Row],[Longitude]]&lt;=_Longitud)</f>
        <v>0</v>
      </c>
      <c r="U821" s="2" t="b">
        <f>AND(Comodines[[#This Row],[Latitud]],Comodines[[#This Row],[Longitud]])</f>
        <v>0</v>
      </c>
      <c r="V821" s="2" t="b">
        <f>IF(COUNTIFS($O$2:O821,Comodines[[#This Row],[LatT&amp;LonT]],$F$2:F821,Datos[[#This Row],[Acq_date]]-1)=0,TRUE,FALSE)</f>
        <v>1</v>
      </c>
      <c r="W821" s="2" t="b">
        <f>AND(Comodines[[#This Row],[L&amp;L]],Comodines[[#This Row],[Nuevo_Fuego]])</f>
        <v>0</v>
      </c>
      <c r="X821" s="2" t="str">
        <f>IF(Comodines[[#This Row],[L&amp;L]],Comodines[[#This Row],[Contador]],"")</f>
        <v/>
      </c>
      <c r="Y821" s="2" t="str">
        <f>IFERROR(SMALL(Comodines[L&amp;LC1],COUNTA($U$2:U821)),"")</f>
        <v/>
      </c>
      <c r="Z821" s="2" t="str">
        <f>IF(AND(Comodines[[#This Row],[Nuevo_Fuego]],Comodines[[#This Row],[L&amp;L]]),Comodines[[#This Row],[Contador]],"")</f>
        <v/>
      </c>
      <c r="AA821" s="2" t="str">
        <f>IFERROR(SMALL(Comodines[FuegoC1],COUNTA($W$2:W821)),"")</f>
        <v/>
      </c>
      <c r="AB821" s="3"/>
      <c r="AD821" s="3"/>
      <c r="AE821" s="3"/>
    </row>
    <row r="822" spans="1:31" ht="15" x14ac:dyDescent="0.25">
      <c r="A822" s="25">
        <v>29.573979999999999</v>
      </c>
      <c r="B822" s="18">
        <v>-98.033320000000003</v>
      </c>
      <c r="C822" s="2">
        <v>332.6</v>
      </c>
      <c r="D822" s="2">
        <v>0.5</v>
      </c>
      <c r="E822" s="2">
        <v>0.5</v>
      </c>
      <c r="F822" s="4">
        <v>42643</v>
      </c>
      <c r="G822" s="2">
        <v>2005</v>
      </c>
      <c r="H822" s="2" t="s">
        <v>0</v>
      </c>
      <c r="I822" s="2" t="s">
        <v>1</v>
      </c>
      <c r="J822" s="2" t="s">
        <v>2</v>
      </c>
      <c r="K822" s="2">
        <v>301.2</v>
      </c>
      <c r="L822" s="2">
        <v>0</v>
      </c>
      <c r="M822" s="6" t="s">
        <v>3</v>
      </c>
      <c r="N822" s="23"/>
      <c r="O822" s="21" t="str">
        <f>Comodines[[#This Row],[Lat_trunc]]&amp;Comodines[[#This Row],[Lon_trunc]]</f>
        <v>29.574-98.0335</v>
      </c>
      <c r="P822" s="21">
        <f>MROUND(Datos[[#This Row],[Latitude]],IF(Datos[[#This Row],[Latitude]]&lt;0,-Precisión,Precisión))</f>
        <v>29.574000000000002</v>
      </c>
      <c r="Q822" s="21">
        <f>MROUND(Datos[[#This Row],[Longitude]],IF(Datos[[#This Row],[Longitude]]&lt;0,-Precisión,Precisión))</f>
        <v>-98.033500000000004</v>
      </c>
      <c r="R822" s="1">
        <v>821</v>
      </c>
      <c r="S822" s="5" t="b">
        <f>AND(Datos[[#This Row],[Latitude]]&gt;=Latitud_,Datos[[#This Row],[Latitude]]&lt;=_Latitud)</f>
        <v>0</v>
      </c>
      <c r="T822" s="2" t="b">
        <f>AND(Datos[[#This Row],[Longitude]]&gt;=Longitud_,Datos[[#This Row],[Longitude]]&lt;=_Longitud)</f>
        <v>0</v>
      </c>
      <c r="U822" s="2" t="b">
        <f>AND(Comodines[[#This Row],[Latitud]],Comodines[[#This Row],[Longitud]])</f>
        <v>0</v>
      </c>
      <c r="V822" s="2" t="b">
        <f>IF(COUNTIFS($O$2:O822,Comodines[[#This Row],[LatT&amp;LonT]],$F$2:F822,Datos[[#This Row],[Acq_date]]-1)=0,TRUE,FALSE)</f>
        <v>1</v>
      </c>
      <c r="W822" s="2" t="b">
        <f>AND(Comodines[[#This Row],[L&amp;L]],Comodines[[#This Row],[Nuevo_Fuego]])</f>
        <v>0</v>
      </c>
      <c r="X822" s="2" t="str">
        <f>IF(Comodines[[#This Row],[L&amp;L]],Comodines[[#This Row],[Contador]],"")</f>
        <v/>
      </c>
      <c r="Y822" s="2" t="str">
        <f>IFERROR(SMALL(Comodines[L&amp;LC1],COUNTA($U$2:U822)),"")</f>
        <v/>
      </c>
      <c r="Z822" s="2" t="str">
        <f>IF(AND(Comodines[[#This Row],[Nuevo_Fuego]],Comodines[[#This Row],[L&amp;L]]),Comodines[[#This Row],[Contador]],"")</f>
        <v/>
      </c>
      <c r="AA822" s="2" t="str">
        <f>IFERROR(SMALL(Comodines[FuegoC1],COUNTA($W$2:W822)),"")</f>
        <v/>
      </c>
      <c r="AB822" s="3"/>
      <c r="AD822" s="3"/>
      <c r="AE822" s="3"/>
    </row>
    <row r="823" spans="1:31" ht="15" x14ac:dyDescent="0.25">
      <c r="A823" s="25">
        <v>29.953779999999998</v>
      </c>
      <c r="B823" s="18">
        <v>-93.880719999999997</v>
      </c>
      <c r="C823" s="2">
        <v>367</v>
      </c>
      <c r="D823" s="2">
        <v>0.4</v>
      </c>
      <c r="E823" s="2">
        <v>0.6</v>
      </c>
      <c r="F823" s="4">
        <v>42643</v>
      </c>
      <c r="G823" s="2">
        <v>2005</v>
      </c>
      <c r="H823" s="2" t="s">
        <v>0</v>
      </c>
      <c r="I823" s="2" t="s">
        <v>1</v>
      </c>
      <c r="J823" s="2" t="s">
        <v>2</v>
      </c>
      <c r="K823" s="2">
        <v>314.10000000000002</v>
      </c>
      <c r="L823" s="2">
        <v>0</v>
      </c>
      <c r="M823" s="6" t="s">
        <v>3</v>
      </c>
      <c r="N823" s="23"/>
      <c r="O823" s="21" t="str">
        <f>Comodines[[#This Row],[Lat_trunc]]&amp;Comodines[[#This Row],[Lon_trunc]]</f>
        <v>29.954-93.8805</v>
      </c>
      <c r="P823" s="21">
        <f>MROUND(Datos[[#This Row],[Latitude]],IF(Datos[[#This Row],[Latitude]]&lt;0,-Precisión,Precisión))</f>
        <v>29.954000000000001</v>
      </c>
      <c r="Q823" s="21">
        <f>MROUND(Datos[[#This Row],[Longitude]],IF(Datos[[#This Row],[Longitude]]&lt;0,-Precisión,Precisión))</f>
        <v>-93.880499999999998</v>
      </c>
      <c r="R823" s="1">
        <v>822</v>
      </c>
      <c r="S823" s="5" t="b">
        <f>AND(Datos[[#This Row],[Latitude]]&gt;=Latitud_,Datos[[#This Row],[Latitude]]&lt;=_Latitud)</f>
        <v>0</v>
      </c>
      <c r="T823" s="2" t="b">
        <f>AND(Datos[[#This Row],[Longitude]]&gt;=Longitud_,Datos[[#This Row],[Longitude]]&lt;=_Longitud)</f>
        <v>0</v>
      </c>
      <c r="U823" s="2" t="b">
        <f>AND(Comodines[[#This Row],[Latitud]],Comodines[[#This Row],[Longitud]])</f>
        <v>0</v>
      </c>
      <c r="V823" s="2" t="b">
        <f>IF(COUNTIFS($O$2:O823,Comodines[[#This Row],[LatT&amp;LonT]],$F$2:F823,Datos[[#This Row],[Acq_date]]-1)=0,TRUE,FALSE)</f>
        <v>1</v>
      </c>
      <c r="W823" s="2" t="b">
        <f>AND(Comodines[[#This Row],[L&amp;L]],Comodines[[#This Row],[Nuevo_Fuego]])</f>
        <v>0</v>
      </c>
      <c r="X823" s="2" t="str">
        <f>IF(Comodines[[#This Row],[L&amp;L]],Comodines[[#This Row],[Contador]],"")</f>
        <v/>
      </c>
      <c r="Y823" s="2" t="str">
        <f>IFERROR(SMALL(Comodines[L&amp;LC1],COUNTA($U$2:U823)),"")</f>
        <v/>
      </c>
      <c r="Z823" s="2" t="str">
        <f>IF(AND(Comodines[[#This Row],[Nuevo_Fuego]],Comodines[[#This Row],[L&amp;L]]),Comodines[[#This Row],[Contador]],"")</f>
        <v/>
      </c>
      <c r="AA823" s="2" t="str">
        <f>IFERROR(SMALL(Comodines[FuegoC1],COUNTA($W$2:W823)),"")</f>
        <v/>
      </c>
      <c r="AB823" s="3"/>
      <c r="AD823" s="3"/>
      <c r="AE823" s="3"/>
    </row>
    <row r="824" spans="1:31" ht="15" x14ac:dyDescent="0.25">
      <c r="A824" s="25">
        <v>29.959409999999998</v>
      </c>
      <c r="B824" s="18">
        <v>-93.881169999999997</v>
      </c>
      <c r="C824" s="2">
        <v>367</v>
      </c>
      <c r="D824" s="2">
        <v>0.4</v>
      </c>
      <c r="E824" s="2">
        <v>0.6</v>
      </c>
      <c r="F824" s="4">
        <v>42643</v>
      </c>
      <c r="G824" s="2">
        <v>2005</v>
      </c>
      <c r="H824" s="2" t="s">
        <v>0</v>
      </c>
      <c r="I824" s="2" t="s">
        <v>1</v>
      </c>
      <c r="J824" s="2" t="s">
        <v>2</v>
      </c>
      <c r="K824" s="2">
        <v>299.7</v>
      </c>
      <c r="L824" s="2">
        <v>0</v>
      </c>
      <c r="M824" s="6" t="s">
        <v>3</v>
      </c>
      <c r="N824" s="23"/>
      <c r="O824" s="21" t="str">
        <f>Comodines[[#This Row],[Lat_trunc]]&amp;Comodines[[#This Row],[Lon_trunc]]</f>
        <v>29.9595-93.881</v>
      </c>
      <c r="P824" s="21">
        <f>MROUND(Datos[[#This Row],[Latitude]],IF(Datos[[#This Row],[Latitude]]&lt;0,-Precisión,Precisión))</f>
        <v>29.959500000000002</v>
      </c>
      <c r="Q824" s="21">
        <f>MROUND(Datos[[#This Row],[Longitude]],IF(Datos[[#This Row],[Longitude]]&lt;0,-Precisión,Precisión))</f>
        <v>-93.881</v>
      </c>
      <c r="R824" s="1">
        <v>823</v>
      </c>
      <c r="S824" s="5" t="b">
        <f>AND(Datos[[#This Row],[Latitude]]&gt;=Latitud_,Datos[[#This Row],[Latitude]]&lt;=_Latitud)</f>
        <v>0</v>
      </c>
      <c r="T824" s="2" t="b">
        <f>AND(Datos[[#This Row],[Longitude]]&gt;=Longitud_,Datos[[#This Row],[Longitude]]&lt;=_Longitud)</f>
        <v>0</v>
      </c>
      <c r="U824" s="2" t="b">
        <f>AND(Comodines[[#This Row],[Latitud]],Comodines[[#This Row],[Longitud]])</f>
        <v>0</v>
      </c>
      <c r="V824" s="2" t="b">
        <f>IF(COUNTIFS($O$2:O824,Comodines[[#This Row],[LatT&amp;LonT]],$F$2:F824,Datos[[#This Row],[Acq_date]]-1)=0,TRUE,FALSE)</f>
        <v>1</v>
      </c>
      <c r="W824" s="2" t="b">
        <f>AND(Comodines[[#This Row],[L&amp;L]],Comodines[[#This Row],[Nuevo_Fuego]])</f>
        <v>0</v>
      </c>
      <c r="X824" s="2" t="str">
        <f>IF(Comodines[[#This Row],[L&amp;L]],Comodines[[#This Row],[Contador]],"")</f>
        <v/>
      </c>
      <c r="Y824" s="2" t="str">
        <f>IFERROR(SMALL(Comodines[L&amp;LC1],COUNTA($U$2:U824)),"")</f>
        <v/>
      </c>
      <c r="Z824" s="2" t="str">
        <f>IF(AND(Comodines[[#This Row],[Nuevo_Fuego]],Comodines[[#This Row],[L&amp;L]]),Comodines[[#This Row],[Contador]],"")</f>
        <v/>
      </c>
      <c r="AA824" s="2" t="str">
        <f>IFERROR(SMALL(Comodines[FuegoC1],COUNTA($W$2:W824)),"")</f>
        <v/>
      </c>
      <c r="AB824" s="3"/>
      <c r="AD824" s="3"/>
      <c r="AE824" s="3"/>
    </row>
    <row r="825" spans="1:31" ht="15" x14ac:dyDescent="0.25">
      <c r="A825" s="25">
        <v>29.957039999999999</v>
      </c>
      <c r="B825" s="18">
        <v>-93.880200000000002</v>
      </c>
      <c r="C825" s="2">
        <v>367</v>
      </c>
      <c r="D825" s="2">
        <v>0.4</v>
      </c>
      <c r="E825" s="2">
        <v>0.6</v>
      </c>
      <c r="F825" s="4">
        <v>42643</v>
      </c>
      <c r="G825" s="2">
        <v>2005</v>
      </c>
      <c r="H825" s="2" t="s">
        <v>0</v>
      </c>
      <c r="I825" s="2" t="s">
        <v>1</v>
      </c>
      <c r="J825" s="2" t="s">
        <v>2</v>
      </c>
      <c r="K825" s="2">
        <v>310.5</v>
      </c>
      <c r="L825" s="2">
        <v>0</v>
      </c>
      <c r="M825" s="6" t="s">
        <v>3</v>
      </c>
      <c r="N825" s="23"/>
      <c r="O825" s="21" t="str">
        <f>Comodines[[#This Row],[Lat_trunc]]&amp;Comodines[[#This Row],[Lon_trunc]]</f>
        <v>29.957-93.88</v>
      </c>
      <c r="P825" s="21">
        <f>MROUND(Datos[[#This Row],[Latitude]],IF(Datos[[#This Row],[Latitude]]&lt;0,-Precisión,Precisión))</f>
        <v>29.957000000000001</v>
      </c>
      <c r="Q825" s="21">
        <f>MROUND(Datos[[#This Row],[Longitude]],IF(Datos[[#This Row],[Longitude]]&lt;0,-Precisión,Precisión))</f>
        <v>-93.88</v>
      </c>
      <c r="R825" s="1">
        <v>824</v>
      </c>
      <c r="S825" s="5" t="b">
        <f>AND(Datos[[#This Row],[Latitude]]&gt;=Latitud_,Datos[[#This Row],[Latitude]]&lt;=_Latitud)</f>
        <v>0</v>
      </c>
      <c r="T825" s="2" t="b">
        <f>AND(Datos[[#This Row],[Longitude]]&gt;=Longitud_,Datos[[#This Row],[Longitude]]&lt;=_Longitud)</f>
        <v>0</v>
      </c>
      <c r="U825" s="2" t="b">
        <f>AND(Comodines[[#This Row],[Latitud]],Comodines[[#This Row],[Longitud]])</f>
        <v>0</v>
      </c>
      <c r="V825" s="2" t="b">
        <f>IF(COUNTIFS($O$2:O825,Comodines[[#This Row],[LatT&amp;LonT]],$F$2:F825,Datos[[#This Row],[Acq_date]]-1)=0,TRUE,FALSE)</f>
        <v>1</v>
      </c>
      <c r="W825" s="2" t="b">
        <f>AND(Comodines[[#This Row],[L&amp;L]],Comodines[[#This Row],[Nuevo_Fuego]])</f>
        <v>0</v>
      </c>
      <c r="X825" s="2" t="str">
        <f>IF(Comodines[[#This Row],[L&amp;L]],Comodines[[#This Row],[Contador]],"")</f>
        <v/>
      </c>
      <c r="Y825" s="2" t="str">
        <f>IFERROR(SMALL(Comodines[L&amp;LC1],COUNTA($U$2:U825)),"")</f>
        <v/>
      </c>
      <c r="Z825" s="2" t="str">
        <f>IF(AND(Comodines[[#This Row],[Nuevo_Fuego]],Comodines[[#This Row],[L&amp;L]]),Comodines[[#This Row],[Contador]],"")</f>
        <v/>
      </c>
      <c r="AA825" s="2" t="str">
        <f>IFERROR(SMALL(Comodines[FuegoC1],COUNTA($W$2:W825)),"")</f>
        <v/>
      </c>
      <c r="AB825" s="3"/>
      <c r="AD825" s="3"/>
      <c r="AE825" s="3"/>
    </row>
    <row r="826" spans="1:31" ht="15" x14ac:dyDescent="0.25">
      <c r="A826" s="25">
        <v>29.956759999999999</v>
      </c>
      <c r="B826" s="18">
        <v>-93.884529999999998</v>
      </c>
      <c r="C826" s="2">
        <v>343.9</v>
      </c>
      <c r="D826" s="2">
        <v>0.4</v>
      </c>
      <c r="E826" s="2">
        <v>0.6</v>
      </c>
      <c r="F826" s="4">
        <v>42643</v>
      </c>
      <c r="G826" s="2">
        <v>2005</v>
      </c>
      <c r="H826" s="2" t="s">
        <v>0</v>
      </c>
      <c r="I826" s="2" t="s">
        <v>1</v>
      </c>
      <c r="J826" s="2" t="s">
        <v>2</v>
      </c>
      <c r="K826" s="2">
        <v>300.60000000000002</v>
      </c>
      <c r="L826" s="2">
        <v>0</v>
      </c>
      <c r="M826" s="6" t="s">
        <v>3</v>
      </c>
      <c r="N826" s="23"/>
      <c r="O826" s="21" t="str">
        <f>Comodines[[#This Row],[Lat_trunc]]&amp;Comodines[[#This Row],[Lon_trunc]]</f>
        <v>29.957-93.8845</v>
      </c>
      <c r="P826" s="21">
        <f>MROUND(Datos[[#This Row],[Latitude]],IF(Datos[[#This Row],[Latitude]]&lt;0,-Precisión,Precisión))</f>
        <v>29.957000000000001</v>
      </c>
      <c r="Q826" s="21">
        <f>MROUND(Datos[[#This Row],[Longitude]],IF(Datos[[#This Row],[Longitude]]&lt;0,-Precisión,Precisión))</f>
        <v>-93.884500000000003</v>
      </c>
      <c r="R826" s="1">
        <v>825</v>
      </c>
      <c r="S826" s="5" t="b">
        <f>AND(Datos[[#This Row],[Latitude]]&gt;=Latitud_,Datos[[#This Row],[Latitude]]&lt;=_Latitud)</f>
        <v>0</v>
      </c>
      <c r="T826" s="2" t="b">
        <f>AND(Datos[[#This Row],[Longitude]]&gt;=Longitud_,Datos[[#This Row],[Longitude]]&lt;=_Longitud)</f>
        <v>0</v>
      </c>
      <c r="U826" s="2" t="b">
        <f>AND(Comodines[[#This Row],[Latitud]],Comodines[[#This Row],[Longitud]])</f>
        <v>0</v>
      </c>
      <c r="V826" s="2" t="b">
        <f>IF(COUNTIFS($O$2:O826,Comodines[[#This Row],[LatT&amp;LonT]],$F$2:F826,Datos[[#This Row],[Acq_date]]-1)=0,TRUE,FALSE)</f>
        <v>1</v>
      </c>
      <c r="W826" s="2" t="b">
        <f>AND(Comodines[[#This Row],[L&amp;L]],Comodines[[#This Row],[Nuevo_Fuego]])</f>
        <v>0</v>
      </c>
      <c r="X826" s="2" t="str">
        <f>IF(Comodines[[#This Row],[L&amp;L]],Comodines[[#This Row],[Contador]],"")</f>
        <v/>
      </c>
      <c r="Y826" s="2" t="str">
        <f>IFERROR(SMALL(Comodines[L&amp;LC1],COUNTA($U$2:U826)),"")</f>
        <v/>
      </c>
      <c r="Z826" s="2" t="str">
        <f>IF(AND(Comodines[[#This Row],[Nuevo_Fuego]],Comodines[[#This Row],[L&amp;L]]),Comodines[[#This Row],[Contador]],"")</f>
        <v/>
      </c>
      <c r="AA826" s="2" t="str">
        <f>IFERROR(SMALL(Comodines[FuegoC1],COUNTA($W$2:W826)),"")</f>
        <v/>
      </c>
      <c r="AB826" s="3"/>
      <c r="AD826" s="3"/>
      <c r="AE826" s="3"/>
    </row>
    <row r="827" spans="1:31" ht="15" x14ac:dyDescent="0.25">
      <c r="A827" s="25">
        <v>29.942640000000001</v>
      </c>
      <c r="B827" s="18">
        <v>-95.200519999999997</v>
      </c>
      <c r="C827" s="2">
        <v>367</v>
      </c>
      <c r="D827" s="2">
        <v>0.3</v>
      </c>
      <c r="E827" s="2">
        <v>0.6</v>
      </c>
      <c r="F827" s="4">
        <v>42643</v>
      </c>
      <c r="G827" s="2">
        <v>2005</v>
      </c>
      <c r="H827" s="2" t="s">
        <v>0</v>
      </c>
      <c r="I827" s="2" t="s">
        <v>1</v>
      </c>
      <c r="J827" s="2" t="s">
        <v>2</v>
      </c>
      <c r="K827" s="2">
        <v>304.3</v>
      </c>
      <c r="L827" s="2">
        <v>0</v>
      </c>
      <c r="M827" s="6" t="s">
        <v>3</v>
      </c>
      <c r="N827" s="23"/>
      <c r="O827" s="21" t="str">
        <f>Comodines[[#This Row],[Lat_trunc]]&amp;Comodines[[#This Row],[Lon_trunc]]</f>
        <v>29.9425-95.2005</v>
      </c>
      <c r="P827" s="21">
        <f>MROUND(Datos[[#This Row],[Latitude]],IF(Datos[[#This Row],[Latitude]]&lt;0,-Precisión,Precisión))</f>
        <v>29.942499999999999</v>
      </c>
      <c r="Q827" s="21">
        <f>MROUND(Datos[[#This Row],[Longitude]],IF(Datos[[#This Row],[Longitude]]&lt;0,-Precisión,Precisión))</f>
        <v>-95.200500000000005</v>
      </c>
      <c r="R827" s="1">
        <v>826</v>
      </c>
      <c r="S827" s="5" t="b">
        <f>AND(Datos[[#This Row],[Latitude]]&gt;=Latitud_,Datos[[#This Row],[Latitude]]&lt;=_Latitud)</f>
        <v>0</v>
      </c>
      <c r="T827" s="2" t="b">
        <f>AND(Datos[[#This Row],[Longitude]]&gt;=Longitud_,Datos[[#This Row],[Longitude]]&lt;=_Longitud)</f>
        <v>0</v>
      </c>
      <c r="U827" s="2" t="b">
        <f>AND(Comodines[[#This Row],[Latitud]],Comodines[[#This Row],[Longitud]])</f>
        <v>0</v>
      </c>
      <c r="V827" s="2" t="b">
        <f>IF(COUNTIFS($O$2:O827,Comodines[[#This Row],[LatT&amp;LonT]],$F$2:F827,Datos[[#This Row],[Acq_date]]-1)=0,TRUE,FALSE)</f>
        <v>1</v>
      </c>
      <c r="W827" s="2" t="b">
        <f>AND(Comodines[[#This Row],[L&amp;L]],Comodines[[#This Row],[Nuevo_Fuego]])</f>
        <v>0</v>
      </c>
      <c r="X827" s="2" t="str">
        <f>IF(Comodines[[#This Row],[L&amp;L]],Comodines[[#This Row],[Contador]],"")</f>
        <v/>
      </c>
      <c r="Y827" s="2" t="str">
        <f>IFERROR(SMALL(Comodines[L&amp;LC1],COUNTA($U$2:U827)),"")</f>
        <v/>
      </c>
      <c r="Z827" s="2" t="str">
        <f>IF(AND(Comodines[[#This Row],[Nuevo_Fuego]],Comodines[[#This Row],[L&amp;L]]),Comodines[[#This Row],[Contador]],"")</f>
        <v/>
      </c>
      <c r="AA827" s="2" t="str">
        <f>IFERROR(SMALL(Comodines[FuegoC1],COUNTA($W$2:W827)),"")</f>
        <v/>
      </c>
      <c r="AB827" s="3"/>
      <c r="AD827" s="3"/>
      <c r="AE827" s="3"/>
    </row>
    <row r="828" spans="1:31" ht="15" x14ac:dyDescent="0.25">
      <c r="A828" s="25">
        <v>30.224240000000002</v>
      </c>
      <c r="B828" s="18">
        <v>-91.178550000000001</v>
      </c>
      <c r="C828" s="2">
        <v>329.9</v>
      </c>
      <c r="D828" s="2">
        <v>0.6</v>
      </c>
      <c r="E828" s="2">
        <v>0.7</v>
      </c>
      <c r="F828" s="4">
        <v>42643</v>
      </c>
      <c r="G828" s="2">
        <v>2005</v>
      </c>
      <c r="H828" s="2" t="s">
        <v>0</v>
      </c>
      <c r="I828" s="2" t="s">
        <v>1</v>
      </c>
      <c r="J828" s="2" t="s">
        <v>2</v>
      </c>
      <c r="K828" s="2">
        <v>297.3</v>
      </c>
      <c r="L828" s="2">
        <v>0</v>
      </c>
      <c r="M828" s="6" t="s">
        <v>3</v>
      </c>
      <c r="N828" s="23"/>
      <c r="O828" s="21" t="str">
        <f>Comodines[[#This Row],[Lat_trunc]]&amp;Comodines[[#This Row],[Lon_trunc]]</f>
        <v>30.224-91.1785</v>
      </c>
      <c r="P828" s="21">
        <f>MROUND(Datos[[#This Row],[Latitude]],IF(Datos[[#This Row],[Latitude]]&lt;0,-Precisión,Precisión))</f>
        <v>30.224</v>
      </c>
      <c r="Q828" s="21">
        <f>MROUND(Datos[[#This Row],[Longitude]],IF(Datos[[#This Row],[Longitude]]&lt;0,-Precisión,Precisión))</f>
        <v>-91.1785</v>
      </c>
      <c r="R828" s="1">
        <v>827</v>
      </c>
      <c r="S828" s="5" t="b">
        <f>AND(Datos[[#This Row],[Latitude]]&gt;=Latitud_,Datos[[#This Row],[Latitude]]&lt;=_Latitud)</f>
        <v>0</v>
      </c>
      <c r="T828" s="2" t="b">
        <f>AND(Datos[[#This Row],[Longitude]]&gt;=Longitud_,Datos[[#This Row],[Longitude]]&lt;=_Longitud)</f>
        <v>0</v>
      </c>
      <c r="U828" s="2" t="b">
        <f>AND(Comodines[[#This Row],[Latitud]],Comodines[[#This Row],[Longitud]])</f>
        <v>0</v>
      </c>
      <c r="V828" s="2" t="b">
        <f>IF(COUNTIFS($O$2:O828,Comodines[[#This Row],[LatT&amp;LonT]],$F$2:F828,Datos[[#This Row],[Acq_date]]-1)=0,TRUE,FALSE)</f>
        <v>1</v>
      </c>
      <c r="W828" s="2" t="b">
        <f>AND(Comodines[[#This Row],[L&amp;L]],Comodines[[#This Row],[Nuevo_Fuego]])</f>
        <v>0</v>
      </c>
      <c r="X828" s="2" t="str">
        <f>IF(Comodines[[#This Row],[L&amp;L]],Comodines[[#This Row],[Contador]],"")</f>
        <v/>
      </c>
      <c r="Y828" s="2" t="str">
        <f>IFERROR(SMALL(Comodines[L&amp;LC1],COUNTA($U$2:U828)),"")</f>
        <v/>
      </c>
      <c r="Z828" s="2" t="str">
        <f>IF(AND(Comodines[[#This Row],[Nuevo_Fuego]],Comodines[[#This Row],[L&amp;L]]),Comodines[[#This Row],[Contador]],"")</f>
        <v/>
      </c>
      <c r="AA828" s="2" t="str">
        <f>IFERROR(SMALL(Comodines[FuegoC1],COUNTA($W$2:W828)),"")</f>
        <v/>
      </c>
      <c r="AB828" s="3"/>
      <c r="AD828" s="3"/>
      <c r="AE828" s="3"/>
    </row>
    <row r="829" spans="1:31" ht="15" x14ac:dyDescent="0.25">
      <c r="A829" s="25">
        <v>30.22391</v>
      </c>
      <c r="B829" s="18">
        <v>-91.184939999999997</v>
      </c>
      <c r="C829" s="2">
        <v>336</v>
      </c>
      <c r="D829" s="2">
        <v>0.6</v>
      </c>
      <c r="E829" s="2">
        <v>0.7</v>
      </c>
      <c r="F829" s="4">
        <v>42643</v>
      </c>
      <c r="G829" s="2">
        <v>2005</v>
      </c>
      <c r="H829" s="2" t="s">
        <v>0</v>
      </c>
      <c r="I829" s="2" t="s">
        <v>1</v>
      </c>
      <c r="J829" s="2" t="s">
        <v>2</v>
      </c>
      <c r="K829" s="2">
        <v>298.60000000000002</v>
      </c>
      <c r="L829" s="2">
        <v>0</v>
      </c>
      <c r="M829" s="6" t="s">
        <v>3</v>
      </c>
      <c r="N829" s="23"/>
      <c r="O829" s="21" t="str">
        <f>Comodines[[#This Row],[Lat_trunc]]&amp;Comodines[[#This Row],[Lon_trunc]]</f>
        <v>30.224-91.185</v>
      </c>
      <c r="P829" s="21">
        <f>MROUND(Datos[[#This Row],[Latitude]],IF(Datos[[#This Row],[Latitude]]&lt;0,-Precisión,Precisión))</f>
        <v>30.224</v>
      </c>
      <c r="Q829" s="21">
        <f>MROUND(Datos[[#This Row],[Longitude]],IF(Datos[[#This Row],[Longitude]]&lt;0,-Precisión,Precisión))</f>
        <v>-91.185000000000002</v>
      </c>
      <c r="R829" s="1">
        <v>828</v>
      </c>
      <c r="S829" s="5" t="b">
        <f>AND(Datos[[#This Row],[Latitude]]&gt;=Latitud_,Datos[[#This Row],[Latitude]]&lt;=_Latitud)</f>
        <v>0</v>
      </c>
      <c r="T829" s="2" t="b">
        <f>AND(Datos[[#This Row],[Longitude]]&gt;=Longitud_,Datos[[#This Row],[Longitude]]&lt;=_Longitud)</f>
        <v>0</v>
      </c>
      <c r="U829" s="2" t="b">
        <f>AND(Comodines[[#This Row],[Latitud]],Comodines[[#This Row],[Longitud]])</f>
        <v>0</v>
      </c>
      <c r="V829" s="2" t="b">
        <f>IF(COUNTIFS($O$2:O829,Comodines[[#This Row],[LatT&amp;LonT]],$F$2:F829,Datos[[#This Row],[Acq_date]]-1)=0,TRUE,FALSE)</f>
        <v>1</v>
      </c>
      <c r="W829" s="2" t="b">
        <f>AND(Comodines[[#This Row],[L&amp;L]],Comodines[[#This Row],[Nuevo_Fuego]])</f>
        <v>0</v>
      </c>
      <c r="X829" s="2" t="str">
        <f>IF(Comodines[[#This Row],[L&amp;L]],Comodines[[#This Row],[Contador]],"")</f>
        <v/>
      </c>
      <c r="Y829" s="2" t="str">
        <f>IFERROR(SMALL(Comodines[L&amp;LC1],COUNTA($U$2:U829)),"")</f>
        <v/>
      </c>
      <c r="Z829" s="2" t="str">
        <f>IF(AND(Comodines[[#This Row],[Nuevo_Fuego]],Comodines[[#This Row],[L&amp;L]]),Comodines[[#This Row],[Contador]],"")</f>
        <v/>
      </c>
      <c r="AA829" s="2" t="str">
        <f>IFERROR(SMALL(Comodines[FuegoC1],COUNTA($W$2:W829)),"")</f>
        <v/>
      </c>
      <c r="AB829" s="3"/>
      <c r="AD829" s="3"/>
      <c r="AE829" s="3"/>
    </row>
    <row r="830" spans="1:31" ht="15" x14ac:dyDescent="0.25">
      <c r="A830" s="25">
        <v>30.223590000000002</v>
      </c>
      <c r="B830" s="18">
        <v>-91.191310000000001</v>
      </c>
      <c r="C830" s="2">
        <v>329.1</v>
      </c>
      <c r="D830" s="2">
        <v>0.6</v>
      </c>
      <c r="E830" s="2">
        <v>0.7</v>
      </c>
      <c r="F830" s="4">
        <v>42643</v>
      </c>
      <c r="G830" s="2">
        <v>2005</v>
      </c>
      <c r="H830" s="2" t="s">
        <v>0</v>
      </c>
      <c r="I830" s="2" t="s">
        <v>1</v>
      </c>
      <c r="J830" s="2" t="s">
        <v>2</v>
      </c>
      <c r="K830" s="2">
        <v>297.39999999999998</v>
      </c>
      <c r="L830" s="2">
        <v>0</v>
      </c>
      <c r="M830" s="6" t="s">
        <v>3</v>
      </c>
      <c r="N830" s="23"/>
      <c r="O830" s="21" t="str">
        <f>Comodines[[#This Row],[Lat_trunc]]&amp;Comodines[[#This Row],[Lon_trunc]]</f>
        <v>30.2235-91.1915</v>
      </c>
      <c r="P830" s="21">
        <f>MROUND(Datos[[#This Row],[Latitude]],IF(Datos[[#This Row],[Latitude]]&lt;0,-Precisión,Precisión))</f>
        <v>30.223500000000001</v>
      </c>
      <c r="Q830" s="21">
        <f>MROUND(Datos[[#This Row],[Longitude]],IF(Datos[[#This Row],[Longitude]]&lt;0,-Precisión,Precisión))</f>
        <v>-91.191500000000005</v>
      </c>
      <c r="R830" s="1">
        <v>829</v>
      </c>
      <c r="S830" s="5" t="b">
        <f>AND(Datos[[#This Row],[Latitude]]&gt;=Latitud_,Datos[[#This Row],[Latitude]]&lt;=_Latitud)</f>
        <v>0</v>
      </c>
      <c r="T830" s="2" t="b">
        <f>AND(Datos[[#This Row],[Longitude]]&gt;=Longitud_,Datos[[#This Row],[Longitude]]&lt;=_Longitud)</f>
        <v>0</v>
      </c>
      <c r="U830" s="2" t="b">
        <f>AND(Comodines[[#This Row],[Latitud]],Comodines[[#This Row],[Longitud]])</f>
        <v>0</v>
      </c>
      <c r="V830" s="2" t="b">
        <f>IF(COUNTIFS($O$2:O830,Comodines[[#This Row],[LatT&amp;LonT]],$F$2:F830,Datos[[#This Row],[Acq_date]]-1)=0,TRUE,FALSE)</f>
        <v>1</v>
      </c>
      <c r="W830" s="2" t="b">
        <f>AND(Comodines[[#This Row],[L&amp;L]],Comodines[[#This Row],[Nuevo_Fuego]])</f>
        <v>0</v>
      </c>
      <c r="X830" s="2" t="str">
        <f>IF(Comodines[[#This Row],[L&amp;L]],Comodines[[#This Row],[Contador]],"")</f>
        <v/>
      </c>
      <c r="Y830" s="2" t="str">
        <f>IFERROR(SMALL(Comodines[L&amp;LC1],COUNTA($U$2:U830)),"")</f>
        <v/>
      </c>
      <c r="Z830" s="2" t="str">
        <f>IF(AND(Comodines[[#This Row],[Nuevo_Fuego]],Comodines[[#This Row],[L&amp;L]]),Comodines[[#This Row],[Contador]],"")</f>
        <v/>
      </c>
      <c r="AA830" s="2" t="str">
        <f>IFERROR(SMALL(Comodines[FuegoC1],COUNTA($W$2:W830)),"")</f>
        <v/>
      </c>
      <c r="AB830" s="3"/>
      <c r="AD830" s="3"/>
      <c r="AE830" s="3"/>
    </row>
    <row r="831" spans="1:31" ht="15" x14ac:dyDescent="0.25">
      <c r="A831" s="25">
        <v>30.193049999999999</v>
      </c>
      <c r="B831" s="18">
        <v>-91.765230000000003</v>
      </c>
      <c r="C831" s="2">
        <v>335.1</v>
      </c>
      <c r="D831" s="2">
        <v>0.5</v>
      </c>
      <c r="E831" s="2">
        <v>0.7</v>
      </c>
      <c r="F831" s="4">
        <v>42643</v>
      </c>
      <c r="G831" s="2">
        <v>2005</v>
      </c>
      <c r="H831" s="2" t="s">
        <v>0</v>
      </c>
      <c r="I831" s="2" t="s">
        <v>1</v>
      </c>
      <c r="J831" s="2" t="s">
        <v>2</v>
      </c>
      <c r="K831" s="2">
        <v>298.10000000000002</v>
      </c>
      <c r="L831" s="2">
        <v>0</v>
      </c>
      <c r="M831" s="6" t="s">
        <v>3</v>
      </c>
      <c r="N831" s="23"/>
      <c r="O831" s="21" t="str">
        <f>Comodines[[#This Row],[Lat_trunc]]&amp;Comodines[[#This Row],[Lon_trunc]]</f>
        <v>30.193-91.765</v>
      </c>
      <c r="P831" s="21">
        <f>MROUND(Datos[[#This Row],[Latitude]],IF(Datos[[#This Row],[Latitude]]&lt;0,-Precisión,Precisión))</f>
        <v>30.193000000000001</v>
      </c>
      <c r="Q831" s="21">
        <f>MROUND(Datos[[#This Row],[Longitude]],IF(Datos[[#This Row],[Longitude]]&lt;0,-Precisión,Precisión))</f>
        <v>-91.765000000000001</v>
      </c>
      <c r="R831" s="1">
        <v>830</v>
      </c>
      <c r="S831" s="5" t="b">
        <f>AND(Datos[[#This Row],[Latitude]]&gt;=Latitud_,Datos[[#This Row],[Latitude]]&lt;=_Latitud)</f>
        <v>0</v>
      </c>
      <c r="T831" s="2" t="b">
        <f>AND(Datos[[#This Row],[Longitude]]&gt;=Longitud_,Datos[[#This Row],[Longitude]]&lt;=_Longitud)</f>
        <v>0</v>
      </c>
      <c r="U831" s="2" t="b">
        <f>AND(Comodines[[#This Row],[Latitud]],Comodines[[#This Row],[Longitud]])</f>
        <v>0</v>
      </c>
      <c r="V831" s="2" t="b">
        <f>IF(COUNTIFS($O$2:O831,Comodines[[#This Row],[LatT&amp;LonT]],$F$2:F831,Datos[[#This Row],[Acq_date]]-1)=0,TRUE,FALSE)</f>
        <v>1</v>
      </c>
      <c r="W831" s="2" t="b">
        <f>AND(Comodines[[#This Row],[L&amp;L]],Comodines[[#This Row],[Nuevo_Fuego]])</f>
        <v>0</v>
      </c>
      <c r="X831" s="2" t="str">
        <f>IF(Comodines[[#This Row],[L&amp;L]],Comodines[[#This Row],[Contador]],"")</f>
        <v/>
      </c>
      <c r="Y831" s="2" t="str">
        <f>IFERROR(SMALL(Comodines[L&amp;LC1],COUNTA($U$2:U831)),"")</f>
        <v/>
      </c>
      <c r="Z831" s="2" t="str">
        <f>IF(AND(Comodines[[#This Row],[Nuevo_Fuego]],Comodines[[#This Row],[L&amp;L]]),Comodines[[#This Row],[Contador]],"")</f>
        <v/>
      </c>
      <c r="AA831" s="2" t="str">
        <f>IFERROR(SMALL(Comodines[FuegoC1],COUNTA($W$2:W831)),"")</f>
        <v/>
      </c>
      <c r="AB831" s="3"/>
      <c r="AD831" s="3"/>
      <c r="AE831" s="3"/>
    </row>
    <row r="832" spans="1:31" ht="15" x14ac:dyDescent="0.25">
      <c r="A832" s="25">
        <v>30.160029999999999</v>
      </c>
      <c r="B832" s="18">
        <v>-92.441550000000007</v>
      </c>
      <c r="C832" s="2">
        <v>338.3</v>
      </c>
      <c r="D832" s="2">
        <v>0.5</v>
      </c>
      <c r="E832" s="2">
        <v>0.7</v>
      </c>
      <c r="F832" s="4">
        <v>42643</v>
      </c>
      <c r="G832" s="2">
        <v>2005</v>
      </c>
      <c r="H832" s="2" t="s">
        <v>0</v>
      </c>
      <c r="I832" s="2" t="s">
        <v>1</v>
      </c>
      <c r="J832" s="2" t="s">
        <v>2</v>
      </c>
      <c r="K832" s="2">
        <v>297.10000000000002</v>
      </c>
      <c r="L832" s="2">
        <v>0</v>
      </c>
      <c r="M832" s="6" t="s">
        <v>3</v>
      </c>
      <c r="N832" s="23"/>
      <c r="O832" s="21" t="str">
        <f>Comodines[[#This Row],[Lat_trunc]]&amp;Comodines[[#This Row],[Lon_trunc]]</f>
        <v>30.16-92.4415</v>
      </c>
      <c r="P832" s="21">
        <f>MROUND(Datos[[#This Row],[Latitude]],IF(Datos[[#This Row],[Latitude]]&lt;0,-Precisión,Precisión))</f>
        <v>30.16</v>
      </c>
      <c r="Q832" s="21">
        <f>MROUND(Datos[[#This Row],[Longitude]],IF(Datos[[#This Row],[Longitude]]&lt;0,-Precisión,Precisión))</f>
        <v>-92.441500000000005</v>
      </c>
      <c r="R832" s="1">
        <v>831</v>
      </c>
      <c r="S832" s="5" t="b">
        <f>AND(Datos[[#This Row],[Latitude]]&gt;=Latitud_,Datos[[#This Row],[Latitude]]&lt;=_Latitud)</f>
        <v>0</v>
      </c>
      <c r="T832" s="2" t="b">
        <f>AND(Datos[[#This Row],[Longitude]]&gt;=Longitud_,Datos[[#This Row],[Longitude]]&lt;=_Longitud)</f>
        <v>0</v>
      </c>
      <c r="U832" s="2" t="b">
        <f>AND(Comodines[[#This Row],[Latitud]],Comodines[[#This Row],[Longitud]])</f>
        <v>0</v>
      </c>
      <c r="V832" s="2" t="b">
        <f>IF(COUNTIFS($O$2:O832,Comodines[[#This Row],[LatT&amp;LonT]],$F$2:F832,Datos[[#This Row],[Acq_date]]-1)=0,TRUE,FALSE)</f>
        <v>1</v>
      </c>
      <c r="W832" s="2" t="b">
        <f>AND(Comodines[[#This Row],[L&amp;L]],Comodines[[#This Row],[Nuevo_Fuego]])</f>
        <v>0</v>
      </c>
      <c r="X832" s="2" t="str">
        <f>IF(Comodines[[#This Row],[L&amp;L]],Comodines[[#This Row],[Contador]],"")</f>
        <v/>
      </c>
      <c r="Y832" s="2" t="str">
        <f>IFERROR(SMALL(Comodines[L&amp;LC1],COUNTA($U$2:U832)),"")</f>
        <v/>
      </c>
      <c r="Z832" s="2" t="str">
        <f>IF(AND(Comodines[[#This Row],[Nuevo_Fuego]],Comodines[[#This Row],[L&amp;L]]),Comodines[[#This Row],[Contador]],"")</f>
        <v/>
      </c>
      <c r="AA832" s="2" t="str">
        <f>IFERROR(SMALL(Comodines[FuegoC1],COUNTA($W$2:W832)),"")</f>
        <v/>
      </c>
      <c r="AB832" s="3"/>
      <c r="AD832" s="3"/>
      <c r="AE832" s="3"/>
    </row>
    <row r="833" spans="1:31" ht="15" x14ac:dyDescent="0.25">
      <c r="A833" s="25">
        <v>30.188230000000001</v>
      </c>
      <c r="B833" s="18">
        <v>-91.765590000000003</v>
      </c>
      <c r="C833" s="2">
        <v>328</v>
      </c>
      <c r="D833" s="2">
        <v>0.5</v>
      </c>
      <c r="E833" s="2">
        <v>0.7</v>
      </c>
      <c r="F833" s="4">
        <v>42643</v>
      </c>
      <c r="G833" s="2">
        <v>2005</v>
      </c>
      <c r="H833" s="2" t="s">
        <v>0</v>
      </c>
      <c r="I833" s="2" t="s">
        <v>1</v>
      </c>
      <c r="J833" s="2" t="s">
        <v>2</v>
      </c>
      <c r="K833" s="2">
        <v>296.39999999999998</v>
      </c>
      <c r="L833" s="2">
        <v>0</v>
      </c>
      <c r="M833" s="6" t="s">
        <v>3</v>
      </c>
      <c r="N833" s="23"/>
      <c r="O833" s="21" t="str">
        <f>Comodines[[#This Row],[Lat_trunc]]&amp;Comodines[[#This Row],[Lon_trunc]]</f>
        <v>30.188-91.7655</v>
      </c>
      <c r="P833" s="21">
        <f>MROUND(Datos[[#This Row],[Latitude]],IF(Datos[[#This Row],[Latitude]]&lt;0,-Precisión,Precisión))</f>
        <v>30.188000000000002</v>
      </c>
      <c r="Q833" s="21">
        <f>MROUND(Datos[[#This Row],[Longitude]],IF(Datos[[#This Row],[Longitude]]&lt;0,-Precisión,Precisión))</f>
        <v>-91.765500000000003</v>
      </c>
      <c r="R833" s="1">
        <v>832</v>
      </c>
      <c r="S833" s="5" t="b">
        <f>AND(Datos[[#This Row],[Latitude]]&gt;=Latitud_,Datos[[#This Row],[Latitude]]&lt;=_Latitud)</f>
        <v>0</v>
      </c>
      <c r="T833" s="2" t="b">
        <f>AND(Datos[[#This Row],[Longitude]]&gt;=Longitud_,Datos[[#This Row],[Longitude]]&lt;=_Longitud)</f>
        <v>0</v>
      </c>
      <c r="U833" s="2" t="b">
        <f>AND(Comodines[[#This Row],[Latitud]],Comodines[[#This Row],[Longitud]])</f>
        <v>0</v>
      </c>
      <c r="V833" s="2" t="b">
        <f>IF(COUNTIFS($O$2:O833,Comodines[[#This Row],[LatT&amp;LonT]],$F$2:F833,Datos[[#This Row],[Acq_date]]-1)=0,TRUE,FALSE)</f>
        <v>1</v>
      </c>
      <c r="W833" s="2" t="b">
        <f>AND(Comodines[[#This Row],[L&amp;L]],Comodines[[#This Row],[Nuevo_Fuego]])</f>
        <v>0</v>
      </c>
      <c r="X833" s="2" t="str">
        <f>IF(Comodines[[#This Row],[L&amp;L]],Comodines[[#This Row],[Contador]],"")</f>
        <v/>
      </c>
      <c r="Y833" s="2" t="str">
        <f>IFERROR(SMALL(Comodines[L&amp;LC1],COUNTA($U$2:U833)),"")</f>
        <v/>
      </c>
      <c r="Z833" s="2" t="str">
        <f>IF(AND(Comodines[[#This Row],[Nuevo_Fuego]],Comodines[[#This Row],[L&amp;L]]),Comodines[[#This Row],[Contador]],"")</f>
        <v/>
      </c>
      <c r="AA833" s="2" t="str">
        <f>IFERROR(SMALL(Comodines[FuegoC1],COUNTA($W$2:W833)),"")</f>
        <v/>
      </c>
      <c r="AB833" s="3"/>
      <c r="AD833" s="3"/>
      <c r="AE833" s="3"/>
    </row>
    <row r="834" spans="1:31" ht="15" x14ac:dyDescent="0.25">
      <c r="A834" s="25">
        <v>30.222290000000001</v>
      </c>
      <c r="B834" s="18">
        <v>-91.178479999999993</v>
      </c>
      <c r="C834" s="2">
        <v>332.2</v>
      </c>
      <c r="D834" s="2">
        <v>0.6</v>
      </c>
      <c r="E834" s="2">
        <v>0.7</v>
      </c>
      <c r="F834" s="4">
        <v>42643</v>
      </c>
      <c r="G834" s="2">
        <v>2005</v>
      </c>
      <c r="H834" s="2" t="s">
        <v>0</v>
      </c>
      <c r="I834" s="2" t="s">
        <v>1</v>
      </c>
      <c r="J834" s="2" t="s">
        <v>2</v>
      </c>
      <c r="K834" s="2">
        <v>297</v>
      </c>
      <c r="L834" s="2">
        <v>0</v>
      </c>
      <c r="M834" s="6" t="s">
        <v>3</v>
      </c>
      <c r="N834" s="23"/>
      <c r="O834" s="21" t="str">
        <f>Comodines[[#This Row],[Lat_trunc]]&amp;Comodines[[#This Row],[Lon_trunc]]</f>
        <v>30.2225-91.1785</v>
      </c>
      <c r="P834" s="21">
        <f>MROUND(Datos[[#This Row],[Latitude]],IF(Datos[[#This Row],[Latitude]]&lt;0,-Precisión,Precisión))</f>
        <v>30.2225</v>
      </c>
      <c r="Q834" s="21">
        <f>MROUND(Datos[[#This Row],[Longitude]],IF(Datos[[#This Row],[Longitude]]&lt;0,-Precisión,Precisión))</f>
        <v>-91.1785</v>
      </c>
      <c r="R834" s="1">
        <v>833</v>
      </c>
      <c r="S834" s="5" t="b">
        <f>AND(Datos[[#This Row],[Latitude]]&gt;=Latitud_,Datos[[#This Row],[Latitude]]&lt;=_Latitud)</f>
        <v>0</v>
      </c>
      <c r="T834" s="2" t="b">
        <f>AND(Datos[[#This Row],[Longitude]]&gt;=Longitud_,Datos[[#This Row],[Longitude]]&lt;=_Longitud)</f>
        <v>0</v>
      </c>
      <c r="U834" s="2" t="b">
        <f>AND(Comodines[[#This Row],[Latitud]],Comodines[[#This Row],[Longitud]])</f>
        <v>0</v>
      </c>
      <c r="V834" s="2" t="b">
        <f>IF(COUNTIFS($O$2:O834,Comodines[[#This Row],[LatT&amp;LonT]],$F$2:F834,Datos[[#This Row],[Acq_date]]-1)=0,TRUE,FALSE)</f>
        <v>1</v>
      </c>
      <c r="W834" s="2" t="b">
        <f>AND(Comodines[[#This Row],[L&amp;L]],Comodines[[#This Row],[Nuevo_Fuego]])</f>
        <v>0</v>
      </c>
      <c r="X834" s="2" t="str">
        <f>IF(Comodines[[#This Row],[L&amp;L]],Comodines[[#This Row],[Contador]],"")</f>
        <v/>
      </c>
      <c r="Y834" s="2" t="str">
        <f>IFERROR(SMALL(Comodines[L&amp;LC1],COUNTA($U$2:U834)),"")</f>
        <v/>
      </c>
      <c r="Z834" s="2" t="str">
        <f>IF(AND(Comodines[[#This Row],[Nuevo_Fuego]],Comodines[[#This Row],[L&amp;L]]),Comodines[[#This Row],[Contador]],"")</f>
        <v/>
      </c>
      <c r="AA834" s="2" t="str">
        <f>IFERROR(SMALL(Comodines[FuegoC1],COUNTA($W$2:W834)),"")</f>
        <v/>
      </c>
      <c r="AB834" s="3"/>
      <c r="AD834" s="3"/>
      <c r="AE834" s="3"/>
    </row>
    <row r="835" spans="1:31" ht="15" x14ac:dyDescent="0.25">
      <c r="A835" s="25">
        <v>30.222000000000001</v>
      </c>
      <c r="B835" s="18">
        <v>-91.184880000000007</v>
      </c>
      <c r="C835" s="2">
        <v>333.2</v>
      </c>
      <c r="D835" s="2">
        <v>0.6</v>
      </c>
      <c r="E835" s="2">
        <v>0.7</v>
      </c>
      <c r="F835" s="4">
        <v>42643</v>
      </c>
      <c r="G835" s="2">
        <v>2005</v>
      </c>
      <c r="H835" s="2" t="s">
        <v>0</v>
      </c>
      <c r="I835" s="2" t="s">
        <v>1</v>
      </c>
      <c r="J835" s="2" t="s">
        <v>2</v>
      </c>
      <c r="K835" s="2">
        <v>297.7</v>
      </c>
      <c r="L835" s="2">
        <v>0</v>
      </c>
      <c r="M835" s="6" t="s">
        <v>3</v>
      </c>
      <c r="N835" s="23"/>
      <c r="O835" s="21" t="str">
        <f>Comodines[[#This Row],[Lat_trunc]]&amp;Comodines[[#This Row],[Lon_trunc]]</f>
        <v>30.222-91.185</v>
      </c>
      <c r="P835" s="21">
        <f>MROUND(Datos[[#This Row],[Latitude]],IF(Datos[[#This Row],[Latitude]]&lt;0,-Precisión,Precisión))</f>
        <v>30.222000000000001</v>
      </c>
      <c r="Q835" s="21">
        <f>MROUND(Datos[[#This Row],[Longitude]],IF(Datos[[#This Row],[Longitude]]&lt;0,-Precisión,Precisión))</f>
        <v>-91.185000000000002</v>
      </c>
      <c r="R835" s="1">
        <v>834</v>
      </c>
      <c r="S835" s="5" t="b">
        <f>AND(Datos[[#This Row],[Latitude]]&gt;=Latitud_,Datos[[#This Row],[Latitude]]&lt;=_Latitud)</f>
        <v>0</v>
      </c>
      <c r="T835" s="2" t="b">
        <f>AND(Datos[[#This Row],[Longitude]]&gt;=Longitud_,Datos[[#This Row],[Longitude]]&lt;=_Longitud)</f>
        <v>0</v>
      </c>
      <c r="U835" s="2" t="b">
        <f>AND(Comodines[[#This Row],[Latitud]],Comodines[[#This Row],[Longitud]])</f>
        <v>0</v>
      </c>
      <c r="V835" s="2" t="b">
        <f>IF(COUNTIFS($O$2:O835,Comodines[[#This Row],[LatT&amp;LonT]],$F$2:F835,Datos[[#This Row],[Acq_date]]-1)=0,TRUE,FALSE)</f>
        <v>1</v>
      </c>
      <c r="W835" s="2" t="b">
        <f>AND(Comodines[[#This Row],[L&amp;L]],Comodines[[#This Row],[Nuevo_Fuego]])</f>
        <v>0</v>
      </c>
      <c r="X835" s="2" t="str">
        <f>IF(Comodines[[#This Row],[L&amp;L]],Comodines[[#This Row],[Contador]],"")</f>
        <v/>
      </c>
      <c r="Y835" s="2" t="str">
        <f>IFERROR(SMALL(Comodines[L&amp;LC1],COUNTA($U$2:U835)),"")</f>
        <v/>
      </c>
      <c r="Z835" s="2" t="str">
        <f>IF(AND(Comodines[[#This Row],[Nuevo_Fuego]],Comodines[[#This Row],[L&amp;L]]),Comodines[[#This Row],[Contador]],"")</f>
        <v/>
      </c>
      <c r="AA835" s="2" t="str">
        <f>IFERROR(SMALL(Comodines[FuegoC1],COUNTA($W$2:W835)),"")</f>
        <v/>
      </c>
      <c r="AB835" s="3"/>
      <c r="AD835" s="3"/>
      <c r="AE835" s="3"/>
    </row>
    <row r="836" spans="1:31" ht="15" x14ac:dyDescent="0.25">
      <c r="A836" s="25">
        <v>30.221710000000002</v>
      </c>
      <c r="B836" s="18">
        <v>-91.191239999999993</v>
      </c>
      <c r="C836" s="2">
        <v>329.7</v>
      </c>
      <c r="D836" s="2">
        <v>0.6</v>
      </c>
      <c r="E836" s="2">
        <v>0.7</v>
      </c>
      <c r="F836" s="4">
        <v>42643</v>
      </c>
      <c r="G836" s="2">
        <v>2005</v>
      </c>
      <c r="H836" s="2" t="s">
        <v>0</v>
      </c>
      <c r="I836" s="2" t="s">
        <v>1</v>
      </c>
      <c r="J836" s="2" t="s">
        <v>2</v>
      </c>
      <c r="K836" s="2">
        <v>297.3</v>
      </c>
      <c r="L836" s="2">
        <v>0</v>
      </c>
      <c r="M836" s="6" t="s">
        <v>3</v>
      </c>
      <c r="N836" s="23"/>
      <c r="O836" s="21" t="str">
        <f>Comodines[[#This Row],[Lat_trunc]]&amp;Comodines[[#This Row],[Lon_trunc]]</f>
        <v>30.2215-91.191</v>
      </c>
      <c r="P836" s="21">
        <f>MROUND(Datos[[#This Row],[Latitude]],IF(Datos[[#This Row],[Latitude]]&lt;0,-Precisión,Precisión))</f>
        <v>30.221499999999999</v>
      </c>
      <c r="Q836" s="21">
        <f>MROUND(Datos[[#This Row],[Longitude]],IF(Datos[[#This Row],[Longitude]]&lt;0,-Precisión,Precisión))</f>
        <v>-91.191000000000003</v>
      </c>
      <c r="R836" s="1">
        <v>835</v>
      </c>
      <c r="S836" s="5" t="b">
        <f>AND(Datos[[#This Row],[Latitude]]&gt;=Latitud_,Datos[[#This Row],[Latitude]]&lt;=_Latitud)</f>
        <v>0</v>
      </c>
      <c r="T836" s="2" t="b">
        <f>AND(Datos[[#This Row],[Longitude]]&gt;=Longitud_,Datos[[#This Row],[Longitude]]&lt;=_Longitud)</f>
        <v>0</v>
      </c>
      <c r="U836" s="2" t="b">
        <f>AND(Comodines[[#This Row],[Latitud]],Comodines[[#This Row],[Longitud]])</f>
        <v>0</v>
      </c>
      <c r="V836" s="2" t="b">
        <f>IF(COUNTIFS($O$2:O836,Comodines[[#This Row],[LatT&amp;LonT]],$F$2:F836,Datos[[#This Row],[Acq_date]]-1)=0,TRUE,FALSE)</f>
        <v>1</v>
      </c>
      <c r="W836" s="2" t="b">
        <f>AND(Comodines[[#This Row],[L&amp;L]],Comodines[[#This Row],[Nuevo_Fuego]])</f>
        <v>0</v>
      </c>
      <c r="X836" s="2" t="str">
        <f>IF(Comodines[[#This Row],[L&amp;L]],Comodines[[#This Row],[Contador]],"")</f>
        <v/>
      </c>
      <c r="Y836" s="2" t="str">
        <f>IFERROR(SMALL(Comodines[L&amp;LC1],COUNTA($U$2:U836)),"")</f>
        <v/>
      </c>
      <c r="Z836" s="2" t="str">
        <f>IF(AND(Comodines[[#This Row],[Nuevo_Fuego]],Comodines[[#This Row],[L&amp;L]]),Comodines[[#This Row],[Contador]],"")</f>
        <v/>
      </c>
      <c r="AA836" s="2" t="str">
        <f>IFERROR(SMALL(Comodines[FuegoC1],COUNTA($W$2:W836)),"")</f>
        <v/>
      </c>
      <c r="AB836" s="3"/>
      <c r="AD836" s="3"/>
      <c r="AE836" s="3"/>
    </row>
    <row r="837" spans="1:31" ht="15" x14ac:dyDescent="0.25">
      <c r="A837" s="25">
        <v>30.159410000000001</v>
      </c>
      <c r="B837" s="18">
        <v>-92.442840000000004</v>
      </c>
      <c r="C837" s="2">
        <v>335.7</v>
      </c>
      <c r="D837" s="2">
        <v>0.5</v>
      </c>
      <c r="E837" s="2">
        <v>0.7</v>
      </c>
      <c r="F837" s="4">
        <v>42643</v>
      </c>
      <c r="G837" s="2">
        <v>2005</v>
      </c>
      <c r="H837" s="2" t="s">
        <v>0</v>
      </c>
      <c r="I837" s="2" t="s">
        <v>1</v>
      </c>
      <c r="J837" s="2" t="s">
        <v>2</v>
      </c>
      <c r="K837" s="2">
        <v>297.10000000000002</v>
      </c>
      <c r="L837" s="2">
        <v>0</v>
      </c>
      <c r="M837" s="6" t="s">
        <v>3</v>
      </c>
      <c r="N837" s="23"/>
      <c r="O837" s="21" t="str">
        <f>Comodines[[#This Row],[Lat_trunc]]&amp;Comodines[[#This Row],[Lon_trunc]]</f>
        <v>30.1595-92.443</v>
      </c>
      <c r="P837" s="21">
        <f>MROUND(Datos[[#This Row],[Latitude]],IF(Datos[[#This Row],[Latitude]]&lt;0,-Precisión,Precisión))</f>
        <v>30.159500000000001</v>
      </c>
      <c r="Q837" s="21">
        <f>MROUND(Datos[[#This Row],[Longitude]],IF(Datos[[#This Row],[Longitude]]&lt;0,-Precisión,Precisión))</f>
        <v>-92.442999999999998</v>
      </c>
      <c r="R837" s="1">
        <v>836</v>
      </c>
      <c r="S837" s="5" t="b">
        <f>AND(Datos[[#This Row],[Latitude]]&gt;=Latitud_,Datos[[#This Row],[Latitude]]&lt;=_Latitud)</f>
        <v>0</v>
      </c>
      <c r="T837" s="2" t="b">
        <f>AND(Datos[[#This Row],[Longitude]]&gt;=Longitud_,Datos[[#This Row],[Longitude]]&lt;=_Longitud)</f>
        <v>0</v>
      </c>
      <c r="U837" s="2" t="b">
        <f>AND(Comodines[[#This Row],[Latitud]],Comodines[[#This Row],[Longitud]])</f>
        <v>0</v>
      </c>
      <c r="V837" s="2" t="b">
        <f>IF(COUNTIFS($O$2:O837,Comodines[[#This Row],[LatT&amp;LonT]],$F$2:F837,Datos[[#This Row],[Acq_date]]-1)=0,TRUE,FALSE)</f>
        <v>1</v>
      </c>
      <c r="W837" s="2" t="b">
        <f>AND(Comodines[[#This Row],[L&amp;L]],Comodines[[#This Row],[Nuevo_Fuego]])</f>
        <v>0</v>
      </c>
      <c r="X837" s="2" t="str">
        <f>IF(Comodines[[#This Row],[L&amp;L]],Comodines[[#This Row],[Contador]],"")</f>
        <v/>
      </c>
      <c r="Y837" s="2" t="str">
        <f>IFERROR(SMALL(Comodines[L&amp;LC1],COUNTA($U$2:U837)),"")</f>
        <v/>
      </c>
      <c r="Z837" s="2" t="str">
        <f>IF(AND(Comodines[[#This Row],[Nuevo_Fuego]],Comodines[[#This Row],[L&amp;L]]),Comodines[[#This Row],[Contador]],"")</f>
        <v/>
      </c>
      <c r="AA837" s="2" t="str">
        <f>IFERROR(SMALL(Comodines[FuegoC1],COUNTA($W$2:W837)),"")</f>
        <v/>
      </c>
      <c r="AB837" s="3"/>
      <c r="AD837" s="3"/>
      <c r="AE837" s="3"/>
    </row>
    <row r="838" spans="1:31" ht="15" x14ac:dyDescent="0.25">
      <c r="A838" s="25">
        <v>30.178100000000001</v>
      </c>
      <c r="B838" s="18">
        <v>-92.438800000000001</v>
      </c>
      <c r="C838" s="2">
        <v>326.5</v>
      </c>
      <c r="D838" s="2">
        <v>0.5</v>
      </c>
      <c r="E838" s="2">
        <v>0.7</v>
      </c>
      <c r="F838" s="4">
        <v>42643</v>
      </c>
      <c r="G838" s="2">
        <v>2005</v>
      </c>
      <c r="H838" s="2" t="s">
        <v>0</v>
      </c>
      <c r="I838" s="2" t="s">
        <v>1</v>
      </c>
      <c r="J838" s="2" t="s">
        <v>2</v>
      </c>
      <c r="K838" s="2">
        <v>297.2</v>
      </c>
      <c r="L838" s="2">
        <v>0</v>
      </c>
      <c r="M838" s="6" t="s">
        <v>3</v>
      </c>
      <c r="N838" s="23"/>
      <c r="O838" s="21" t="str">
        <f>Comodines[[#This Row],[Lat_trunc]]&amp;Comodines[[#This Row],[Lon_trunc]]</f>
        <v>30.178-92.439</v>
      </c>
      <c r="P838" s="21">
        <f>MROUND(Datos[[#This Row],[Latitude]],IF(Datos[[#This Row],[Latitude]]&lt;0,-Precisión,Precisión))</f>
        <v>30.178000000000001</v>
      </c>
      <c r="Q838" s="21">
        <f>MROUND(Datos[[#This Row],[Longitude]],IF(Datos[[#This Row],[Longitude]]&lt;0,-Precisión,Precisión))</f>
        <v>-92.439000000000007</v>
      </c>
      <c r="R838" s="1">
        <v>837</v>
      </c>
      <c r="S838" s="5" t="b">
        <f>AND(Datos[[#This Row],[Latitude]]&gt;=Latitud_,Datos[[#This Row],[Latitude]]&lt;=_Latitud)</f>
        <v>0</v>
      </c>
      <c r="T838" s="2" t="b">
        <f>AND(Datos[[#This Row],[Longitude]]&gt;=Longitud_,Datos[[#This Row],[Longitude]]&lt;=_Longitud)</f>
        <v>0</v>
      </c>
      <c r="U838" s="2" t="b">
        <f>AND(Comodines[[#This Row],[Latitud]],Comodines[[#This Row],[Longitud]])</f>
        <v>0</v>
      </c>
      <c r="V838" s="2" t="b">
        <f>IF(COUNTIFS($O$2:O838,Comodines[[#This Row],[LatT&amp;LonT]],$F$2:F838,Datos[[#This Row],[Acq_date]]-1)=0,TRUE,FALSE)</f>
        <v>1</v>
      </c>
      <c r="W838" s="2" t="b">
        <f>AND(Comodines[[#This Row],[L&amp;L]],Comodines[[#This Row],[Nuevo_Fuego]])</f>
        <v>0</v>
      </c>
      <c r="X838" s="2" t="str">
        <f>IF(Comodines[[#This Row],[L&amp;L]],Comodines[[#This Row],[Contador]],"")</f>
        <v/>
      </c>
      <c r="Y838" s="2" t="str">
        <f>IFERROR(SMALL(Comodines[L&amp;LC1],COUNTA($U$2:U838)),"")</f>
        <v/>
      </c>
      <c r="Z838" s="2" t="str">
        <f>IF(AND(Comodines[[#This Row],[Nuevo_Fuego]],Comodines[[#This Row],[L&amp;L]]),Comodines[[#This Row],[Contador]],"")</f>
        <v/>
      </c>
      <c r="AA838" s="2" t="str">
        <f>IFERROR(SMALL(Comodines[FuegoC1],COUNTA($W$2:W838)),"")</f>
        <v/>
      </c>
      <c r="AB838" s="3"/>
      <c r="AD838" s="3"/>
      <c r="AE838" s="3"/>
    </row>
    <row r="839" spans="1:31" ht="15" x14ac:dyDescent="0.25">
      <c r="A839" s="25">
        <v>29.847999999999999</v>
      </c>
      <c r="B839" s="18">
        <v>-97.737459999999999</v>
      </c>
      <c r="C839" s="2">
        <v>332</v>
      </c>
      <c r="D839" s="2">
        <v>0.5</v>
      </c>
      <c r="E839" s="2">
        <v>0.5</v>
      </c>
      <c r="F839" s="4">
        <v>42643</v>
      </c>
      <c r="G839" s="2">
        <v>2005</v>
      </c>
      <c r="H839" s="2" t="s">
        <v>0</v>
      </c>
      <c r="I839" s="2" t="s">
        <v>1</v>
      </c>
      <c r="J839" s="2" t="s">
        <v>2</v>
      </c>
      <c r="K839" s="2">
        <v>298.8</v>
      </c>
      <c r="L839" s="2">
        <v>0</v>
      </c>
      <c r="M839" s="6" t="s">
        <v>3</v>
      </c>
      <c r="N839" s="23"/>
      <c r="O839" s="21" t="str">
        <f>Comodines[[#This Row],[Lat_trunc]]&amp;Comodines[[#This Row],[Lon_trunc]]</f>
        <v>29.848-97.7375</v>
      </c>
      <c r="P839" s="21">
        <f>MROUND(Datos[[#This Row],[Latitude]],IF(Datos[[#This Row],[Latitude]]&lt;0,-Precisión,Precisión))</f>
        <v>29.847999999999999</v>
      </c>
      <c r="Q839" s="21">
        <f>MROUND(Datos[[#This Row],[Longitude]],IF(Datos[[#This Row],[Longitude]]&lt;0,-Precisión,Precisión))</f>
        <v>-97.737499999999997</v>
      </c>
      <c r="R839" s="1">
        <v>838</v>
      </c>
      <c r="S839" s="5" t="b">
        <f>AND(Datos[[#This Row],[Latitude]]&gt;=Latitud_,Datos[[#This Row],[Latitude]]&lt;=_Latitud)</f>
        <v>0</v>
      </c>
      <c r="T839" s="2" t="b">
        <f>AND(Datos[[#This Row],[Longitude]]&gt;=Longitud_,Datos[[#This Row],[Longitude]]&lt;=_Longitud)</f>
        <v>0</v>
      </c>
      <c r="U839" s="2" t="b">
        <f>AND(Comodines[[#This Row],[Latitud]],Comodines[[#This Row],[Longitud]])</f>
        <v>0</v>
      </c>
      <c r="V839" s="2" t="b">
        <f>IF(COUNTIFS($O$2:O839,Comodines[[#This Row],[LatT&amp;LonT]],$F$2:F839,Datos[[#This Row],[Acq_date]]-1)=0,TRUE,FALSE)</f>
        <v>1</v>
      </c>
      <c r="W839" s="2" t="b">
        <f>AND(Comodines[[#This Row],[L&amp;L]],Comodines[[#This Row],[Nuevo_Fuego]])</f>
        <v>0</v>
      </c>
      <c r="X839" s="2" t="str">
        <f>IF(Comodines[[#This Row],[L&amp;L]],Comodines[[#This Row],[Contador]],"")</f>
        <v/>
      </c>
      <c r="Y839" s="2" t="str">
        <f>IFERROR(SMALL(Comodines[L&amp;LC1],COUNTA($U$2:U839)),"")</f>
        <v/>
      </c>
      <c r="Z839" s="2" t="str">
        <f>IF(AND(Comodines[[#This Row],[Nuevo_Fuego]],Comodines[[#This Row],[L&amp;L]]),Comodines[[#This Row],[Contador]],"")</f>
        <v/>
      </c>
      <c r="AA839" s="2" t="str">
        <f>IFERROR(SMALL(Comodines[FuegoC1],COUNTA($W$2:W839)),"")</f>
        <v/>
      </c>
      <c r="AB839" s="3"/>
      <c r="AD839" s="3"/>
      <c r="AE839" s="3"/>
    </row>
    <row r="840" spans="1:31" ht="15" x14ac:dyDescent="0.25">
      <c r="A840" s="25">
        <v>29.84686</v>
      </c>
      <c r="B840" s="18">
        <v>-97.735240000000005</v>
      </c>
      <c r="C840" s="2">
        <v>333.2</v>
      </c>
      <c r="D840" s="2">
        <v>0.5</v>
      </c>
      <c r="E840" s="2">
        <v>0.5</v>
      </c>
      <c r="F840" s="4">
        <v>42643</v>
      </c>
      <c r="G840" s="2">
        <v>2005</v>
      </c>
      <c r="H840" s="2" t="s">
        <v>0</v>
      </c>
      <c r="I840" s="2" t="s">
        <v>1</v>
      </c>
      <c r="J840" s="2" t="s">
        <v>2</v>
      </c>
      <c r="K840" s="2">
        <v>299.60000000000002</v>
      </c>
      <c r="L840" s="2">
        <v>0</v>
      </c>
      <c r="M840" s="6" t="s">
        <v>3</v>
      </c>
      <c r="N840" s="23"/>
      <c r="O840" s="21" t="str">
        <f>Comodines[[#This Row],[Lat_trunc]]&amp;Comodines[[#This Row],[Lon_trunc]]</f>
        <v>29.847-97.735</v>
      </c>
      <c r="P840" s="21">
        <f>MROUND(Datos[[#This Row],[Latitude]],IF(Datos[[#This Row],[Latitude]]&lt;0,-Precisión,Precisión))</f>
        <v>29.847000000000001</v>
      </c>
      <c r="Q840" s="21">
        <f>MROUND(Datos[[#This Row],[Longitude]],IF(Datos[[#This Row],[Longitude]]&lt;0,-Precisión,Precisión))</f>
        <v>-97.734999999999999</v>
      </c>
      <c r="R840" s="1">
        <v>839</v>
      </c>
      <c r="S840" s="5" t="b">
        <f>AND(Datos[[#This Row],[Latitude]]&gt;=Latitud_,Datos[[#This Row],[Latitude]]&lt;=_Latitud)</f>
        <v>0</v>
      </c>
      <c r="T840" s="2" t="b">
        <f>AND(Datos[[#This Row],[Longitude]]&gt;=Longitud_,Datos[[#This Row],[Longitude]]&lt;=_Longitud)</f>
        <v>0</v>
      </c>
      <c r="U840" s="2" t="b">
        <f>AND(Comodines[[#This Row],[Latitud]],Comodines[[#This Row],[Longitud]])</f>
        <v>0</v>
      </c>
      <c r="V840" s="2" t="b">
        <f>IF(COUNTIFS($O$2:O840,Comodines[[#This Row],[LatT&amp;LonT]],$F$2:F840,Datos[[#This Row],[Acq_date]]-1)=0,TRUE,FALSE)</f>
        <v>1</v>
      </c>
      <c r="W840" s="2" t="b">
        <f>AND(Comodines[[#This Row],[L&amp;L]],Comodines[[#This Row],[Nuevo_Fuego]])</f>
        <v>0</v>
      </c>
      <c r="X840" s="2" t="str">
        <f>IF(Comodines[[#This Row],[L&amp;L]],Comodines[[#This Row],[Contador]],"")</f>
        <v/>
      </c>
      <c r="Y840" s="2" t="str">
        <f>IFERROR(SMALL(Comodines[L&amp;LC1],COUNTA($U$2:U840)),"")</f>
        <v/>
      </c>
      <c r="Z840" s="2" t="str">
        <f>IF(AND(Comodines[[#This Row],[Nuevo_Fuego]],Comodines[[#This Row],[L&amp;L]]),Comodines[[#This Row],[Contador]],"")</f>
        <v/>
      </c>
      <c r="AA840" s="2" t="str">
        <f>IFERROR(SMALL(Comodines[FuegoC1],COUNTA($W$2:W840)),"")</f>
        <v/>
      </c>
      <c r="AB840" s="3"/>
      <c r="AD840" s="3"/>
      <c r="AE840" s="3"/>
    </row>
    <row r="841" spans="1:31" ht="15" x14ac:dyDescent="0.25">
      <c r="A841" s="25">
        <v>30.435040000000001</v>
      </c>
      <c r="B841" s="18">
        <v>-91.499790000000004</v>
      </c>
      <c r="C841" s="2">
        <v>338.5</v>
      </c>
      <c r="D841" s="2">
        <v>0.6</v>
      </c>
      <c r="E841" s="2">
        <v>0.7</v>
      </c>
      <c r="F841" s="4">
        <v>42643</v>
      </c>
      <c r="G841" s="2">
        <v>2005</v>
      </c>
      <c r="H841" s="2" t="s">
        <v>0</v>
      </c>
      <c r="I841" s="2" t="s">
        <v>1</v>
      </c>
      <c r="J841" s="2" t="s">
        <v>2</v>
      </c>
      <c r="K841" s="2">
        <v>295.89999999999998</v>
      </c>
      <c r="L841" s="2">
        <v>0</v>
      </c>
      <c r="M841" s="6" t="s">
        <v>3</v>
      </c>
      <c r="N841" s="23"/>
      <c r="O841" s="21" t="str">
        <f>Comodines[[#This Row],[Lat_trunc]]&amp;Comodines[[#This Row],[Lon_trunc]]</f>
        <v>30.435-91.5</v>
      </c>
      <c r="P841" s="21">
        <f>MROUND(Datos[[#This Row],[Latitude]],IF(Datos[[#This Row],[Latitude]]&lt;0,-Precisión,Precisión))</f>
        <v>30.435000000000002</v>
      </c>
      <c r="Q841" s="21">
        <f>MROUND(Datos[[#This Row],[Longitude]],IF(Datos[[#This Row],[Longitude]]&lt;0,-Precisión,Precisión))</f>
        <v>-91.5</v>
      </c>
      <c r="R841" s="1">
        <v>840</v>
      </c>
      <c r="S841" s="5" t="b">
        <f>AND(Datos[[#This Row],[Latitude]]&gt;=Latitud_,Datos[[#This Row],[Latitude]]&lt;=_Latitud)</f>
        <v>0</v>
      </c>
      <c r="T841" s="2" t="b">
        <f>AND(Datos[[#This Row],[Longitude]]&gt;=Longitud_,Datos[[#This Row],[Longitude]]&lt;=_Longitud)</f>
        <v>0</v>
      </c>
      <c r="U841" s="2" t="b">
        <f>AND(Comodines[[#This Row],[Latitud]],Comodines[[#This Row],[Longitud]])</f>
        <v>0</v>
      </c>
      <c r="V841" s="2" t="b">
        <f>IF(COUNTIFS($O$2:O841,Comodines[[#This Row],[LatT&amp;LonT]],$F$2:F841,Datos[[#This Row],[Acq_date]]-1)=0,TRUE,FALSE)</f>
        <v>1</v>
      </c>
      <c r="W841" s="2" t="b">
        <f>AND(Comodines[[#This Row],[L&amp;L]],Comodines[[#This Row],[Nuevo_Fuego]])</f>
        <v>0</v>
      </c>
      <c r="X841" s="2" t="str">
        <f>IF(Comodines[[#This Row],[L&amp;L]],Comodines[[#This Row],[Contador]],"")</f>
        <v/>
      </c>
      <c r="Y841" s="2" t="str">
        <f>IFERROR(SMALL(Comodines[L&amp;LC1],COUNTA($U$2:U841)),"")</f>
        <v/>
      </c>
      <c r="Z841" s="2" t="str">
        <f>IF(AND(Comodines[[#This Row],[Nuevo_Fuego]],Comodines[[#This Row],[L&amp;L]]),Comodines[[#This Row],[Contador]],"")</f>
        <v/>
      </c>
      <c r="AA841" s="2" t="str">
        <f>IFERROR(SMALL(Comodines[FuegoC1],COUNTA($W$2:W841)),"")</f>
        <v/>
      </c>
      <c r="AB841" s="3"/>
      <c r="AD841" s="3"/>
      <c r="AE841" s="3"/>
    </row>
    <row r="842" spans="1:31" ht="15" x14ac:dyDescent="0.25">
      <c r="A842" s="25">
        <v>30.364059999999998</v>
      </c>
      <c r="B842" s="18">
        <v>-92.815899999999999</v>
      </c>
      <c r="C842" s="2">
        <v>329.2</v>
      </c>
      <c r="D842" s="2">
        <v>0.5</v>
      </c>
      <c r="E842" s="2">
        <v>0.7</v>
      </c>
      <c r="F842" s="4">
        <v>42643</v>
      </c>
      <c r="G842" s="2">
        <v>2005</v>
      </c>
      <c r="H842" s="2" t="s">
        <v>0</v>
      </c>
      <c r="I842" s="2" t="s">
        <v>1</v>
      </c>
      <c r="J842" s="2" t="s">
        <v>2</v>
      </c>
      <c r="K842" s="2">
        <v>294.10000000000002</v>
      </c>
      <c r="L842" s="2">
        <v>0</v>
      </c>
      <c r="M842" s="6" t="s">
        <v>3</v>
      </c>
      <c r="N842" s="23"/>
      <c r="O842" s="21" t="str">
        <f>Comodines[[#This Row],[Lat_trunc]]&amp;Comodines[[#This Row],[Lon_trunc]]</f>
        <v>30.364-92.816</v>
      </c>
      <c r="P842" s="21">
        <f>MROUND(Datos[[#This Row],[Latitude]],IF(Datos[[#This Row],[Latitude]]&lt;0,-Precisión,Precisión))</f>
        <v>30.364000000000001</v>
      </c>
      <c r="Q842" s="21">
        <f>MROUND(Datos[[#This Row],[Longitude]],IF(Datos[[#This Row],[Longitude]]&lt;0,-Precisión,Precisión))</f>
        <v>-92.816000000000003</v>
      </c>
      <c r="R842" s="1">
        <v>841</v>
      </c>
      <c r="S842" s="5" t="b">
        <f>AND(Datos[[#This Row],[Latitude]]&gt;=Latitud_,Datos[[#This Row],[Latitude]]&lt;=_Latitud)</f>
        <v>0</v>
      </c>
      <c r="T842" s="2" t="b">
        <f>AND(Datos[[#This Row],[Longitude]]&gt;=Longitud_,Datos[[#This Row],[Longitude]]&lt;=_Longitud)</f>
        <v>0</v>
      </c>
      <c r="U842" s="2" t="b">
        <f>AND(Comodines[[#This Row],[Latitud]],Comodines[[#This Row],[Longitud]])</f>
        <v>0</v>
      </c>
      <c r="V842" s="2" t="b">
        <f>IF(COUNTIFS($O$2:O842,Comodines[[#This Row],[LatT&amp;LonT]],$F$2:F842,Datos[[#This Row],[Acq_date]]-1)=0,TRUE,FALSE)</f>
        <v>1</v>
      </c>
      <c r="W842" s="2" t="b">
        <f>AND(Comodines[[#This Row],[L&amp;L]],Comodines[[#This Row],[Nuevo_Fuego]])</f>
        <v>0</v>
      </c>
      <c r="X842" s="2" t="str">
        <f>IF(Comodines[[#This Row],[L&amp;L]],Comodines[[#This Row],[Contador]],"")</f>
        <v/>
      </c>
      <c r="Y842" s="2" t="str">
        <f>IFERROR(SMALL(Comodines[L&amp;LC1],COUNTA($U$2:U842)),"")</f>
        <v/>
      </c>
      <c r="Z842" s="2" t="str">
        <f>IF(AND(Comodines[[#This Row],[Nuevo_Fuego]],Comodines[[#This Row],[L&amp;L]]),Comodines[[#This Row],[Contador]],"")</f>
        <v/>
      </c>
      <c r="AA842" s="2" t="str">
        <f>IFERROR(SMALL(Comodines[FuegoC1],COUNTA($W$2:W842)),"")</f>
        <v/>
      </c>
      <c r="AB842" s="3"/>
      <c r="AD842" s="3"/>
      <c r="AE842" s="3"/>
    </row>
    <row r="843" spans="1:31" ht="15" x14ac:dyDescent="0.25">
      <c r="A843" s="25">
        <v>30.30865</v>
      </c>
      <c r="B843" s="18">
        <v>-93.179609999999997</v>
      </c>
      <c r="C843" s="2">
        <v>330.3</v>
      </c>
      <c r="D843" s="2">
        <v>0.5</v>
      </c>
      <c r="E843" s="2">
        <v>0.6</v>
      </c>
      <c r="F843" s="4">
        <v>42643</v>
      </c>
      <c r="G843" s="2">
        <v>2005</v>
      </c>
      <c r="H843" s="2" t="s">
        <v>0</v>
      </c>
      <c r="I843" s="2" t="s">
        <v>1</v>
      </c>
      <c r="J843" s="2" t="s">
        <v>2</v>
      </c>
      <c r="K843" s="2">
        <v>296.60000000000002</v>
      </c>
      <c r="L843" s="2">
        <v>0</v>
      </c>
      <c r="M843" s="6" t="s">
        <v>3</v>
      </c>
      <c r="N843" s="23"/>
      <c r="O843" s="21" t="str">
        <f>Comodines[[#This Row],[Lat_trunc]]&amp;Comodines[[#This Row],[Lon_trunc]]</f>
        <v>30.3085-93.1795</v>
      </c>
      <c r="P843" s="21">
        <f>MROUND(Datos[[#This Row],[Latitude]],IF(Datos[[#This Row],[Latitude]]&lt;0,-Precisión,Precisión))</f>
        <v>30.308500000000002</v>
      </c>
      <c r="Q843" s="21">
        <f>MROUND(Datos[[#This Row],[Longitude]],IF(Datos[[#This Row],[Longitude]]&lt;0,-Precisión,Precisión))</f>
        <v>-93.179500000000004</v>
      </c>
      <c r="R843" s="1">
        <v>842</v>
      </c>
      <c r="S843" s="5" t="b">
        <f>AND(Datos[[#This Row],[Latitude]]&gt;=Latitud_,Datos[[#This Row],[Latitude]]&lt;=_Latitud)</f>
        <v>0</v>
      </c>
      <c r="T843" s="2" t="b">
        <f>AND(Datos[[#This Row],[Longitude]]&gt;=Longitud_,Datos[[#This Row],[Longitude]]&lt;=_Longitud)</f>
        <v>0</v>
      </c>
      <c r="U843" s="2" t="b">
        <f>AND(Comodines[[#This Row],[Latitud]],Comodines[[#This Row],[Longitud]])</f>
        <v>0</v>
      </c>
      <c r="V843" s="2" t="b">
        <f>IF(COUNTIFS($O$2:O843,Comodines[[#This Row],[LatT&amp;LonT]],$F$2:F843,Datos[[#This Row],[Acq_date]]-1)=0,TRUE,FALSE)</f>
        <v>1</v>
      </c>
      <c r="W843" s="2" t="b">
        <f>AND(Comodines[[#This Row],[L&amp;L]],Comodines[[#This Row],[Nuevo_Fuego]])</f>
        <v>0</v>
      </c>
      <c r="X843" s="2" t="str">
        <f>IF(Comodines[[#This Row],[L&amp;L]],Comodines[[#This Row],[Contador]],"")</f>
        <v/>
      </c>
      <c r="Y843" s="2" t="str">
        <f>IFERROR(SMALL(Comodines[L&amp;LC1],COUNTA($U$2:U843)),"")</f>
        <v/>
      </c>
      <c r="Z843" s="2" t="str">
        <f>IF(AND(Comodines[[#This Row],[Nuevo_Fuego]],Comodines[[#This Row],[L&amp;L]]),Comodines[[#This Row],[Contador]],"")</f>
        <v/>
      </c>
      <c r="AA843" s="2" t="str">
        <f>IFERROR(SMALL(Comodines[FuegoC1],COUNTA($W$2:W843)),"")</f>
        <v/>
      </c>
      <c r="AB843" s="3"/>
      <c r="AD843" s="3"/>
      <c r="AE843" s="3"/>
    </row>
    <row r="844" spans="1:31" ht="15" x14ac:dyDescent="0.25">
      <c r="A844" s="25">
        <v>30.360299999999999</v>
      </c>
      <c r="B844" s="18">
        <v>-92.696179999999998</v>
      </c>
      <c r="C844" s="2">
        <v>325.2</v>
      </c>
      <c r="D844" s="2">
        <v>0.5</v>
      </c>
      <c r="E844" s="2">
        <v>0.7</v>
      </c>
      <c r="F844" s="4">
        <v>42643</v>
      </c>
      <c r="G844" s="2">
        <v>2005</v>
      </c>
      <c r="H844" s="2" t="s">
        <v>0</v>
      </c>
      <c r="I844" s="2" t="s">
        <v>4</v>
      </c>
      <c r="J844" s="2" t="s">
        <v>2</v>
      </c>
      <c r="K844" s="2">
        <v>296.10000000000002</v>
      </c>
      <c r="L844" s="2">
        <v>0</v>
      </c>
      <c r="M844" s="6" t="s">
        <v>3</v>
      </c>
      <c r="N844" s="23"/>
      <c r="O844" s="21" t="str">
        <f>Comodines[[#This Row],[Lat_trunc]]&amp;Comodines[[#This Row],[Lon_trunc]]</f>
        <v>30.3605-92.696</v>
      </c>
      <c r="P844" s="21">
        <f>MROUND(Datos[[#This Row],[Latitude]],IF(Datos[[#This Row],[Latitude]]&lt;0,-Precisión,Precisión))</f>
        <v>30.360500000000002</v>
      </c>
      <c r="Q844" s="21">
        <f>MROUND(Datos[[#This Row],[Longitude]],IF(Datos[[#This Row],[Longitude]]&lt;0,-Precisión,Precisión))</f>
        <v>-92.695999999999998</v>
      </c>
      <c r="R844" s="1">
        <v>843</v>
      </c>
      <c r="S844" s="5" t="b">
        <f>AND(Datos[[#This Row],[Latitude]]&gt;=Latitud_,Datos[[#This Row],[Latitude]]&lt;=_Latitud)</f>
        <v>0</v>
      </c>
      <c r="T844" s="2" t="b">
        <f>AND(Datos[[#This Row],[Longitude]]&gt;=Longitud_,Datos[[#This Row],[Longitude]]&lt;=_Longitud)</f>
        <v>0</v>
      </c>
      <c r="U844" s="2" t="b">
        <f>AND(Comodines[[#This Row],[Latitud]],Comodines[[#This Row],[Longitud]])</f>
        <v>0</v>
      </c>
      <c r="V844" s="2" t="b">
        <f>IF(COUNTIFS($O$2:O844,Comodines[[#This Row],[LatT&amp;LonT]],$F$2:F844,Datos[[#This Row],[Acq_date]]-1)=0,TRUE,FALSE)</f>
        <v>1</v>
      </c>
      <c r="W844" s="2" t="b">
        <f>AND(Comodines[[#This Row],[L&amp;L]],Comodines[[#This Row],[Nuevo_Fuego]])</f>
        <v>0</v>
      </c>
      <c r="X844" s="2" t="str">
        <f>IF(Comodines[[#This Row],[L&amp;L]],Comodines[[#This Row],[Contador]],"")</f>
        <v/>
      </c>
      <c r="Y844" s="2" t="str">
        <f>IFERROR(SMALL(Comodines[L&amp;LC1],COUNTA($U$2:U844)),"")</f>
        <v/>
      </c>
      <c r="Z844" s="2" t="str">
        <f>IF(AND(Comodines[[#This Row],[Nuevo_Fuego]],Comodines[[#This Row],[L&amp;L]]),Comodines[[#This Row],[Contador]],"")</f>
        <v/>
      </c>
      <c r="AA844" s="2" t="str">
        <f>IFERROR(SMALL(Comodines[FuegoC1],COUNTA($W$2:W844)),"")</f>
        <v/>
      </c>
      <c r="AB844" s="3"/>
      <c r="AD844" s="3"/>
      <c r="AE844" s="3"/>
    </row>
    <row r="845" spans="1:31" ht="15" x14ac:dyDescent="0.25">
      <c r="A845" s="25">
        <v>30.434940000000001</v>
      </c>
      <c r="B845" s="18">
        <v>-91.497119999999995</v>
      </c>
      <c r="C845" s="2">
        <v>340.9</v>
      </c>
      <c r="D845" s="2">
        <v>0.6</v>
      </c>
      <c r="E845" s="2">
        <v>0.7</v>
      </c>
      <c r="F845" s="4">
        <v>42643</v>
      </c>
      <c r="G845" s="2">
        <v>2005</v>
      </c>
      <c r="H845" s="2" t="s">
        <v>0</v>
      </c>
      <c r="I845" s="2" t="s">
        <v>1</v>
      </c>
      <c r="J845" s="2" t="s">
        <v>2</v>
      </c>
      <c r="K845" s="2">
        <v>297.2</v>
      </c>
      <c r="L845" s="2">
        <v>0</v>
      </c>
      <c r="M845" s="6" t="s">
        <v>3</v>
      </c>
      <c r="N845" s="23"/>
      <c r="O845" s="21" t="str">
        <f>Comodines[[#This Row],[Lat_trunc]]&amp;Comodines[[#This Row],[Lon_trunc]]</f>
        <v>30.435-91.497</v>
      </c>
      <c r="P845" s="21">
        <f>MROUND(Datos[[#This Row],[Latitude]],IF(Datos[[#This Row],[Latitude]]&lt;0,-Precisión,Precisión))</f>
        <v>30.435000000000002</v>
      </c>
      <c r="Q845" s="21">
        <f>MROUND(Datos[[#This Row],[Longitude]],IF(Datos[[#This Row],[Longitude]]&lt;0,-Precisión,Precisión))</f>
        <v>-91.497</v>
      </c>
      <c r="R845" s="1">
        <v>844</v>
      </c>
      <c r="S845" s="5" t="b">
        <f>AND(Datos[[#This Row],[Latitude]]&gt;=Latitud_,Datos[[#This Row],[Latitude]]&lt;=_Latitud)</f>
        <v>0</v>
      </c>
      <c r="T845" s="2" t="b">
        <f>AND(Datos[[#This Row],[Longitude]]&gt;=Longitud_,Datos[[#This Row],[Longitude]]&lt;=_Longitud)</f>
        <v>0</v>
      </c>
      <c r="U845" s="2" t="b">
        <f>AND(Comodines[[#This Row],[Latitud]],Comodines[[#This Row],[Longitud]])</f>
        <v>0</v>
      </c>
      <c r="V845" s="2" t="b">
        <f>IF(COUNTIFS($O$2:O845,Comodines[[#This Row],[LatT&amp;LonT]],$F$2:F845,Datos[[#This Row],[Acq_date]]-1)=0,TRUE,FALSE)</f>
        <v>1</v>
      </c>
      <c r="W845" s="2" t="b">
        <f>AND(Comodines[[#This Row],[L&amp;L]],Comodines[[#This Row],[Nuevo_Fuego]])</f>
        <v>0</v>
      </c>
      <c r="X845" s="2" t="str">
        <f>IF(Comodines[[#This Row],[L&amp;L]],Comodines[[#This Row],[Contador]],"")</f>
        <v/>
      </c>
      <c r="Y845" s="2" t="str">
        <f>IFERROR(SMALL(Comodines[L&amp;LC1],COUNTA($U$2:U845)),"")</f>
        <v/>
      </c>
      <c r="Z845" s="2" t="str">
        <f>IF(AND(Comodines[[#This Row],[Nuevo_Fuego]],Comodines[[#This Row],[L&amp;L]]),Comodines[[#This Row],[Contador]],"")</f>
        <v/>
      </c>
      <c r="AA845" s="2" t="str">
        <f>IFERROR(SMALL(Comodines[FuegoC1],COUNTA($W$2:W845)),"")</f>
        <v/>
      </c>
      <c r="AB845" s="3"/>
      <c r="AD845" s="3"/>
      <c r="AE845" s="3"/>
    </row>
    <row r="846" spans="1:31" ht="15" x14ac:dyDescent="0.25">
      <c r="A846" s="25">
        <v>30.365659999999998</v>
      </c>
      <c r="B846" s="18">
        <v>-92.815160000000006</v>
      </c>
      <c r="C846" s="2">
        <v>355.8</v>
      </c>
      <c r="D846" s="2">
        <v>0.5</v>
      </c>
      <c r="E846" s="2">
        <v>0.7</v>
      </c>
      <c r="F846" s="4">
        <v>42643</v>
      </c>
      <c r="G846" s="2">
        <v>2005</v>
      </c>
      <c r="H846" s="2" t="s">
        <v>0</v>
      </c>
      <c r="I846" s="2" t="s">
        <v>1</v>
      </c>
      <c r="J846" s="2" t="s">
        <v>2</v>
      </c>
      <c r="K846" s="2">
        <v>296.8</v>
      </c>
      <c r="L846" s="2">
        <v>0</v>
      </c>
      <c r="M846" s="6" t="s">
        <v>3</v>
      </c>
      <c r="N846" s="23"/>
      <c r="O846" s="21" t="str">
        <f>Comodines[[#This Row],[Lat_trunc]]&amp;Comodines[[#This Row],[Lon_trunc]]</f>
        <v>30.3655-92.815</v>
      </c>
      <c r="P846" s="21">
        <f>MROUND(Datos[[#This Row],[Latitude]],IF(Datos[[#This Row],[Latitude]]&lt;0,-Precisión,Precisión))</f>
        <v>30.365500000000001</v>
      </c>
      <c r="Q846" s="21">
        <f>MROUND(Datos[[#This Row],[Longitude]],IF(Datos[[#This Row],[Longitude]]&lt;0,-Precisión,Precisión))</f>
        <v>-92.814999999999998</v>
      </c>
      <c r="R846" s="1">
        <v>845</v>
      </c>
      <c r="S846" s="5" t="b">
        <f>AND(Datos[[#This Row],[Latitude]]&gt;=Latitud_,Datos[[#This Row],[Latitude]]&lt;=_Latitud)</f>
        <v>0</v>
      </c>
      <c r="T846" s="2" t="b">
        <f>AND(Datos[[#This Row],[Longitude]]&gt;=Longitud_,Datos[[#This Row],[Longitude]]&lt;=_Longitud)</f>
        <v>0</v>
      </c>
      <c r="U846" s="2" t="b">
        <f>AND(Comodines[[#This Row],[Latitud]],Comodines[[#This Row],[Longitud]])</f>
        <v>0</v>
      </c>
      <c r="V846" s="2" t="b">
        <f>IF(COUNTIFS($O$2:O846,Comodines[[#This Row],[LatT&amp;LonT]],$F$2:F846,Datos[[#This Row],[Acq_date]]-1)=0,TRUE,FALSE)</f>
        <v>1</v>
      </c>
      <c r="W846" s="2" t="b">
        <f>AND(Comodines[[#This Row],[L&amp;L]],Comodines[[#This Row],[Nuevo_Fuego]])</f>
        <v>0</v>
      </c>
      <c r="X846" s="2" t="str">
        <f>IF(Comodines[[#This Row],[L&amp;L]],Comodines[[#This Row],[Contador]],"")</f>
        <v/>
      </c>
      <c r="Y846" s="2" t="str">
        <f>IFERROR(SMALL(Comodines[L&amp;LC1],COUNTA($U$2:U846)),"")</f>
        <v/>
      </c>
      <c r="Z846" s="2" t="str">
        <f>IF(AND(Comodines[[#This Row],[Nuevo_Fuego]],Comodines[[#This Row],[L&amp;L]]),Comodines[[#This Row],[Contador]],"")</f>
        <v/>
      </c>
      <c r="AA846" s="2" t="str">
        <f>IFERROR(SMALL(Comodines[FuegoC1],COUNTA($W$2:W846)),"")</f>
        <v/>
      </c>
      <c r="AB846" s="3"/>
      <c r="AD846" s="3"/>
      <c r="AE846" s="3"/>
    </row>
    <row r="847" spans="1:31" ht="15" x14ac:dyDescent="0.25">
      <c r="A847" s="25">
        <v>30.371670000000002</v>
      </c>
      <c r="B847" s="18">
        <v>-92.815579999999997</v>
      </c>
      <c r="C847" s="2">
        <v>354.5</v>
      </c>
      <c r="D847" s="2">
        <v>0.5</v>
      </c>
      <c r="E847" s="2">
        <v>0.7</v>
      </c>
      <c r="F847" s="4">
        <v>42643</v>
      </c>
      <c r="G847" s="2">
        <v>2005</v>
      </c>
      <c r="H847" s="2" t="s">
        <v>0</v>
      </c>
      <c r="I847" s="2" t="s">
        <v>1</v>
      </c>
      <c r="J847" s="2" t="s">
        <v>2</v>
      </c>
      <c r="K847" s="2">
        <v>297.3</v>
      </c>
      <c r="L847" s="2">
        <v>0</v>
      </c>
      <c r="M847" s="6" t="s">
        <v>3</v>
      </c>
      <c r="N847" s="23"/>
      <c r="O847" s="21" t="str">
        <f>Comodines[[#This Row],[Lat_trunc]]&amp;Comodines[[#This Row],[Lon_trunc]]</f>
        <v>30.3715-92.8155</v>
      </c>
      <c r="P847" s="21">
        <f>MROUND(Datos[[#This Row],[Latitude]],IF(Datos[[#This Row],[Latitude]]&lt;0,-Precisión,Precisión))</f>
        <v>30.371500000000001</v>
      </c>
      <c r="Q847" s="21">
        <f>MROUND(Datos[[#This Row],[Longitude]],IF(Datos[[#This Row],[Longitude]]&lt;0,-Precisión,Precisión))</f>
        <v>-92.8155</v>
      </c>
      <c r="R847" s="1">
        <v>846</v>
      </c>
      <c r="S847" s="5" t="b">
        <f>AND(Datos[[#This Row],[Latitude]]&gt;=Latitud_,Datos[[#This Row],[Latitude]]&lt;=_Latitud)</f>
        <v>0</v>
      </c>
      <c r="T847" s="2" t="b">
        <f>AND(Datos[[#This Row],[Longitude]]&gt;=Longitud_,Datos[[#This Row],[Longitude]]&lt;=_Longitud)</f>
        <v>0</v>
      </c>
      <c r="U847" s="2" t="b">
        <f>AND(Comodines[[#This Row],[Latitud]],Comodines[[#This Row],[Longitud]])</f>
        <v>0</v>
      </c>
      <c r="V847" s="2" t="b">
        <f>IF(COUNTIFS($O$2:O847,Comodines[[#This Row],[LatT&amp;LonT]],$F$2:F847,Datos[[#This Row],[Acq_date]]-1)=0,TRUE,FALSE)</f>
        <v>1</v>
      </c>
      <c r="W847" s="2" t="b">
        <f>AND(Comodines[[#This Row],[L&amp;L]],Comodines[[#This Row],[Nuevo_Fuego]])</f>
        <v>0</v>
      </c>
      <c r="X847" s="2" t="str">
        <f>IF(Comodines[[#This Row],[L&amp;L]],Comodines[[#This Row],[Contador]],"")</f>
        <v/>
      </c>
      <c r="Y847" s="2" t="str">
        <f>IFERROR(SMALL(Comodines[L&amp;LC1],COUNTA($U$2:U847)),"")</f>
        <v/>
      </c>
      <c r="Z847" s="2" t="str">
        <f>IF(AND(Comodines[[#This Row],[Nuevo_Fuego]],Comodines[[#This Row],[L&amp;L]]),Comodines[[#This Row],[Contador]],"")</f>
        <v/>
      </c>
      <c r="AA847" s="2" t="str">
        <f>IFERROR(SMALL(Comodines[FuegoC1],COUNTA($W$2:W847)),"")</f>
        <v/>
      </c>
      <c r="AB847" s="3"/>
      <c r="AD847" s="3"/>
      <c r="AE847" s="3"/>
    </row>
    <row r="848" spans="1:31" ht="15" x14ac:dyDescent="0.25">
      <c r="A848" s="25">
        <v>30.129159999999999</v>
      </c>
      <c r="B848" s="18">
        <v>-97.035849999999996</v>
      </c>
      <c r="C848" s="2">
        <v>340.6</v>
      </c>
      <c r="D848" s="2">
        <v>0.5</v>
      </c>
      <c r="E848" s="2">
        <v>0.5</v>
      </c>
      <c r="F848" s="4">
        <v>42643</v>
      </c>
      <c r="G848" s="2">
        <v>2005</v>
      </c>
      <c r="H848" s="2" t="s">
        <v>0</v>
      </c>
      <c r="I848" s="2" t="s">
        <v>1</v>
      </c>
      <c r="J848" s="2" t="s">
        <v>2</v>
      </c>
      <c r="K848" s="2">
        <v>300.3</v>
      </c>
      <c r="L848" s="2">
        <v>0</v>
      </c>
      <c r="M848" s="6" t="s">
        <v>3</v>
      </c>
      <c r="N848" s="23"/>
      <c r="O848" s="21" t="str">
        <f>Comodines[[#This Row],[Lat_trunc]]&amp;Comodines[[#This Row],[Lon_trunc]]</f>
        <v>30.129-97.036</v>
      </c>
      <c r="P848" s="21">
        <f>MROUND(Datos[[#This Row],[Latitude]],IF(Datos[[#This Row],[Latitude]]&lt;0,-Precisión,Precisión))</f>
        <v>30.129000000000001</v>
      </c>
      <c r="Q848" s="21">
        <f>MROUND(Datos[[#This Row],[Longitude]],IF(Datos[[#This Row],[Longitude]]&lt;0,-Precisión,Precisión))</f>
        <v>-97.036000000000001</v>
      </c>
      <c r="R848" s="1">
        <v>847</v>
      </c>
      <c r="S848" s="5" t="b">
        <f>AND(Datos[[#This Row],[Latitude]]&gt;=Latitud_,Datos[[#This Row],[Latitude]]&lt;=_Latitud)</f>
        <v>0</v>
      </c>
      <c r="T848" s="2" t="b">
        <f>AND(Datos[[#This Row],[Longitude]]&gt;=Longitud_,Datos[[#This Row],[Longitude]]&lt;=_Longitud)</f>
        <v>0</v>
      </c>
      <c r="U848" s="2" t="b">
        <f>AND(Comodines[[#This Row],[Latitud]],Comodines[[#This Row],[Longitud]])</f>
        <v>0</v>
      </c>
      <c r="V848" s="2" t="b">
        <f>IF(COUNTIFS($O$2:O848,Comodines[[#This Row],[LatT&amp;LonT]],$F$2:F848,Datos[[#This Row],[Acq_date]]-1)=0,TRUE,FALSE)</f>
        <v>1</v>
      </c>
      <c r="W848" s="2" t="b">
        <f>AND(Comodines[[#This Row],[L&amp;L]],Comodines[[#This Row],[Nuevo_Fuego]])</f>
        <v>0</v>
      </c>
      <c r="X848" s="2" t="str">
        <f>IF(Comodines[[#This Row],[L&amp;L]],Comodines[[#This Row],[Contador]],"")</f>
        <v/>
      </c>
      <c r="Y848" s="2" t="str">
        <f>IFERROR(SMALL(Comodines[L&amp;LC1],COUNTA($U$2:U848)),"")</f>
        <v/>
      </c>
      <c r="Z848" s="2" t="str">
        <f>IF(AND(Comodines[[#This Row],[Nuevo_Fuego]],Comodines[[#This Row],[L&amp;L]]),Comodines[[#This Row],[Contador]],"")</f>
        <v/>
      </c>
      <c r="AA848" s="2" t="str">
        <f>IFERROR(SMALL(Comodines[FuegoC1],COUNTA($W$2:W848)),"")</f>
        <v/>
      </c>
      <c r="AB848" s="3"/>
      <c r="AD848" s="3"/>
      <c r="AE848" s="3"/>
    </row>
    <row r="849" spans="1:31" ht="15" x14ac:dyDescent="0.25">
      <c r="A849" s="25">
        <v>30.131699999999999</v>
      </c>
      <c r="B849" s="18">
        <v>-97.038539999999998</v>
      </c>
      <c r="C849" s="2">
        <v>340.7</v>
      </c>
      <c r="D849" s="2">
        <v>0.5</v>
      </c>
      <c r="E849" s="2">
        <v>0.5</v>
      </c>
      <c r="F849" s="4">
        <v>42643</v>
      </c>
      <c r="G849" s="2">
        <v>2005</v>
      </c>
      <c r="H849" s="2" t="s">
        <v>0</v>
      </c>
      <c r="I849" s="2" t="s">
        <v>1</v>
      </c>
      <c r="J849" s="2" t="s">
        <v>2</v>
      </c>
      <c r="K849" s="2">
        <v>297.89999999999998</v>
      </c>
      <c r="L849" s="2">
        <v>0</v>
      </c>
      <c r="M849" s="6" t="s">
        <v>3</v>
      </c>
      <c r="N849" s="23"/>
      <c r="O849" s="21" t="str">
        <f>Comodines[[#This Row],[Lat_trunc]]&amp;Comodines[[#This Row],[Lon_trunc]]</f>
        <v>30.1315-97.0385</v>
      </c>
      <c r="P849" s="21">
        <f>MROUND(Datos[[#This Row],[Latitude]],IF(Datos[[#This Row],[Latitude]]&lt;0,-Precisión,Precisión))</f>
        <v>30.131499999999999</v>
      </c>
      <c r="Q849" s="21">
        <f>MROUND(Datos[[#This Row],[Longitude]],IF(Datos[[#This Row],[Longitude]]&lt;0,-Precisión,Precisión))</f>
        <v>-97.038499999999999</v>
      </c>
      <c r="R849" s="1">
        <v>848</v>
      </c>
      <c r="S849" s="5" t="b">
        <f>AND(Datos[[#This Row],[Latitude]]&gt;=Latitud_,Datos[[#This Row],[Latitude]]&lt;=_Latitud)</f>
        <v>0</v>
      </c>
      <c r="T849" s="2" t="b">
        <f>AND(Datos[[#This Row],[Longitude]]&gt;=Longitud_,Datos[[#This Row],[Longitude]]&lt;=_Longitud)</f>
        <v>0</v>
      </c>
      <c r="U849" s="2" t="b">
        <f>AND(Comodines[[#This Row],[Latitud]],Comodines[[#This Row],[Longitud]])</f>
        <v>0</v>
      </c>
      <c r="V849" s="2" t="b">
        <f>IF(COUNTIFS($O$2:O849,Comodines[[#This Row],[LatT&amp;LonT]],$F$2:F849,Datos[[#This Row],[Acq_date]]-1)=0,TRUE,FALSE)</f>
        <v>1</v>
      </c>
      <c r="W849" s="2" t="b">
        <f>AND(Comodines[[#This Row],[L&amp;L]],Comodines[[#This Row],[Nuevo_Fuego]])</f>
        <v>0</v>
      </c>
      <c r="X849" s="2" t="str">
        <f>IF(Comodines[[#This Row],[L&amp;L]],Comodines[[#This Row],[Contador]],"")</f>
        <v/>
      </c>
      <c r="Y849" s="2" t="str">
        <f>IFERROR(SMALL(Comodines[L&amp;LC1],COUNTA($U$2:U849)),"")</f>
        <v/>
      </c>
      <c r="Z849" s="2" t="str">
        <f>IF(AND(Comodines[[#This Row],[Nuevo_Fuego]],Comodines[[#This Row],[L&amp;L]]),Comodines[[#This Row],[Contador]],"")</f>
        <v/>
      </c>
      <c r="AA849" s="2" t="str">
        <f>IFERROR(SMALL(Comodines[FuegoC1],COUNTA($W$2:W849)),"")</f>
        <v/>
      </c>
      <c r="AB849" s="3"/>
      <c r="AD849" s="3"/>
      <c r="AE849" s="3"/>
    </row>
    <row r="850" spans="1:31" ht="15" x14ac:dyDescent="0.25">
      <c r="A850" s="25">
        <v>30.584610000000001</v>
      </c>
      <c r="B850" s="18">
        <v>-91.364369999999994</v>
      </c>
      <c r="C850" s="2">
        <v>350.1</v>
      </c>
      <c r="D850" s="2">
        <v>0.6</v>
      </c>
      <c r="E850" s="2">
        <v>0.7</v>
      </c>
      <c r="F850" s="4">
        <v>42643</v>
      </c>
      <c r="G850" s="2">
        <v>2005</v>
      </c>
      <c r="H850" s="2" t="s">
        <v>0</v>
      </c>
      <c r="I850" s="2" t="s">
        <v>1</v>
      </c>
      <c r="J850" s="2" t="s">
        <v>2</v>
      </c>
      <c r="K850" s="2">
        <v>298.10000000000002</v>
      </c>
      <c r="L850" s="2">
        <v>0</v>
      </c>
      <c r="M850" s="6" t="s">
        <v>3</v>
      </c>
      <c r="N850" s="23"/>
      <c r="O850" s="21" t="str">
        <f>Comodines[[#This Row],[Lat_trunc]]&amp;Comodines[[#This Row],[Lon_trunc]]</f>
        <v>30.5845-91.3645</v>
      </c>
      <c r="P850" s="21">
        <f>MROUND(Datos[[#This Row],[Latitude]],IF(Datos[[#This Row],[Latitude]]&lt;0,-Precisión,Precisión))</f>
        <v>30.584500000000002</v>
      </c>
      <c r="Q850" s="21">
        <f>MROUND(Datos[[#This Row],[Longitude]],IF(Datos[[#This Row],[Longitude]]&lt;0,-Precisión,Precisión))</f>
        <v>-91.364500000000007</v>
      </c>
      <c r="R850" s="1">
        <v>849</v>
      </c>
      <c r="S850" s="5" t="b">
        <f>AND(Datos[[#This Row],[Latitude]]&gt;=Latitud_,Datos[[#This Row],[Latitude]]&lt;=_Latitud)</f>
        <v>0</v>
      </c>
      <c r="T850" s="2" t="b">
        <f>AND(Datos[[#This Row],[Longitude]]&gt;=Longitud_,Datos[[#This Row],[Longitude]]&lt;=_Longitud)</f>
        <v>0</v>
      </c>
      <c r="U850" s="2" t="b">
        <f>AND(Comodines[[#This Row],[Latitud]],Comodines[[#This Row],[Longitud]])</f>
        <v>0</v>
      </c>
      <c r="V850" s="2" t="b">
        <f>IF(COUNTIFS($O$2:O850,Comodines[[#This Row],[LatT&amp;LonT]],$F$2:F850,Datos[[#This Row],[Acq_date]]-1)=0,TRUE,FALSE)</f>
        <v>1</v>
      </c>
      <c r="W850" s="2" t="b">
        <f>AND(Comodines[[#This Row],[L&amp;L]],Comodines[[#This Row],[Nuevo_Fuego]])</f>
        <v>0</v>
      </c>
      <c r="X850" s="2" t="str">
        <f>IF(Comodines[[#This Row],[L&amp;L]],Comodines[[#This Row],[Contador]],"")</f>
        <v/>
      </c>
      <c r="Y850" s="2" t="str">
        <f>IFERROR(SMALL(Comodines[L&amp;LC1],COUNTA($U$2:U850)),"")</f>
        <v/>
      </c>
      <c r="Z850" s="2" t="str">
        <f>IF(AND(Comodines[[#This Row],[Nuevo_Fuego]],Comodines[[#This Row],[L&amp;L]]),Comodines[[#This Row],[Contador]],"")</f>
        <v/>
      </c>
      <c r="AA850" s="2" t="str">
        <f>IFERROR(SMALL(Comodines[FuegoC1],COUNTA($W$2:W850)),"")</f>
        <v/>
      </c>
      <c r="AB850" s="3"/>
      <c r="AD850" s="3"/>
      <c r="AE850" s="3"/>
    </row>
    <row r="851" spans="1:31" ht="15" x14ac:dyDescent="0.25">
      <c r="A851" s="25">
        <v>29.963349999999998</v>
      </c>
      <c r="B851" s="18">
        <v>-99.433980000000005</v>
      </c>
      <c r="C851" s="2">
        <v>345.3</v>
      </c>
      <c r="D851" s="2">
        <v>0.4</v>
      </c>
      <c r="E851" s="2">
        <v>0.4</v>
      </c>
      <c r="F851" s="4">
        <v>42643</v>
      </c>
      <c r="G851" s="2">
        <v>2005</v>
      </c>
      <c r="H851" s="2" t="s">
        <v>0</v>
      </c>
      <c r="I851" s="2" t="s">
        <v>1</v>
      </c>
      <c r="J851" s="2" t="s">
        <v>2</v>
      </c>
      <c r="K851" s="2">
        <v>296.39999999999998</v>
      </c>
      <c r="L851" s="2">
        <v>0</v>
      </c>
      <c r="M851" s="6" t="s">
        <v>3</v>
      </c>
      <c r="N851" s="23"/>
      <c r="O851" s="21" t="str">
        <f>Comodines[[#This Row],[Lat_trunc]]&amp;Comodines[[#This Row],[Lon_trunc]]</f>
        <v>29.9635-99.434</v>
      </c>
      <c r="P851" s="21">
        <f>MROUND(Datos[[#This Row],[Latitude]],IF(Datos[[#This Row],[Latitude]]&lt;0,-Precisión,Precisión))</f>
        <v>29.9635</v>
      </c>
      <c r="Q851" s="21">
        <f>MROUND(Datos[[#This Row],[Longitude]],IF(Datos[[#This Row],[Longitude]]&lt;0,-Precisión,Precisión))</f>
        <v>-99.433999999999997</v>
      </c>
      <c r="R851" s="1">
        <v>850</v>
      </c>
      <c r="S851" s="5" t="b">
        <f>AND(Datos[[#This Row],[Latitude]]&gt;=Latitud_,Datos[[#This Row],[Latitude]]&lt;=_Latitud)</f>
        <v>0</v>
      </c>
      <c r="T851" s="2" t="b">
        <f>AND(Datos[[#This Row],[Longitude]]&gt;=Longitud_,Datos[[#This Row],[Longitude]]&lt;=_Longitud)</f>
        <v>0</v>
      </c>
      <c r="U851" s="2" t="b">
        <f>AND(Comodines[[#This Row],[Latitud]],Comodines[[#This Row],[Longitud]])</f>
        <v>0</v>
      </c>
      <c r="V851" s="2" t="b">
        <f>IF(COUNTIFS($O$2:O851,Comodines[[#This Row],[LatT&amp;LonT]],$F$2:F851,Datos[[#This Row],[Acq_date]]-1)=0,TRUE,FALSE)</f>
        <v>1</v>
      </c>
      <c r="W851" s="2" t="b">
        <f>AND(Comodines[[#This Row],[L&amp;L]],Comodines[[#This Row],[Nuevo_Fuego]])</f>
        <v>0</v>
      </c>
      <c r="X851" s="2" t="str">
        <f>IF(Comodines[[#This Row],[L&amp;L]],Comodines[[#This Row],[Contador]],"")</f>
        <v/>
      </c>
      <c r="Y851" s="2" t="str">
        <f>IFERROR(SMALL(Comodines[L&amp;LC1],COUNTA($U$2:U851)),"")</f>
        <v/>
      </c>
      <c r="Z851" s="2" t="str">
        <f>IF(AND(Comodines[[#This Row],[Nuevo_Fuego]],Comodines[[#This Row],[L&amp;L]]),Comodines[[#This Row],[Contador]],"")</f>
        <v/>
      </c>
      <c r="AA851" s="2" t="str">
        <f>IFERROR(SMALL(Comodines[FuegoC1],COUNTA($W$2:W851)),"")</f>
        <v/>
      </c>
      <c r="AB851" s="3"/>
      <c r="AD851" s="3"/>
      <c r="AE851" s="3"/>
    </row>
    <row r="852" spans="1:31" ht="15" x14ac:dyDescent="0.25">
      <c r="A852" s="25">
        <v>30.556629999999998</v>
      </c>
      <c r="B852" s="18">
        <v>-92.485140000000001</v>
      </c>
      <c r="C852" s="2">
        <v>336.9</v>
      </c>
      <c r="D852" s="2">
        <v>0.5</v>
      </c>
      <c r="E852" s="2">
        <v>0.7</v>
      </c>
      <c r="F852" s="4">
        <v>42643</v>
      </c>
      <c r="G852" s="2">
        <v>2005</v>
      </c>
      <c r="H852" s="2" t="s">
        <v>0</v>
      </c>
      <c r="I852" s="2" t="s">
        <v>1</v>
      </c>
      <c r="J852" s="2" t="s">
        <v>2</v>
      </c>
      <c r="K852" s="2">
        <v>296.7</v>
      </c>
      <c r="L852" s="2">
        <v>0</v>
      </c>
      <c r="M852" s="6" t="s">
        <v>3</v>
      </c>
      <c r="N852" s="23"/>
      <c r="O852" s="21" t="str">
        <f>Comodines[[#This Row],[Lat_trunc]]&amp;Comodines[[#This Row],[Lon_trunc]]</f>
        <v>30.5565-92.485</v>
      </c>
      <c r="P852" s="21">
        <f>MROUND(Datos[[#This Row],[Latitude]],IF(Datos[[#This Row],[Latitude]]&lt;0,-Precisión,Precisión))</f>
        <v>30.5565</v>
      </c>
      <c r="Q852" s="21">
        <f>MROUND(Datos[[#This Row],[Longitude]],IF(Datos[[#This Row],[Longitude]]&lt;0,-Precisión,Precisión))</f>
        <v>-92.484999999999999</v>
      </c>
      <c r="R852" s="1">
        <v>851</v>
      </c>
      <c r="S852" s="5" t="b">
        <f>AND(Datos[[#This Row],[Latitude]]&gt;=Latitud_,Datos[[#This Row],[Latitude]]&lt;=_Latitud)</f>
        <v>0</v>
      </c>
      <c r="T852" s="2" t="b">
        <f>AND(Datos[[#This Row],[Longitude]]&gt;=Longitud_,Datos[[#This Row],[Longitude]]&lt;=_Longitud)</f>
        <v>0</v>
      </c>
      <c r="U852" s="2" t="b">
        <f>AND(Comodines[[#This Row],[Latitud]],Comodines[[#This Row],[Longitud]])</f>
        <v>0</v>
      </c>
      <c r="V852" s="2" t="b">
        <f>IF(COUNTIFS($O$2:O852,Comodines[[#This Row],[LatT&amp;LonT]],$F$2:F852,Datos[[#This Row],[Acq_date]]-1)=0,TRUE,FALSE)</f>
        <v>1</v>
      </c>
      <c r="W852" s="2" t="b">
        <f>AND(Comodines[[#This Row],[L&amp;L]],Comodines[[#This Row],[Nuevo_Fuego]])</f>
        <v>0</v>
      </c>
      <c r="X852" s="2" t="str">
        <f>IF(Comodines[[#This Row],[L&amp;L]],Comodines[[#This Row],[Contador]],"")</f>
        <v/>
      </c>
      <c r="Y852" s="2" t="str">
        <f>IFERROR(SMALL(Comodines[L&amp;LC1],COUNTA($U$2:U852)),"")</f>
        <v/>
      </c>
      <c r="Z852" s="2" t="str">
        <f>IF(AND(Comodines[[#This Row],[Nuevo_Fuego]],Comodines[[#This Row],[L&amp;L]]),Comodines[[#This Row],[Contador]],"")</f>
        <v/>
      </c>
      <c r="AA852" s="2" t="str">
        <f>IFERROR(SMALL(Comodines[FuegoC1],COUNTA($W$2:W852)),"")</f>
        <v/>
      </c>
      <c r="AB852" s="3"/>
      <c r="AD852" s="3"/>
      <c r="AE852" s="3"/>
    </row>
    <row r="853" spans="1:31" ht="15" x14ac:dyDescent="0.25">
      <c r="A853" s="25">
        <v>30.681519999999999</v>
      </c>
      <c r="B853" s="18">
        <v>-90.578119999999998</v>
      </c>
      <c r="C853" s="2">
        <v>332.2</v>
      </c>
      <c r="D853" s="2">
        <v>0.6</v>
      </c>
      <c r="E853" s="2">
        <v>0.7</v>
      </c>
      <c r="F853" s="4">
        <v>42643</v>
      </c>
      <c r="G853" s="2">
        <v>2005</v>
      </c>
      <c r="H853" s="2" t="s">
        <v>0</v>
      </c>
      <c r="I853" s="2" t="s">
        <v>1</v>
      </c>
      <c r="J853" s="2" t="s">
        <v>2</v>
      </c>
      <c r="K853" s="2">
        <v>294.3</v>
      </c>
      <c r="L853" s="2">
        <v>0</v>
      </c>
      <c r="M853" s="6" t="s">
        <v>3</v>
      </c>
      <c r="N853" s="23"/>
      <c r="O853" s="21" t="str">
        <f>Comodines[[#This Row],[Lat_trunc]]&amp;Comodines[[#This Row],[Lon_trunc]]</f>
        <v>30.6815-90.578</v>
      </c>
      <c r="P853" s="21">
        <f>MROUND(Datos[[#This Row],[Latitude]],IF(Datos[[#This Row],[Latitude]]&lt;0,-Precisión,Precisión))</f>
        <v>30.6815</v>
      </c>
      <c r="Q853" s="21">
        <f>MROUND(Datos[[#This Row],[Longitude]],IF(Datos[[#This Row],[Longitude]]&lt;0,-Precisión,Precisión))</f>
        <v>-90.578000000000003</v>
      </c>
      <c r="R853" s="1">
        <v>852</v>
      </c>
      <c r="S853" s="5" t="b">
        <f>AND(Datos[[#This Row],[Latitude]]&gt;=Latitud_,Datos[[#This Row],[Latitude]]&lt;=_Latitud)</f>
        <v>0</v>
      </c>
      <c r="T853" s="2" t="b">
        <f>AND(Datos[[#This Row],[Longitude]]&gt;=Longitud_,Datos[[#This Row],[Longitude]]&lt;=_Longitud)</f>
        <v>0</v>
      </c>
      <c r="U853" s="2" t="b">
        <f>AND(Comodines[[#This Row],[Latitud]],Comodines[[#This Row],[Longitud]])</f>
        <v>0</v>
      </c>
      <c r="V853" s="2" t="b">
        <f>IF(COUNTIFS($O$2:O853,Comodines[[#This Row],[LatT&amp;LonT]],$F$2:F853,Datos[[#This Row],[Acq_date]]-1)=0,TRUE,FALSE)</f>
        <v>1</v>
      </c>
      <c r="W853" s="2" t="b">
        <f>AND(Comodines[[#This Row],[L&amp;L]],Comodines[[#This Row],[Nuevo_Fuego]])</f>
        <v>0</v>
      </c>
      <c r="X853" s="2" t="str">
        <f>IF(Comodines[[#This Row],[L&amp;L]],Comodines[[#This Row],[Contador]],"")</f>
        <v/>
      </c>
      <c r="Y853" s="2" t="str">
        <f>IFERROR(SMALL(Comodines[L&amp;LC1],COUNTA($U$2:U853)),"")</f>
        <v/>
      </c>
      <c r="Z853" s="2" t="str">
        <f>IF(AND(Comodines[[#This Row],[Nuevo_Fuego]],Comodines[[#This Row],[L&amp;L]]),Comodines[[#This Row],[Contador]],"")</f>
        <v/>
      </c>
      <c r="AA853" s="2" t="str">
        <f>IFERROR(SMALL(Comodines[FuegoC1],COUNTA($W$2:W853)),"")</f>
        <v/>
      </c>
      <c r="AB853" s="3"/>
      <c r="AD853" s="3"/>
      <c r="AE853" s="3"/>
    </row>
    <row r="854" spans="1:31" ht="15" x14ac:dyDescent="0.25">
      <c r="A854" s="25">
        <v>30.688330000000001</v>
      </c>
      <c r="B854" s="18">
        <v>-90.578460000000007</v>
      </c>
      <c r="C854" s="2">
        <v>367</v>
      </c>
      <c r="D854" s="2">
        <v>0.6</v>
      </c>
      <c r="E854" s="2">
        <v>0.7</v>
      </c>
      <c r="F854" s="4">
        <v>42643</v>
      </c>
      <c r="G854" s="2">
        <v>2005</v>
      </c>
      <c r="H854" s="2" t="s">
        <v>0</v>
      </c>
      <c r="I854" s="2" t="s">
        <v>1</v>
      </c>
      <c r="J854" s="2" t="s">
        <v>2</v>
      </c>
      <c r="K854" s="2">
        <v>297.8</v>
      </c>
      <c r="L854" s="2">
        <v>0</v>
      </c>
      <c r="M854" s="6" t="s">
        <v>3</v>
      </c>
      <c r="N854" s="23"/>
      <c r="O854" s="21" t="str">
        <f>Comodines[[#This Row],[Lat_trunc]]&amp;Comodines[[#This Row],[Lon_trunc]]</f>
        <v>30.6885-90.5785</v>
      </c>
      <c r="P854" s="21">
        <f>MROUND(Datos[[#This Row],[Latitude]],IF(Datos[[#This Row],[Latitude]]&lt;0,-Precisión,Precisión))</f>
        <v>30.688500000000001</v>
      </c>
      <c r="Q854" s="21">
        <f>MROUND(Datos[[#This Row],[Longitude]],IF(Datos[[#This Row],[Longitude]]&lt;0,-Precisión,Precisión))</f>
        <v>-90.578500000000005</v>
      </c>
      <c r="R854" s="1">
        <v>853</v>
      </c>
      <c r="S854" s="5" t="b">
        <f>AND(Datos[[#This Row],[Latitude]]&gt;=Latitud_,Datos[[#This Row],[Latitude]]&lt;=_Latitud)</f>
        <v>0</v>
      </c>
      <c r="T854" s="2" t="b">
        <f>AND(Datos[[#This Row],[Longitude]]&gt;=Longitud_,Datos[[#This Row],[Longitude]]&lt;=_Longitud)</f>
        <v>0</v>
      </c>
      <c r="U854" s="2" t="b">
        <f>AND(Comodines[[#This Row],[Latitud]],Comodines[[#This Row],[Longitud]])</f>
        <v>0</v>
      </c>
      <c r="V854" s="2" t="b">
        <f>IF(COUNTIFS($O$2:O854,Comodines[[#This Row],[LatT&amp;LonT]],$F$2:F854,Datos[[#This Row],[Acq_date]]-1)=0,TRUE,FALSE)</f>
        <v>1</v>
      </c>
      <c r="W854" s="2" t="b">
        <f>AND(Comodines[[#This Row],[L&amp;L]],Comodines[[#This Row],[Nuevo_Fuego]])</f>
        <v>0</v>
      </c>
      <c r="X854" s="2" t="str">
        <f>IF(Comodines[[#This Row],[L&amp;L]],Comodines[[#This Row],[Contador]],"")</f>
        <v/>
      </c>
      <c r="Y854" s="2" t="str">
        <f>IFERROR(SMALL(Comodines[L&amp;LC1],COUNTA($U$2:U854)),"")</f>
        <v/>
      </c>
      <c r="Z854" s="2" t="str">
        <f>IF(AND(Comodines[[#This Row],[Nuevo_Fuego]],Comodines[[#This Row],[L&amp;L]]),Comodines[[#This Row],[Contador]],"")</f>
        <v/>
      </c>
      <c r="AA854" s="2" t="str">
        <f>IFERROR(SMALL(Comodines[FuegoC1],COUNTA($W$2:W854)),"")</f>
        <v/>
      </c>
      <c r="AB854" s="3"/>
      <c r="AD854" s="3"/>
      <c r="AE854" s="3"/>
    </row>
    <row r="855" spans="1:31" ht="15" x14ac:dyDescent="0.25">
      <c r="A855" s="25">
        <v>30.687999999999999</v>
      </c>
      <c r="B855" s="18">
        <v>-90.585530000000006</v>
      </c>
      <c r="C855" s="2">
        <v>367</v>
      </c>
      <c r="D855" s="2">
        <v>0.6</v>
      </c>
      <c r="E855" s="2">
        <v>0.7</v>
      </c>
      <c r="F855" s="4">
        <v>42643</v>
      </c>
      <c r="G855" s="2">
        <v>2005</v>
      </c>
      <c r="H855" s="2" t="s">
        <v>0</v>
      </c>
      <c r="I855" s="2" t="s">
        <v>1</v>
      </c>
      <c r="J855" s="2" t="s">
        <v>2</v>
      </c>
      <c r="K855" s="2">
        <v>296.5</v>
      </c>
      <c r="L855" s="2">
        <v>0</v>
      </c>
      <c r="M855" s="6" t="s">
        <v>3</v>
      </c>
      <c r="N855" s="23"/>
      <c r="O855" s="21" t="str">
        <f>Comodines[[#This Row],[Lat_trunc]]&amp;Comodines[[#This Row],[Lon_trunc]]</f>
        <v>30.688-90.5855</v>
      </c>
      <c r="P855" s="21">
        <f>MROUND(Datos[[#This Row],[Latitude]],IF(Datos[[#This Row],[Latitude]]&lt;0,-Precisión,Precisión))</f>
        <v>30.688000000000002</v>
      </c>
      <c r="Q855" s="21">
        <f>MROUND(Datos[[#This Row],[Longitude]],IF(Datos[[#This Row],[Longitude]]&lt;0,-Precisión,Precisión))</f>
        <v>-90.585499999999996</v>
      </c>
      <c r="R855" s="1">
        <v>854</v>
      </c>
      <c r="S855" s="5" t="b">
        <f>AND(Datos[[#This Row],[Latitude]]&gt;=Latitud_,Datos[[#This Row],[Latitude]]&lt;=_Latitud)</f>
        <v>0</v>
      </c>
      <c r="T855" s="2" t="b">
        <f>AND(Datos[[#This Row],[Longitude]]&gt;=Longitud_,Datos[[#This Row],[Longitude]]&lt;=_Longitud)</f>
        <v>0</v>
      </c>
      <c r="U855" s="2" t="b">
        <f>AND(Comodines[[#This Row],[Latitud]],Comodines[[#This Row],[Longitud]])</f>
        <v>0</v>
      </c>
      <c r="V855" s="2" t="b">
        <f>IF(COUNTIFS($O$2:O855,Comodines[[#This Row],[LatT&amp;LonT]],$F$2:F855,Datos[[#This Row],[Acq_date]]-1)=0,TRUE,FALSE)</f>
        <v>1</v>
      </c>
      <c r="W855" s="2" t="b">
        <f>AND(Comodines[[#This Row],[L&amp;L]],Comodines[[#This Row],[Nuevo_Fuego]])</f>
        <v>0</v>
      </c>
      <c r="X855" s="2" t="str">
        <f>IF(Comodines[[#This Row],[L&amp;L]],Comodines[[#This Row],[Contador]],"")</f>
        <v/>
      </c>
      <c r="Y855" s="2" t="str">
        <f>IFERROR(SMALL(Comodines[L&amp;LC1],COUNTA($U$2:U855)),"")</f>
        <v/>
      </c>
      <c r="Z855" s="2" t="str">
        <f>IF(AND(Comodines[[#This Row],[Nuevo_Fuego]],Comodines[[#This Row],[L&amp;L]]),Comodines[[#This Row],[Contador]],"")</f>
        <v/>
      </c>
      <c r="AA855" s="2" t="str">
        <f>IFERROR(SMALL(Comodines[FuegoC1],COUNTA($W$2:W855)),"")</f>
        <v/>
      </c>
      <c r="AB855" s="3"/>
      <c r="AD855" s="3"/>
      <c r="AE855" s="3"/>
    </row>
    <row r="856" spans="1:31" ht="15" x14ac:dyDescent="0.25">
      <c r="A856" s="25">
        <v>30.555910000000001</v>
      </c>
      <c r="B856" s="18">
        <v>-92.486350000000002</v>
      </c>
      <c r="C856" s="2">
        <v>340.8</v>
      </c>
      <c r="D856" s="2">
        <v>0.5</v>
      </c>
      <c r="E856" s="2">
        <v>0.7</v>
      </c>
      <c r="F856" s="4">
        <v>42643</v>
      </c>
      <c r="G856" s="2">
        <v>2005</v>
      </c>
      <c r="H856" s="2" t="s">
        <v>0</v>
      </c>
      <c r="I856" s="2" t="s">
        <v>1</v>
      </c>
      <c r="J856" s="2" t="s">
        <v>2</v>
      </c>
      <c r="K856" s="2">
        <v>297.39999999999998</v>
      </c>
      <c r="L856" s="2">
        <v>0</v>
      </c>
      <c r="M856" s="6" t="s">
        <v>3</v>
      </c>
      <c r="N856" s="23"/>
      <c r="O856" s="21" t="str">
        <f>Comodines[[#This Row],[Lat_trunc]]&amp;Comodines[[#This Row],[Lon_trunc]]</f>
        <v>30.556-92.4865</v>
      </c>
      <c r="P856" s="21">
        <f>MROUND(Datos[[#This Row],[Latitude]],IF(Datos[[#This Row],[Latitude]]&lt;0,-Precisión,Precisión))</f>
        <v>30.556000000000001</v>
      </c>
      <c r="Q856" s="21">
        <f>MROUND(Datos[[#This Row],[Longitude]],IF(Datos[[#This Row],[Longitude]]&lt;0,-Precisión,Precisión))</f>
        <v>-92.486500000000007</v>
      </c>
      <c r="R856" s="1">
        <v>855</v>
      </c>
      <c r="S856" s="5" t="b">
        <f>AND(Datos[[#This Row],[Latitude]]&gt;=Latitud_,Datos[[#This Row],[Latitude]]&lt;=_Latitud)</f>
        <v>0</v>
      </c>
      <c r="T856" s="2" t="b">
        <f>AND(Datos[[#This Row],[Longitude]]&gt;=Longitud_,Datos[[#This Row],[Longitude]]&lt;=_Longitud)</f>
        <v>0</v>
      </c>
      <c r="U856" s="2" t="b">
        <f>AND(Comodines[[#This Row],[Latitud]],Comodines[[#This Row],[Longitud]])</f>
        <v>0</v>
      </c>
      <c r="V856" s="2" t="b">
        <f>IF(COUNTIFS($O$2:O856,Comodines[[#This Row],[LatT&amp;LonT]],$F$2:F856,Datos[[#This Row],[Acq_date]]-1)=0,TRUE,FALSE)</f>
        <v>1</v>
      </c>
      <c r="W856" s="2" t="b">
        <f>AND(Comodines[[#This Row],[L&amp;L]],Comodines[[#This Row],[Nuevo_Fuego]])</f>
        <v>0</v>
      </c>
      <c r="X856" s="2" t="str">
        <f>IF(Comodines[[#This Row],[L&amp;L]],Comodines[[#This Row],[Contador]],"")</f>
        <v/>
      </c>
      <c r="Y856" s="2" t="str">
        <f>IFERROR(SMALL(Comodines[L&amp;LC1],COUNTA($U$2:U856)),"")</f>
        <v/>
      </c>
      <c r="Z856" s="2" t="str">
        <f>IF(AND(Comodines[[#This Row],[Nuevo_Fuego]],Comodines[[#This Row],[L&amp;L]]),Comodines[[#This Row],[Contador]],"")</f>
        <v/>
      </c>
      <c r="AA856" s="2" t="str">
        <f>IFERROR(SMALL(Comodines[FuegoC1],COUNTA($W$2:W856)),"")</f>
        <v/>
      </c>
      <c r="AB856" s="3"/>
      <c r="AD856" s="3"/>
      <c r="AE856" s="3"/>
    </row>
    <row r="857" spans="1:31" ht="15" x14ac:dyDescent="0.25">
      <c r="A857" s="25">
        <v>30.682410000000001</v>
      </c>
      <c r="B857" s="18">
        <v>-90.577529999999996</v>
      </c>
      <c r="C857" s="2">
        <v>329.1</v>
      </c>
      <c r="D857" s="2">
        <v>0.6</v>
      </c>
      <c r="E857" s="2">
        <v>0.7</v>
      </c>
      <c r="F857" s="4">
        <v>42643</v>
      </c>
      <c r="G857" s="2">
        <v>2005</v>
      </c>
      <c r="H857" s="2" t="s">
        <v>0</v>
      </c>
      <c r="I857" s="2" t="s">
        <v>1</v>
      </c>
      <c r="J857" s="2" t="s">
        <v>2</v>
      </c>
      <c r="K857" s="2">
        <v>294.10000000000002</v>
      </c>
      <c r="L857" s="2">
        <v>0</v>
      </c>
      <c r="M857" s="6" t="s">
        <v>3</v>
      </c>
      <c r="N857" s="23"/>
      <c r="O857" s="21" t="str">
        <f>Comodines[[#This Row],[Lat_trunc]]&amp;Comodines[[#This Row],[Lon_trunc]]</f>
        <v>30.6825-90.5775</v>
      </c>
      <c r="P857" s="21">
        <f>MROUND(Datos[[#This Row],[Latitude]],IF(Datos[[#This Row],[Latitude]]&lt;0,-Precisión,Precisión))</f>
        <v>30.682500000000001</v>
      </c>
      <c r="Q857" s="21">
        <f>MROUND(Datos[[#This Row],[Longitude]],IF(Datos[[#This Row],[Longitude]]&lt;0,-Precisión,Precisión))</f>
        <v>-90.577500000000001</v>
      </c>
      <c r="R857" s="1">
        <v>856</v>
      </c>
      <c r="S857" s="5" t="b">
        <f>AND(Datos[[#This Row],[Latitude]]&gt;=Latitud_,Datos[[#This Row],[Latitude]]&lt;=_Latitud)</f>
        <v>0</v>
      </c>
      <c r="T857" s="2" t="b">
        <f>AND(Datos[[#This Row],[Longitude]]&gt;=Longitud_,Datos[[#This Row],[Longitude]]&lt;=_Longitud)</f>
        <v>0</v>
      </c>
      <c r="U857" s="2" t="b">
        <f>AND(Comodines[[#This Row],[Latitud]],Comodines[[#This Row],[Longitud]])</f>
        <v>0</v>
      </c>
      <c r="V857" s="2" t="b">
        <f>IF(COUNTIFS($O$2:O857,Comodines[[#This Row],[LatT&amp;LonT]],$F$2:F857,Datos[[#This Row],[Acq_date]]-1)=0,TRUE,FALSE)</f>
        <v>1</v>
      </c>
      <c r="W857" s="2" t="b">
        <f>AND(Comodines[[#This Row],[L&amp;L]],Comodines[[#This Row],[Nuevo_Fuego]])</f>
        <v>0</v>
      </c>
      <c r="X857" s="2" t="str">
        <f>IF(Comodines[[#This Row],[L&amp;L]],Comodines[[#This Row],[Contador]],"")</f>
        <v/>
      </c>
      <c r="Y857" s="2" t="str">
        <f>IFERROR(SMALL(Comodines[L&amp;LC1],COUNTA($U$2:U857)),"")</f>
        <v/>
      </c>
      <c r="Z857" s="2" t="str">
        <f>IF(AND(Comodines[[#This Row],[Nuevo_Fuego]],Comodines[[#This Row],[L&amp;L]]),Comodines[[#This Row],[Contador]],"")</f>
        <v/>
      </c>
      <c r="AA857" s="2" t="str">
        <f>IFERROR(SMALL(Comodines[FuegoC1],COUNTA($W$2:W857)),"")</f>
        <v/>
      </c>
      <c r="AB857" s="3"/>
      <c r="AD857" s="3"/>
      <c r="AE857" s="3"/>
    </row>
    <row r="858" spans="1:31" ht="15" x14ac:dyDescent="0.25">
      <c r="A858" s="25">
        <v>30.682130000000001</v>
      </c>
      <c r="B858" s="18">
        <v>-90.584559999999996</v>
      </c>
      <c r="C858" s="2">
        <v>334.5</v>
      </c>
      <c r="D858" s="2">
        <v>0.6</v>
      </c>
      <c r="E858" s="2">
        <v>0.7</v>
      </c>
      <c r="F858" s="4">
        <v>42643</v>
      </c>
      <c r="G858" s="2">
        <v>2005</v>
      </c>
      <c r="H858" s="2" t="s">
        <v>0</v>
      </c>
      <c r="I858" s="2" t="s">
        <v>1</v>
      </c>
      <c r="J858" s="2" t="s">
        <v>2</v>
      </c>
      <c r="K858" s="2">
        <v>294.60000000000002</v>
      </c>
      <c r="L858" s="2">
        <v>0</v>
      </c>
      <c r="M858" s="6" t="s">
        <v>3</v>
      </c>
      <c r="N858" s="23"/>
      <c r="O858" s="21" t="str">
        <f>Comodines[[#This Row],[Lat_trunc]]&amp;Comodines[[#This Row],[Lon_trunc]]</f>
        <v>30.682-90.5845</v>
      </c>
      <c r="P858" s="21">
        <f>MROUND(Datos[[#This Row],[Latitude]],IF(Datos[[#This Row],[Latitude]]&lt;0,-Precisión,Precisión))</f>
        <v>30.682000000000002</v>
      </c>
      <c r="Q858" s="21">
        <f>MROUND(Datos[[#This Row],[Longitude]],IF(Datos[[#This Row],[Longitude]]&lt;0,-Precisión,Precisión))</f>
        <v>-90.584500000000006</v>
      </c>
      <c r="R858" s="1">
        <v>857</v>
      </c>
      <c r="S858" s="5" t="b">
        <f>AND(Datos[[#This Row],[Latitude]]&gt;=Latitud_,Datos[[#This Row],[Latitude]]&lt;=_Latitud)</f>
        <v>0</v>
      </c>
      <c r="T858" s="2" t="b">
        <f>AND(Datos[[#This Row],[Longitude]]&gt;=Longitud_,Datos[[#This Row],[Longitude]]&lt;=_Longitud)</f>
        <v>0</v>
      </c>
      <c r="U858" s="2" t="b">
        <f>AND(Comodines[[#This Row],[Latitud]],Comodines[[#This Row],[Longitud]])</f>
        <v>0</v>
      </c>
      <c r="V858" s="2" t="b">
        <f>IF(COUNTIFS($O$2:O858,Comodines[[#This Row],[LatT&amp;LonT]],$F$2:F858,Datos[[#This Row],[Acq_date]]-1)=0,TRUE,FALSE)</f>
        <v>1</v>
      </c>
      <c r="W858" s="2" t="b">
        <f>AND(Comodines[[#This Row],[L&amp;L]],Comodines[[#This Row],[Nuevo_Fuego]])</f>
        <v>0</v>
      </c>
      <c r="X858" s="2" t="str">
        <f>IF(Comodines[[#This Row],[L&amp;L]],Comodines[[#This Row],[Contador]],"")</f>
        <v/>
      </c>
      <c r="Y858" s="2" t="str">
        <f>IFERROR(SMALL(Comodines[L&amp;LC1],COUNTA($U$2:U858)),"")</f>
        <v/>
      </c>
      <c r="Z858" s="2" t="str">
        <f>IF(AND(Comodines[[#This Row],[Nuevo_Fuego]],Comodines[[#This Row],[L&amp;L]]),Comodines[[#This Row],[Contador]],"")</f>
        <v/>
      </c>
      <c r="AA858" s="2" t="str">
        <f>IFERROR(SMALL(Comodines[FuegoC1],COUNTA($W$2:W858)),"")</f>
        <v/>
      </c>
      <c r="AB858" s="3"/>
      <c r="AD858" s="3"/>
      <c r="AE858" s="3"/>
    </row>
    <row r="859" spans="1:31" ht="15" x14ac:dyDescent="0.25">
      <c r="A859" s="25">
        <v>30.689219999999999</v>
      </c>
      <c r="B859" s="18">
        <v>-90.5779</v>
      </c>
      <c r="C859" s="2">
        <v>367</v>
      </c>
      <c r="D859" s="2">
        <v>0.6</v>
      </c>
      <c r="E859" s="2">
        <v>0.7</v>
      </c>
      <c r="F859" s="4">
        <v>42643</v>
      </c>
      <c r="G859" s="2">
        <v>2005</v>
      </c>
      <c r="H859" s="2" t="s">
        <v>0</v>
      </c>
      <c r="I859" s="2" t="s">
        <v>1</v>
      </c>
      <c r="J859" s="2" t="s">
        <v>2</v>
      </c>
      <c r="K859" s="2">
        <v>295</v>
      </c>
      <c r="L859" s="2">
        <v>0</v>
      </c>
      <c r="M859" s="6" t="s">
        <v>3</v>
      </c>
      <c r="N859" s="23"/>
      <c r="O859" s="21" t="str">
        <f>Comodines[[#This Row],[Lat_trunc]]&amp;Comodines[[#This Row],[Lon_trunc]]</f>
        <v>30.689-90.578</v>
      </c>
      <c r="P859" s="21">
        <f>MROUND(Datos[[#This Row],[Latitude]],IF(Datos[[#This Row],[Latitude]]&lt;0,-Precisión,Precisión))</f>
        <v>30.689</v>
      </c>
      <c r="Q859" s="21">
        <f>MROUND(Datos[[#This Row],[Longitude]],IF(Datos[[#This Row],[Longitude]]&lt;0,-Precisión,Precisión))</f>
        <v>-90.578000000000003</v>
      </c>
      <c r="R859" s="1">
        <v>858</v>
      </c>
      <c r="S859" s="5" t="b">
        <f>AND(Datos[[#This Row],[Latitude]]&gt;=Latitud_,Datos[[#This Row],[Latitude]]&lt;=_Latitud)</f>
        <v>0</v>
      </c>
      <c r="T859" s="2" t="b">
        <f>AND(Datos[[#This Row],[Longitude]]&gt;=Longitud_,Datos[[#This Row],[Longitude]]&lt;=_Longitud)</f>
        <v>0</v>
      </c>
      <c r="U859" s="2" t="b">
        <f>AND(Comodines[[#This Row],[Latitud]],Comodines[[#This Row],[Longitud]])</f>
        <v>0</v>
      </c>
      <c r="V859" s="2" t="b">
        <f>IF(COUNTIFS($O$2:O859,Comodines[[#This Row],[LatT&amp;LonT]],$F$2:F859,Datos[[#This Row],[Acq_date]]-1)=0,TRUE,FALSE)</f>
        <v>1</v>
      </c>
      <c r="W859" s="2" t="b">
        <f>AND(Comodines[[#This Row],[L&amp;L]],Comodines[[#This Row],[Nuevo_Fuego]])</f>
        <v>0</v>
      </c>
      <c r="X859" s="2" t="str">
        <f>IF(Comodines[[#This Row],[L&amp;L]],Comodines[[#This Row],[Contador]],"")</f>
        <v/>
      </c>
      <c r="Y859" s="2" t="str">
        <f>IFERROR(SMALL(Comodines[L&amp;LC1],COUNTA($U$2:U859)),"")</f>
        <v/>
      </c>
      <c r="Z859" s="2" t="str">
        <f>IF(AND(Comodines[[#This Row],[Nuevo_Fuego]],Comodines[[#This Row],[L&amp;L]]),Comodines[[#This Row],[Contador]],"")</f>
        <v/>
      </c>
      <c r="AA859" s="2" t="str">
        <f>IFERROR(SMALL(Comodines[FuegoC1],COUNTA($W$2:W859)),"")</f>
        <v/>
      </c>
      <c r="AB859" s="3"/>
      <c r="AD859" s="3"/>
      <c r="AE859" s="3"/>
    </row>
    <row r="860" spans="1:31" ht="15" x14ac:dyDescent="0.25">
      <c r="A860" s="25">
        <v>30.688939999999999</v>
      </c>
      <c r="B860" s="18">
        <v>-90.584980000000002</v>
      </c>
      <c r="C860" s="2">
        <v>356.9</v>
      </c>
      <c r="D860" s="2">
        <v>0.6</v>
      </c>
      <c r="E860" s="2">
        <v>0.7</v>
      </c>
      <c r="F860" s="4">
        <v>42643</v>
      </c>
      <c r="G860" s="2">
        <v>2005</v>
      </c>
      <c r="H860" s="2" t="s">
        <v>0</v>
      </c>
      <c r="I860" s="2" t="s">
        <v>1</v>
      </c>
      <c r="J860" s="2" t="s">
        <v>2</v>
      </c>
      <c r="K860" s="2">
        <v>296.3</v>
      </c>
      <c r="L860" s="2">
        <v>0</v>
      </c>
      <c r="M860" s="6" t="s">
        <v>3</v>
      </c>
      <c r="N860" s="23"/>
      <c r="O860" s="21" t="str">
        <f>Comodines[[#This Row],[Lat_trunc]]&amp;Comodines[[#This Row],[Lon_trunc]]</f>
        <v>30.689-90.585</v>
      </c>
      <c r="P860" s="21">
        <f>MROUND(Datos[[#This Row],[Latitude]],IF(Datos[[#This Row],[Latitude]]&lt;0,-Precisión,Precisión))</f>
        <v>30.689</v>
      </c>
      <c r="Q860" s="21">
        <f>MROUND(Datos[[#This Row],[Longitude]],IF(Datos[[#This Row],[Longitude]]&lt;0,-Precisión,Precisión))</f>
        <v>-90.585000000000008</v>
      </c>
      <c r="R860" s="1">
        <v>859</v>
      </c>
      <c r="S860" s="5" t="b">
        <f>AND(Datos[[#This Row],[Latitude]]&gt;=Latitud_,Datos[[#This Row],[Latitude]]&lt;=_Latitud)</f>
        <v>0</v>
      </c>
      <c r="T860" s="2" t="b">
        <f>AND(Datos[[#This Row],[Longitude]]&gt;=Longitud_,Datos[[#This Row],[Longitude]]&lt;=_Longitud)</f>
        <v>0</v>
      </c>
      <c r="U860" s="2" t="b">
        <f>AND(Comodines[[#This Row],[Latitud]],Comodines[[#This Row],[Longitud]])</f>
        <v>0</v>
      </c>
      <c r="V860" s="2" t="b">
        <f>IF(COUNTIFS($O$2:O860,Comodines[[#This Row],[LatT&amp;LonT]],$F$2:F860,Datos[[#This Row],[Acq_date]]-1)=0,TRUE,FALSE)</f>
        <v>1</v>
      </c>
      <c r="W860" s="2" t="b">
        <f>AND(Comodines[[#This Row],[L&amp;L]],Comodines[[#This Row],[Nuevo_Fuego]])</f>
        <v>0</v>
      </c>
      <c r="X860" s="2" t="str">
        <f>IF(Comodines[[#This Row],[L&amp;L]],Comodines[[#This Row],[Contador]],"")</f>
        <v/>
      </c>
      <c r="Y860" s="2" t="str">
        <f>IFERROR(SMALL(Comodines[L&amp;LC1],COUNTA($U$2:U860)),"")</f>
        <v/>
      </c>
      <c r="Z860" s="2" t="str">
        <f>IF(AND(Comodines[[#This Row],[Nuevo_Fuego]],Comodines[[#This Row],[L&amp;L]]),Comodines[[#This Row],[Contador]],"")</f>
        <v/>
      </c>
      <c r="AA860" s="2" t="str">
        <f>IFERROR(SMALL(Comodines[FuegoC1],COUNTA($W$2:W860)),"")</f>
        <v/>
      </c>
      <c r="AB860" s="3"/>
      <c r="AD860" s="3"/>
      <c r="AE860" s="3"/>
    </row>
    <row r="861" spans="1:31" ht="15" x14ac:dyDescent="0.25">
      <c r="A861" s="25">
        <v>30.499939999999999</v>
      </c>
      <c r="B861" s="18">
        <v>-94.589200000000005</v>
      </c>
      <c r="C861" s="2">
        <v>327.3</v>
      </c>
      <c r="D861" s="2">
        <v>0.4</v>
      </c>
      <c r="E861" s="2">
        <v>0.6</v>
      </c>
      <c r="F861" s="4">
        <v>42643</v>
      </c>
      <c r="G861" s="2">
        <v>2005</v>
      </c>
      <c r="H861" s="2" t="s">
        <v>0</v>
      </c>
      <c r="I861" s="2" t="s">
        <v>1</v>
      </c>
      <c r="J861" s="2" t="s">
        <v>2</v>
      </c>
      <c r="K861" s="2">
        <v>295.10000000000002</v>
      </c>
      <c r="L861" s="2">
        <v>0</v>
      </c>
      <c r="M861" s="6" t="s">
        <v>3</v>
      </c>
      <c r="N861" s="23"/>
      <c r="O861" s="21" t="str">
        <f>Comodines[[#This Row],[Lat_trunc]]&amp;Comodines[[#This Row],[Lon_trunc]]</f>
        <v>30.5-94.589</v>
      </c>
      <c r="P861" s="21">
        <f>MROUND(Datos[[#This Row],[Latitude]],IF(Datos[[#This Row],[Latitude]]&lt;0,-Precisión,Precisión))</f>
        <v>30.5</v>
      </c>
      <c r="Q861" s="21">
        <f>MROUND(Datos[[#This Row],[Longitude]],IF(Datos[[#This Row],[Longitude]]&lt;0,-Precisión,Precisión))</f>
        <v>-94.588999999999999</v>
      </c>
      <c r="R861" s="1">
        <v>860</v>
      </c>
      <c r="S861" s="5" t="b">
        <f>AND(Datos[[#This Row],[Latitude]]&gt;=Latitud_,Datos[[#This Row],[Latitude]]&lt;=_Latitud)</f>
        <v>0</v>
      </c>
      <c r="T861" s="2" t="b">
        <f>AND(Datos[[#This Row],[Longitude]]&gt;=Longitud_,Datos[[#This Row],[Longitude]]&lt;=_Longitud)</f>
        <v>0</v>
      </c>
      <c r="U861" s="2" t="b">
        <f>AND(Comodines[[#This Row],[Latitud]],Comodines[[#This Row],[Longitud]])</f>
        <v>0</v>
      </c>
      <c r="V861" s="2" t="b">
        <f>IF(COUNTIFS($O$2:O861,Comodines[[#This Row],[LatT&amp;LonT]],$F$2:F861,Datos[[#This Row],[Acq_date]]-1)=0,TRUE,FALSE)</f>
        <v>1</v>
      </c>
      <c r="W861" s="2" t="b">
        <f>AND(Comodines[[#This Row],[L&amp;L]],Comodines[[#This Row],[Nuevo_Fuego]])</f>
        <v>0</v>
      </c>
      <c r="X861" s="2" t="str">
        <f>IF(Comodines[[#This Row],[L&amp;L]],Comodines[[#This Row],[Contador]],"")</f>
        <v/>
      </c>
      <c r="Y861" s="2" t="str">
        <f>IFERROR(SMALL(Comodines[L&amp;LC1],COUNTA($U$2:U861)),"")</f>
        <v/>
      </c>
      <c r="Z861" s="2" t="str">
        <f>IF(AND(Comodines[[#This Row],[Nuevo_Fuego]],Comodines[[#This Row],[L&amp;L]]),Comodines[[#This Row],[Contador]],"")</f>
        <v/>
      </c>
      <c r="AA861" s="2" t="str">
        <f>IFERROR(SMALL(Comodines[FuegoC1],COUNTA($W$2:W861)),"")</f>
        <v/>
      </c>
      <c r="AB861" s="3"/>
      <c r="AD861" s="3"/>
      <c r="AE861" s="3"/>
    </row>
    <row r="862" spans="1:31" ht="15" x14ac:dyDescent="0.25">
      <c r="A862" s="25">
        <v>30.720040000000001</v>
      </c>
      <c r="B862" s="18">
        <v>-91.638350000000003</v>
      </c>
      <c r="C862" s="2">
        <v>342.7</v>
      </c>
      <c r="D862" s="2">
        <v>0.6</v>
      </c>
      <c r="E862" s="2">
        <v>0.7</v>
      </c>
      <c r="F862" s="4">
        <v>42643</v>
      </c>
      <c r="G862" s="2">
        <v>2005</v>
      </c>
      <c r="H862" s="2" t="s">
        <v>0</v>
      </c>
      <c r="I862" s="2" t="s">
        <v>1</v>
      </c>
      <c r="J862" s="2" t="s">
        <v>2</v>
      </c>
      <c r="K862" s="2">
        <v>298.10000000000002</v>
      </c>
      <c r="L862" s="2">
        <v>0</v>
      </c>
      <c r="M862" s="6" t="s">
        <v>3</v>
      </c>
      <c r="N862" s="23"/>
      <c r="O862" s="21" t="str">
        <f>Comodines[[#This Row],[Lat_trunc]]&amp;Comodines[[#This Row],[Lon_trunc]]</f>
        <v>30.72-91.6385</v>
      </c>
      <c r="P862" s="21">
        <f>MROUND(Datos[[#This Row],[Latitude]],IF(Datos[[#This Row],[Latitude]]&lt;0,-Precisión,Precisión))</f>
        <v>30.72</v>
      </c>
      <c r="Q862" s="21">
        <f>MROUND(Datos[[#This Row],[Longitude]],IF(Datos[[#This Row],[Longitude]]&lt;0,-Precisión,Precisión))</f>
        <v>-91.638500000000008</v>
      </c>
      <c r="R862" s="1">
        <v>861</v>
      </c>
      <c r="S862" s="5" t="b">
        <f>AND(Datos[[#This Row],[Latitude]]&gt;=Latitud_,Datos[[#This Row],[Latitude]]&lt;=_Latitud)</f>
        <v>0</v>
      </c>
      <c r="T862" s="2" t="b">
        <f>AND(Datos[[#This Row],[Longitude]]&gt;=Longitud_,Datos[[#This Row],[Longitude]]&lt;=_Longitud)</f>
        <v>0</v>
      </c>
      <c r="U862" s="2" t="b">
        <f>AND(Comodines[[#This Row],[Latitud]],Comodines[[#This Row],[Longitud]])</f>
        <v>0</v>
      </c>
      <c r="V862" s="2" t="b">
        <f>IF(COUNTIFS($O$2:O862,Comodines[[#This Row],[LatT&amp;LonT]],$F$2:F862,Datos[[#This Row],[Acq_date]]-1)=0,TRUE,FALSE)</f>
        <v>1</v>
      </c>
      <c r="W862" s="2" t="b">
        <f>AND(Comodines[[#This Row],[L&amp;L]],Comodines[[#This Row],[Nuevo_Fuego]])</f>
        <v>0</v>
      </c>
      <c r="X862" s="2" t="str">
        <f>IF(Comodines[[#This Row],[L&amp;L]],Comodines[[#This Row],[Contador]],"")</f>
        <v/>
      </c>
      <c r="Y862" s="2" t="str">
        <f>IFERROR(SMALL(Comodines[L&amp;LC1],COUNTA($U$2:U862)),"")</f>
        <v/>
      </c>
      <c r="Z862" s="2" t="str">
        <f>IF(AND(Comodines[[#This Row],[Nuevo_Fuego]],Comodines[[#This Row],[L&amp;L]]),Comodines[[#This Row],[Contador]],"")</f>
        <v/>
      </c>
      <c r="AA862" s="2" t="str">
        <f>IFERROR(SMALL(Comodines[FuegoC1],COUNTA($W$2:W862)),"")</f>
        <v/>
      </c>
      <c r="AB862" s="3"/>
      <c r="AD862" s="3"/>
      <c r="AE862" s="3"/>
    </row>
    <row r="863" spans="1:31" ht="15" x14ac:dyDescent="0.25">
      <c r="A863" s="25">
        <v>30.315249999999999</v>
      </c>
      <c r="B863" s="18">
        <v>-97.360190000000003</v>
      </c>
      <c r="C863" s="2">
        <v>331.3</v>
      </c>
      <c r="D863" s="2">
        <v>0.5</v>
      </c>
      <c r="E863" s="2">
        <v>0.5</v>
      </c>
      <c r="F863" s="4">
        <v>42643</v>
      </c>
      <c r="G863" s="2">
        <v>2005</v>
      </c>
      <c r="H863" s="2" t="s">
        <v>0</v>
      </c>
      <c r="I863" s="2" t="s">
        <v>1</v>
      </c>
      <c r="J863" s="2" t="s">
        <v>2</v>
      </c>
      <c r="K863" s="2">
        <v>300.10000000000002</v>
      </c>
      <c r="L863" s="2">
        <v>0</v>
      </c>
      <c r="M863" s="6" t="s">
        <v>3</v>
      </c>
      <c r="N863" s="23"/>
      <c r="O863" s="21" t="str">
        <f>Comodines[[#This Row],[Lat_trunc]]&amp;Comodines[[#This Row],[Lon_trunc]]</f>
        <v>30.3155-97.36</v>
      </c>
      <c r="P863" s="21">
        <f>MROUND(Datos[[#This Row],[Latitude]],IF(Datos[[#This Row],[Latitude]]&lt;0,-Precisión,Precisión))</f>
        <v>30.3155</v>
      </c>
      <c r="Q863" s="21">
        <f>MROUND(Datos[[#This Row],[Longitude]],IF(Datos[[#This Row],[Longitude]]&lt;0,-Precisión,Precisión))</f>
        <v>-97.36</v>
      </c>
      <c r="R863" s="1">
        <v>862</v>
      </c>
      <c r="S863" s="5" t="b">
        <f>AND(Datos[[#This Row],[Latitude]]&gt;=Latitud_,Datos[[#This Row],[Latitude]]&lt;=_Latitud)</f>
        <v>0</v>
      </c>
      <c r="T863" s="2" t="b">
        <f>AND(Datos[[#This Row],[Longitude]]&gt;=Longitud_,Datos[[#This Row],[Longitude]]&lt;=_Longitud)</f>
        <v>0</v>
      </c>
      <c r="U863" s="2" t="b">
        <f>AND(Comodines[[#This Row],[Latitud]],Comodines[[#This Row],[Longitud]])</f>
        <v>0</v>
      </c>
      <c r="V863" s="2" t="b">
        <f>IF(COUNTIFS($O$2:O863,Comodines[[#This Row],[LatT&amp;LonT]],$F$2:F863,Datos[[#This Row],[Acq_date]]-1)=0,TRUE,FALSE)</f>
        <v>1</v>
      </c>
      <c r="W863" s="2" t="b">
        <f>AND(Comodines[[#This Row],[L&amp;L]],Comodines[[#This Row],[Nuevo_Fuego]])</f>
        <v>0</v>
      </c>
      <c r="X863" s="2" t="str">
        <f>IF(Comodines[[#This Row],[L&amp;L]],Comodines[[#This Row],[Contador]],"")</f>
        <v/>
      </c>
      <c r="Y863" s="2" t="str">
        <f>IFERROR(SMALL(Comodines[L&amp;LC1],COUNTA($U$2:U863)),"")</f>
        <v/>
      </c>
      <c r="Z863" s="2" t="str">
        <f>IF(AND(Comodines[[#This Row],[Nuevo_Fuego]],Comodines[[#This Row],[L&amp;L]]),Comodines[[#This Row],[Contador]],"")</f>
        <v/>
      </c>
      <c r="AA863" s="2" t="str">
        <f>IFERROR(SMALL(Comodines[FuegoC1],COUNTA($W$2:W863)),"")</f>
        <v/>
      </c>
      <c r="AB863" s="3"/>
      <c r="AD863" s="3"/>
      <c r="AE863" s="3"/>
    </row>
    <row r="864" spans="1:31" ht="15" x14ac:dyDescent="0.25">
      <c r="A864" s="25">
        <v>30.1235</v>
      </c>
      <c r="B864" s="18">
        <v>-99.248149999999995</v>
      </c>
      <c r="C864" s="2">
        <v>347.2</v>
      </c>
      <c r="D864" s="2">
        <v>0.4</v>
      </c>
      <c r="E864" s="2">
        <v>0.5</v>
      </c>
      <c r="F864" s="4">
        <v>42643</v>
      </c>
      <c r="G864" s="2">
        <v>2005</v>
      </c>
      <c r="H864" s="2" t="s">
        <v>0</v>
      </c>
      <c r="I864" s="2" t="s">
        <v>1</v>
      </c>
      <c r="J864" s="2" t="s">
        <v>2</v>
      </c>
      <c r="K864" s="2">
        <v>302.8</v>
      </c>
      <c r="L864" s="2">
        <v>0</v>
      </c>
      <c r="M864" s="6" t="s">
        <v>3</v>
      </c>
      <c r="N864" s="23"/>
      <c r="O864" s="21" t="str">
        <f>Comodines[[#This Row],[Lat_trunc]]&amp;Comodines[[#This Row],[Lon_trunc]]</f>
        <v>30.1235-99.248</v>
      </c>
      <c r="P864" s="21">
        <f>MROUND(Datos[[#This Row],[Latitude]],IF(Datos[[#This Row],[Latitude]]&lt;0,-Precisión,Precisión))</f>
        <v>30.1235</v>
      </c>
      <c r="Q864" s="21">
        <f>MROUND(Datos[[#This Row],[Longitude]],IF(Datos[[#This Row],[Longitude]]&lt;0,-Precisión,Precisión))</f>
        <v>-99.248000000000005</v>
      </c>
      <c r="R864" s="1">
        <v>863</v>
      </c>
      <c r="S864" s="5" t="b">
        <f>AND(Datos[[#This Row],[Latitude]]&gt;=Latitud_,Datos[[#This Row],[Latitude]]&lt;=_Latitud)</f>
        <v>0</v>
      </c>
      <c r="T864" s="2" t="b">
        <f>AND(Datos[[#This Row],[Longitude]]&gt;=Longitud_,Datos[[#This Row],[Longitude]]&lt;=_Longitud)</f>
        <v>0</v>
      </c>
      <c r="U864" s="2" t="b">
        <f>AND(Comodines[[#This Row],[Latitud]],Comodines[[#This Row],[Longitud]])</f>
        <v>0</v>
      </c>
      <c r="V864" s="2" t="b">
        <f>IF(COUNTIFS($O$2:O864,Comodines[[#This Row],[LatT&amp;LonT]],$F$2:F864,Datos[[#This Row],[Acq_date]]-1)=0,TRUE,FALSE)</f>
        <v>1</v>
      </c>
      <c r="W864" s="2" t="b">
        <f>AND(Comodines[[#This Row],[L&amp;L]],Comodines[[#This Row],[Nuevo_Fuego]])</f>
        <v>0</v>
      </c>
      <c r="X864" s="2" t="str">
        <f>IF(Comodines[[#This Row],[L&amp;L]],Comodines[[#This Row],[Contador]],"")</f>
        <v/>
      </c>
      <c r="Y864" s="2" t="str">
        <f>IFERROR(SMALL(Comodines[L&amp;LC1],COUNTA($U$2:U864)),"")</f>
        <v/>
      </c>
      <c r="Z864" s="2" t="str">
        <f>IF(AND(Comodines[[#This Row],[Nuevo_Fuego]],Comodines[[#This Row],[L&amp;L]]),Comodines[[#This Row],[Contador]],"")</f>
        <v/>
      </c>
      <c r="AA864" s="2" t="str">
        <f>IFERROR(SMALL(Comodines[FuegoC1],COUNTA($W$2:W864)),"")</f>
        <v/>
      </c>
      <c r="AB864" s="3"/>
      <c r="AD864" s="3"/>
      <c r="AE864" s="3"/>
    </row>
    <row r="865" spans="1:31" ht="15" x14ac:dyDescent="0.25">
      <c r="A865" s="25">
        <v>30.127569999999999</v>
      </c>
      <c r="B865" s="18">
        <v>-99.248829999999998</v>
      </c>
      <c r="C865" s="2">
        <v>355</v>
      </c>
      <c r="D865" s="2">
        <v>0.4</v>
      </c>
      <c r="E865" s="2">
        <v>0.5</v>
      </c>
      <c r="F865" s="4">
        <v>42643</v>
      </c>
      <c r="G865" s="2">
        <v>2005</v>
      </c>
      <c r="H865" s="2" t="s">
        <v>0</v>
      </c>
      <c r="I865" s="2" t="s">
        <v>1</v>
      </c>
      <c r="J865" s="2" t="s">
        <v>2</v>
      </c>
      <c r="K865" s="2">
        <v>304.5</v>
      </c>
      <c r="L865" s="2">
        <v>0</v>
      </c>
      <c r="M865" s="6" t="s">
        <v>3</v>
      </c>
      <c r="N865" s="23"/>
      <c r="O865" s="21" t="str">
        <f>Comodines[[#This Row],[Lat_trunc]]&amp;Comodines[[#This Row],[Lon_trunc]]</f>
        <v>30.1275-99.249</v>
      </c>
      <c r="P865" s="21">
        <f>MROUND(Datos[[#This Row],[Latitude]],IF(Datos[[#This Row],[Latitude]]&lt;0,-Precisión,Precisión))</f>
        <v>30.127500000000001</v>
      </c>
      <c r="Q865" s="21">
        <f>MROUND(Datos[[#This Row],[Longitude]],IF(Datos[[#This Row],[Longitude]]&lt;0,-Precisión,Precisión))</f>
        <v>-99.248999999999995</v>
      </c>
      <c r="R865" s="1">
        <v>864</v>
      </c>
      <c r="S865" s="5" t="b">
        <f>AND(Datos[[#This Row],[Latitude]]&gt;=Latitud_,Datos[[#This Row],[Latitude]]&lt;=_Latitud)</f>
        <v>0</v>
      </c>
      <c r="T865" s="2" t="b">
        <f>AND(Datos[[#This Row],[Longitude]]&gt;=Longitud_,Datos[[#This Row],[Longitude]]&lt;=_Longitud)</f>
        <v>0</v>
      </c>
      <c r="U865" s="2" t="b">
        <f>AND(Comodines[[#This Row],[Latitud]],Comodines[[#This Row],[Longitud]])</f>
        <v>0</v>
      </c>
      <c r="V865" s="2" t="b">
        <f>IF(COUNTIFS($O$2:O865,Comodines[[#This Row],[LatT&amp;LonT]],$F$2:F865,Datos[[#This Row],[Acq_date]]-1)=0,TRUE,FALSE)</f>
        <v>1</v>
      </c>
      <c r="W865" s="2" t="b">
        <f>AND(Comodines[[#This Row],[L&amp;L]],Comodines[[#This Row],[Nuevo_Fuego]])</f>
        <v>0</v>
      </c>
      <c r="X865" s="2" t="str">
        <f>IF(Comodines[[#This Row],[L&amp;L]],Comodines[[#This Row],[Contador]],"")</f>
        <v/>
      </c>
      <c r="Y865" s="2" t="str">
        <f>IFERROR(SMALL(Comodines[L&amp;LC1],COUNTA($U$2:U865)),"")</f>
        <v/>
      </c>
      <c r="Z865" s="2" t="str">
        <f>IF(AND(Comodines[[#This Row],[Nuevo_Fuego]],Comodines[[#This Row],[L&amp;L]]),Comodines[[#This Row],[Contador]],"")</f>
        <v/>
      </c>
      <c r="AA865" s="2" t="str">
        <f>IFERROR(SMALL(Comodines[FuegoC1],COUNTA($W$2:W865)),"")</f>
        <v/>
      </c>
      <c r="AB865" s="3"/>
      <c r="AD865" s="3"/>
      <c r="AE865" s="3"/>
    </row>
    <row r="866" spans="1:31" ht="15" x14ac:dyDescent="0.25">
      <c r="A866" s="25">
        <v>30.12312</v>
      </c>
      <c r="B866" s="18">
        <v>-99.247649999999993</v>
      </c>
      <c r="C866" s="2">
        <v>335.8</v>
      </c>
      <c r="D866" s="2">
        <v>0.4</v>
      </c>
      <c r="E866" s="2">
        <v>0.5</v>
      </c>
      <c r="F866" s="4">
        <v>42643</v>
      </c>
      <c r="G866" s="2">
        <v>2005</v>
      </c>
      <c r="H866" s="2" t="s">
        <v>0</v>
      </c>
      <c r="I866" s="2" t="s">
        <v>1</v>
      </c>
      <c r="J866" s="2" t="s">
        <v>2</v>
      </c>
      <c r="K866" s="2">
        <v>301.60000000000002</v>
      </c>
      <c r="L866" s="2">
        <v>0</v>
      </c>
      <c r="M866" s="6" t="s">
        <v>3</v>
      </c>
      <c r="N866" s="23"/>
      <c r="O866" s="21" t="str">
        <f>Comodines[[#This Row],[Lat_trunc]]&amp;Comodines[[#This Row],[Lon_trunc]]</f>
        <v>30.123-99.2475</v>
      </c>
      <c r="P866" s="21">
        <f>MROUND(Datos[[#This Row],[Latitude]],IF(Datos[[#This Row],[Latitude]]&lt;0,-Precisión,Precisión))</f>
        <v>30.123000000000001</v>
      </c>
      <c r="Q866" s="21">
        <f>MROUND(Datos[[#This Row],[Longitude]],IF(Datos[[#This Row],[Longitude]]&lt;0,-Precisión,Precisión))</f>
        <v>-99.247500000000002</v>
      </c>
      <c r="R866" s="1">
        <v>865</v>
      </c>
      <c r="S866" s="5" t="b">
        <f>AND(Datos[[#This Row],[Latitude]]&gt;=Latitud_,Datos[[#This Row],[Latitude]]&lt;=_Latitud)</f>
        <v>0</v>
      </c>
      <c r="T866" s="2" t="b">
        <f>AND(Datos[[#This Row],[Longitude]]&gt;=Longitud_,Datos[[#This Row],[Longitude]]&lt;=_Longitud)</f>
        <v>0</v>
      </c>
      <c r="U866" s="2" t="b">
        <f>AND(Comodines[[#This Row],[Latitud]],Comodines[[#This Row],[Longitud]])</f>
        <v>0</v>
      </c>
      <c r="V866" s="2" t="b">
        <f>IF(COUNTIFS($O$2:O866,Comodines[[#This Row],[LatT&amp;LonT]],$F$2:F866,Datos[[#This Row],[Acq_date]]-1)=0,TRUE,FALSE)</f>
        <v>1</v>
      </c>
      <c r="W866" s="2" t="b">
        <f>AND(Comodines[[#This Row],[L&amp;L]],Comodines[[#This Row],[Nuevo_Fuego]])</f>
        <v>0</v>
      </c>
      <c r="X866" s="2" t="str">
        <f>IF(Comodines[[#This Row],[L&amp;L]],Comodines[[#This Row],[Contador]],"")</f>
        <v/>
      </c>
      <c r="Y866" s="2" t="str">
        <f>IFERROR(SMALL(Comodines[L&amp;LC1],COUNTA($U$2:U866)),"")</f>
        <v/>
      </c>
      <c r="Z866" s="2" t="str">
        <f>IF(AND(Comodines[[#This Row],[Nuevo_Fuego]],Comodines[[#This Row],[L&amp;L]]),Comodines[[#This Row],[Contador]],"")</f>
        <v/>
      </c>
      <c r="AA866" s="2" t="str">
        <f>IFERROR(SMALL(Comodines[FuegoC1],COUNTA($W$2:W866)),"")</f>
        <v/>
      </c>
      <c r="AB866" s="3"/>
      <c r="AD866" s="3"/>
      <c r="AE866" s="3"/>
    </row>
    <row r="867" spans="1:31" ht="15" x14ac:dyDescent="0.25">
      <c r="A867" s="25">
        <v>30.127179999999999</v>
      </c>
      <c r="B867" s="18">
        <v>-99.248320000000007</v>
      </c>
      <c r="C867" s="2">
        <v>367</v>
      </c>
      <c r="D867" s="2">
        <v>0.4</v>
      </c>
      <c r="E867" s="2">
        <v>0.5</v>
      </c>
      <c r="F867" s="4">
        <v>42643</v>
      </c>
      <c r="G867" s="2">
        <v>2005</v>
      </c>
      <c r="H867" s="2" t="s">
        <v>0</v>
      </c>
      <c r="I867" s="2" t="s">
        <v>1</v>
      </c>
      <c r="J867" s="2" t="s">
        <v>2</v>
      </c>
      <c r="K867" s="2">
        <v>305.7</v>
      </c>
      <c r="L867" s="2">
        <v>0</v>
      </c>
      <c r="M867" s="6" t="s">
        <v>3</v>
      </c>
      <c r="N867" s="23"/>
      <c r="O867" s="21" t="str">
        <f>Comodines[[#This Row],[Lat_trunc]]&amp;Comodines[[#This Row],[Lon_trunc]]</f>
        <v>30.127-99.2485</v>
      </c>
      <c r="P867" s="21">
        <f>MROUND(Datos[[#This Row],[Latitude]],IF(Datos[[#This Row],[Latitude]]&lt;0,-Precisión,Precisión))</f>
        <v>30.126999999999999</v>
      </c>
      <c r="Q867" s="21">
        <f>MROUND(Datos[[#This Row],[Longitude]],IF(Datos[[#This Row],[Longitude]]&lt;0,-Precisión,Precisión))</f>
        <v>-99.248500000000007</v>
      </c>
      <c r="R867" s="1">
        <v>866</v>
      </c>
      <c r="S867" s="5" t="b">
        <f>AND(Datos[[#This Row],[Latitude]]&gt;=Latitud_,Datos[[#This Row],[Latitude]]&lt;=_Latitud)</f>
        <v>0</v>
      </c>
      <c r="T867" s="2" t="b">
        <f>AND(Datos[[#This Row],[Longitude]]&gt;=Longitud_,Datos[[#This Row],[Longitude]]&lt;=_Longitud)</f>
        <v>0</v>
      </c>
      <c r="U867" s="2" t="b">
        <f>AND(Comodines[[#This Row],[Latitud]],Comodines[[#This Row],[Longitud]])</f>
        <v>0</v>
      </c>
      <c r="V867" s="2" t="b">
        <f>IF(COUNTIFS($O$2:O867,Comodines[[#This Row],[LatT&amp;LonT]],$F$2:F867,Datos[[#This Row],[Acq_date]]-1)=0,TRUE,FALSE)</f>
        <v>1</v>
      </c>
      <c r="W867" s="2" t="b">
        <f>AND(Comodines[[#This Row],[L&amp;L]],Comodines[[#This Row],[Nuevo_Fuego]])</f>
        <v>0</v>
      </c>
      <c r="X867" s="2" t="str">
        <f>IF(Comodines[[#This Row],[L&amp;L]],Comodines[[#This Row],[Contador]],"")</f>
        <v/>
      </c>
      <c r="Y867" s="2" t="str">
        <f>IFERROR(SMALL(Comodines[L&amp;LC1],COUNTA($U$2:U867)),"")</f>
        <v/>
      </c>
      <c r="Z867" s="2" t="str">
        <f>IF(AND(Comodines[[#This Row],[Nuevo_Fuego]],Comodines[[#This Row],[L&amp;L]]),Comodines[[#This Row],[Contador]],"")</f>
        <v/>
      </c>
      <c r="AA867" s="2" t="str">
        <f>IFERROR(SMALL(Comodines[FuegoC1],COUNTA($W$2:W867)),"")</f>
        <v/>
      </c>
      <c r="AB867" s="3"/>
      <c r="AD867" s="3"/>
      <c r="AE867" s="3"/>
    </row>
    <row r="868" spans="1:31" ht="15" x14ac:dyDescent="0.25">
      <c r="A868" s="25">
        <v>30.702909999999999</v>
      </c>
      <c r="B868" s="18">
        <v>-91.609080000000006</v>
      </c>
      <c r="C868" s="2">
        <v>328.9</v>
      </c>
      <c r="D868" s="2">
        <v>0.6</v>
      </c>
      <c r="E868" s="2">
        <v>0.7</v>
      </c>
      <c r="F868" s="4">
        <v>42643</v>
      </c>
      <c r="G868" s="2">
        <v>2005</v>
      </c>
      <c r="H868" s="2" t="s">
        <v>0</v>
      </c>
      <c r="I868" s="2" t="s">
        <v>1</v>
      </c>
      <c r="J868" s="2" t="s">
        <v>2</v>
      </c>
      <c r="K868" s="2">
        <v>298.5</v>
      </c>
      <c r="L868" s="2">
        <v>0</v>
      </c>
      <c r="M868" s="6" t="s">
        <v>3</v>
      </c>
      <c r="N868" s="23"/>
      <c r="O868" s="21" t="str">
        <f>Comodines[[#This Row],[Lat_trunc]]&amp;Comodines[[#This Row],[Lon_trunc]]</f>
        <v>30.703-91.609</v>
      </c>
      <c r="P868" s="21">
        <f>MROUND(Datos[[#This Row],[Latitude]],IF(Datos[[#This Row],[Latitude]]&lt;0,-Precisión,Precisión))</f>
        <v>30.702999999999999</v>
      </c>
      <c r="Q868" s="21">
        <f>MROUND(Datos[[#This Row],[Longitude]],IF(Datos[[#This Row],[Longitude]]&lt;0,-Precisión,Precisión))</f>
        <v>-91.609000000000009</v>
      </c>
      <c r="R868" s="1">
        <v>867</v>
      </c>
      <c r="S868" s="5" t="b">
        <f>AND(Datos[[#This Row],[Latitude]]&gt;=Latitud_,Datos[[#This Row],[Latitude]]&lt;=_Latitud)</f>
        <v>0</v>
      </c>
      <c r="T868" s="2" t="b">
        <f>AND(Datos[[#This Row],[Longitude]]&gt;=Longitud_,Datos[[#This Row],[Longitude]]&lt;=_Longitud)</f>
        <v>0</v>
      </c>
      <c r="U868" s="2" t="b">
        <f>AND(Comodines[[#This Row],[Latitud]],Comodines[[#This Row],[Longitud]])</f>
        <v>0</v>
      </c>
      <c r="V868" s="2" t="b">
        <f>IF(COUNTIFS($O$2:O868,Comodines[[#This Row],[LatT&amp;LonT]],$F$2:F868,Datos[[#This Row],[Acq_date]]-1)=0,TRUE,FALSE)</f>
        <v>1</v>
      </c>
      <c r="W868" s="2" t="b">
        <f>AND(Comodines[[#This Row],[L&amp;L]],Comodines[[#This Row],[Nuevo_Fuego]])</f>
        <v>0</v>
      </c>
      <c r="X868" s="2" t="str">
        <f>IF(Comodines[[#This Row],[L&amp;L]],Comodines[[#This Row],[Contador]],"")</f>
        <v/>
      </c>
      <c r="Y868" s="2" t="str">
        <f>IFERROR(SMALL(Comodines[L&amp;LC1],COUNTA($U$2:U868)),"")</f>
        <v/>
      </c>
      <c r="Z868" s="2" t="str">
        <f>IF(AND(Comodines[[#This Row],[Nuevo_Fuego]],Comodines[[#This Row],[L&amp;L]]),Comodines[[#This Row],[Contador]],"")</f>
        <v/>
      </c>
      <c r="AA868" s="2" t="str">
        <f>IFERROR(SMALL(Comodines[FuegoC1],COUNTA($W$2:W868)),"")</f>
        <v/>
      </c>
      <c r="AB868" s="3"/>
      <c r="AD868" s="3"/>
      <c r="AE868" s="3"/>
    </row>
    <row r="869" spans="1:31" ht="15" x14ac:dyDescent="0.25">
      <c r="A869" s="25">
        <v>30.131250000000001</v>
      </c>
      <c r="B869" s="18">
        <v>-99.24897</v>
      </c>
      <c r="C869" s="2">
        <v>340.2</v>
      </c>
      <c r="D869" s="2">
        <v>0.4</v>
      </c>
      <c r="E869" s="2">
        <v>0.5</v>
      </c>
      <c r="F869" s="4">
        <v>42643</v>
      </c>
      <c r="G869" s="2">
        <v>2005</v>
      </c>
      <c r="H869" s="2" t="s">
        <v>0</v>
      </c>
      <c r="I869" s="2" t="s">
        <v>1</v>
      </c>
      <c r="J869" s="2" t="s">
        <v>2</v>
      </c>
      <c r="K869" s="2">
        <v>301.5</v>
      </c>
      <c r="L869" s="2">
        <v>0</v>
      </c>
      <c r="M869" s="6" t="s">
        <v>3</v>
      </c>
      <c r="N869" s="23"/>
      <c r="O869" s="21" t="str">
        <f>Comodines[[#This Row],[Lat_trunc]]&amp;Comodines[[#This Row],[Lon_trunc]]</f>
        <v>30.1315-99.249</v>
      </c>
      <c r="P869" s="21">
        <f>MROUND(Datos[[#This Row],[Latitude]],IF(Datos[[#This Row],[Latitude]]&lt;0,-Precisión,Precisión))</f>
        <v>30.131499999999999</v>
      </c>
      <c r="Q869" s="21">
        <f>MROUND(Datos[[#This Row],[Longitude]],IF(Datos[[#This Row],[Longitude]]&lt;0,-Precisión,Precisión))</f>
        <v>-99.248999999999995</v>
      </c>
      <c r="R869" s="1">
        <v>868</v>
      </c>
      <c r="S869" s="5" t="b">
        <f>AND(Datos[[#This Row],[Latitude]]&gt;=Latitud_,Datos[[#This Row],[Latitude]]&lt;=_Latitud)</f>
        <v>0</v>
      </c>
      <c r="T869" s="2" t="b">
        <f>AND(Datos[[#This Row],[Longitude]]&gt;=Longitud_,Datos[[#This Row],[Longitude]]&lt;=_Longitud)</f>
        <v>0</v>
      </c>
      <c r="U869" s="2" t="b">
        <f>AND(Comodines[[#This Row],[Latitud]],Comodines[[#This Row],[Longitud]])</f>
        <v>0</v>
      </c>
      <c r="V869" s="2" t="b">
        <f>IF(COUNTIFS($O$2:O869,Comodines[[#This Row],[LatT&amp;LonT]],$F$2:F869,Datos[[#This Row],[Acq_date]]-1)=0,TRUE,FALSE)</f>
        <v>1</v>
      </c>
      <c r="W869" s="2" t="b">
        <f>AND(Comodines[[#This Row],[L&amp;L]],Comodines[[#This Row],[Nuevo_Fuego]])</f>
        <v>0</v>
      </c>
      <c r="X869" s="2" t="str">
        <f>IF(Comodines[[#This Row],[L&amp;L]],Comodines[[#This Row],[Contador]],"")</f>
        <v/>
      </c>
      <c r="Y869" s="2" t="str">
        <f>IFERROR(SMALL(Comodines[L&amp;LC1],COUNTA($U$2:U869)),"")</f>
        <v/>
      </c>
      <c r="Z869" s="2" t="str">
        <f>IF(AND(Comodines[[#This Row],[Nuevo_Fuego]],Comodines[[#This Row],[L&amp;L]]),Comodines[[#This Row],[Contador]],"")</f>
        <v/>
      </c>
      <c r="AA869" s="2" t="str">
        <f>IFERROR(SMALL(Comodines[FuegoC1],COUNTA($W$2:W869)),"")</f>
        <v/>
      </c>
      <c r="AB869" s="3"/>
      <c r="AD869" s="3"/>
      <c r="AE869" s="3"/>
    </row>
    <row r="870" spans="1:31" ht="15" x14ac:dyDescent="0.25">
      <c r="A870" s="25">
        <v>30.135750000000002</v>
      </c>
      <c r="B870" s="18">
        <v>-99.24539</v>
      </c>
      <c r="C870" s="2">
        <v>340.9</v>
      </c>
      <c r="D870" s="2">
        <v>0.4</v>
      </c>
      <c r="E870" s="2">
        <v>0.5</v>
      </c>
      <c r="F870" s="4">
        <v>42643</v>
      </c>
      <c r="G870" s="2">
        <v>2005</v>
      </c>
      <c r="H870" s="2" t="s">
        <v>0</v>
      </c>
      <c r="I870" s="2" t="s">
        <v>1</v>
      </c>
      <c r="J870" s="2" t="s">
        <v>2</v>
      </c>
      <c r="K870" s="2">
        <v>304.10000000000002</v>
      </c>
      <c r="L870" s="2">
        <v>0</v>
      </c>
      <c r="M870" s="6" t="s">
        <v>3</v>
      </c>
      <c r="N870" s="23"/>
      <c r="O870" s="21" t="str">
        <f>Comodines[[#This Row],[Lat_trunc]]&amp;Comodines[[#This Row],[Lon_trunc]]</f>
        <v>30.136-99.2455</v>
      </c>
      <c r="P870" s="21">
        <f>MROUND(Datos[[#This Row],[Latitude]],IF(Datos[[#This Row],[Latitude]]&lt;0,-Precisión,Precisión))</f>
        <v>30.135999999999999</v>
      </c>
      <c r="Q870" s="21">
        <f>MROUND(Datos[[#This Row],[Longitude]],IF(Datos[[#This Row],[Longitude]]&lt;0,-Precisión,Precisión))</f>
        <v>-99.245500000000007</v>
      </c>
      <c r="R870" s="1">
        <v>869</v>
      </c>
      <c r="S870" s="5" t="b">
        <f>AND(Datos[[#This Row],[Latitude]]&gt;=Latitud_,Datos[[#This Row],[Latitude]]&lt;=_Latitud)</f>
        <v>0</v>
      </c>
      <c r="T870" s="2" t="b">
        <f>AND(Datos[[#This Row],[Longitude]]&gt;=Longitud_,Datos[[#This Row],[Longitude]]&lt;=_Longitud)</f>
        <v>0</v>
      </c>
      <c r="U870" s="2" t="b">
        <f>AND(Comodines[[#This Row],[Latitud]],Comodines[[#This Row],[Longitud]])</f>
        <v>0</v>
      </c>
      <c r="V870" s="2" t="b">
        <f>IF(COUNTIFS($O$2:O870,Comodines[[#This Row],[LatT&amp;LonT]],$F$2:F870,Datos[[#This Row],[Acq_date]]-1)=0,TRUE,FALSE)</f>
        <v>1</v>
      </c>
      <c r="W870" s="2" t="b">
        <f>AND(Comodines[[#This Row],[L&amp;L]],Comodines[[#This Row],[Nuevo_Fuego]])</f>
        <v>0</v>
      </c>
      <c r="X870" s="2" t="str">
        <f>IF(Comodines[[#This Row],[L&amp;L]],Comodines[[#This Row],[Contador]],"")</f>
        <v/>
      </c>
      <c r="Y870" s="2" t="str">
        <f>IFERROR(SMALL(Comodines[L&amp;LC1],COUNTA($U$2:U870)),"")</f>
        <v/>
      </c>
      <c r="Z870" s="2" t="str">
        <f>IF(AND(Comodines[[#This Row],[Nuevo_Fuego]],Comodines[[#This Row],[L&amp;L]]),Comodines[[#This Row],[Contador]],"")</f>
        <v/>
      </c>
      <c r="AA870" s="2" t="str">
        <f>IFERROR(SMALL(Comodines[FuegoC1],COUNTA($W$2:W870)),"")</f>
        <v/>
      </c>
      <c r="AB870" s="3"/>
      <c r="AD870" s="3"/>
      <c r="AE870" s="3"/>
    </row>
    <row r="871" spans="1:31" ht="15" x14ac:dyDescent="0.25">
      <c r="A871" s="25">
        <v>30.13983</v>
      </c>
      <c r="B871" s="18">
        <v>-99.245999999999995</v>
      </c>
      <c r="C871" s="2">
        <v>340.5</v>
      </c>
      <c r="D871" s="2">
        <v>0.4</v>
      </c>
      <c r="E871" s="2">
        <v>0.5</v>
      </c>
      <c r="F871" s="4">
        <v>42643</v>
      </c>
      <c r="G871" s="2">
        <v>2005</v>
      </c>
      <c r="H871" s="2" t="s">
        <v>0</v>
      </c>
      <c r="I871" s="2" t="s">
        <v>1</v>
      </c>
      <c r="J871" s="2" t="s">
        <v>2</v>
      </c>
      <c r="K871" s="2">
        <v>302</v>
      </c>
      <c r="L871" s="2">
        <v>0</v>
      </c>
      <c r="M871" s="6" t="s">
        <v>3</v>
      </c>
      <c r="N871" s="23"/>
      <c r="O871" s="21" t="str">
        <f>Comodines[[#This Row],[Lat_trunc]]&amp;Comodines[[#This Row],[Lon_trunc]]</f>
        <v>30.14-99.246</v>
      </c>
      <c r="P871" s="21">
        <f>MROUND(Datos[[#This Row],[Latitude]],IF(Datos[[#This Row],[Latitude]]&lt;0,-Precisión,Precisión))</f>
        <v>30.14</v>
      </c>
      <c r="Q871" s="21">
        <f>MROUND(Datos[[#This Row],[Longitude]],IF(Datos[[#This Row],[Longitude]]&lt;0,-Precisión,Precisión))</f>
        <v>-99.245999999999995</v>
      </c>
      <c r="R871" s="1">
        <v>870</v>
      </c>
      <c r="S871" s="5" t="b">
        <f>AND(Datos[[#This Row],[Latitude]]&gt;=Latitud_,Datos[[#This Row],[Latitude]]&lt;=_Latitud)</f>
        <v>0</v>
      </c>
      <c r="T871" s="2" t="b">
        <f>AND(Datos[[#This Row],[Longitude]]&gt;=Longitud_,Datos[[#This Row],[Longitude]]&lt;=_Longitud)</f>
        <v>0</v>
      </c>
      <c r="U871" s="2" t="b">
        <f>AND(Comodines[[#This Row],[Latitud]],Comodines[[#This Row],[Longitud]])</f>
        <v>0</v>
      </c>
      <c r="V871" s="2" t="b">
        <f>IF(COUNTIFS($O$2:O871,Comodines[[#This Row],[LatT&amp;LonT]],$F$2:F871,Datos[[#This Row],[Acq_date]]-1)=0,TRUE,FALSE)</f>
        <v>1</v>
      </c>
      <c r="W871" s="2" t="b">
        <f>AND(Comodines[[#This Row],[L&amp;L]],Comodines[[#This Row],[Nuevo_Fuego]])</f>
        <v>0</v>
      </c>
      <c r="X871" s="2" t="str">
        <f>IF(Comodines[[#This Row],[L&amp;L]],Comodines[[#This Row],[Contador]],"")</f>
        <v/>
      </c>
      <c r="Y871" s="2" t="str">
        <f>IFERROR(SMALL(Comodines[L&amp;LC1],COUNTA($U$2:U871)),"")</f>
        <v/>
      </c>
      <c r="Z871" s="2" t="str">
        <f>IF(AND(Comodines[[#This Row],[Nuevo_Fuego]],Comodines[[#This Row],[L&amp;L]]),Comodines[[#This Row],[Contador]],"")</f>
        <v/>
      </c>
      <c r="AA871" s="2" t="str">
        <f>IFERROR(SMALL(Comodines[FuegoC1],COUNTA($W$2:W871)),"")</f>
        <v/>
      </c>
      <c r="AB871" s="3"/>
      <c r="AD871" s="3"/>
      <c r="AE871" s="3"/>
    </row>
    <row r="872" spans="1:31" ht="15" x14ac:dyDescent="0.25">
      <c r="A872" s="25">
        <v>30.139379999999999</v>
      </c>
      <c r="B872" s="18">
        <v>-99.250209999999996</v>
      </c>
      <c r="C872" s="2">
        <v>343.4</v>
      </c>
      <c r="D872" s="2">
        <v>0.4</v>
      </c>
      <c r="E872" s="2">
        <v>0.5</v>
      </c>
      <c r="F872" s="4">
        <v>42643</v>
      </c>
      <c r="G872" s="2">
        <v>2005</v>
      </c>
      <c r="H872" s="2" t="s">
        <v>0</v>
      </c>
      <c r="I872" s="2" t="s">
        <v>1</v>
      </c>
      <c r="J872" s="2" t="s">
        <v>2</v>
      </c>
      <c r="K872" s="2">
        <v>302.10000000000002</v>
      </c>
      <c r="L872" s="2">
        <v>0</v>
      </c>
      <c r="M872" s="6" t="s">
        <v>3</v>
      </c>
      <c r="N872" s="23"/>
      <c r="O872" s="21" t="str">
        <f>Comodines[[#This Row],[Lat_trunc]]&amp;Comodines[[#This Row],[Lon_trunc]]</f>
        <v>30.1395-99.25</v>
      </c>
      <c r="P872" s="21">
        <f>MROUND(Datos[[#This Row],[Latitude]],IF(Datos[[#This Row],[Latitude]]&lt;0,-Precisión,Precisión))</f>
        <v>30.139500000000002</v>
      </c>
      <c r="Q872" s="21">
        <f>MROUND(Datos[[#This Row],[Longitude]],IF(Datos[[#This Row],[Longitude]]&lt;0,-Precisión,Precisión))</f>
        <v>-99.25</v>
      </c>
      <c r="R872" s="1">
        <v>871</v>
      </c>
      <c r="S872" s="5" t="b">
        <f>AND(Datos[[#This Row],[Latitude]]&gt;=Latitud_,Datos[[#This Row],[Latitude]]&lt;=_Latitud)</f>
        <v>0</v>
      </c>
      <c r="T872" s="2" t="b">
        <f>AND(Datos[[#This Row],[Longitude]]&gt;=Longitud_,Datos[[#This Row],[Longitude]]&lt;=_Longitud)</f>
        <v>0</v>
      </c>
      <c r="U872" s="2" t="b">
        <f>AND(Comodines[[#This Row],[Latitud]],Comodines[[#This Row],[Longitud]])</f>
        <v>0</v>
      </c>
      <c r="V872" s="2" t="b">
        <f>IF(COUNTIFS($O$2:O872,Comodines[[#This Row],[LatT&amp;LonT]],$F$2:F872,Datos[[#This Row],[Acq_date]]-1)=0,TRUE,FALSE)</f>
        <v>1</v>
      </c>
      <c r="W872" s="2" t="b">
        <f>AND(Comodines[[#This Row],[L&amp;L]],Comodines[[#This Row],[Nuevo_Fuego]])</f>
        <v>0</v>
      </c>
      <c r="X872" s="2" t="str">
        <f>IF(Comodines[[#This Row],[L&amp;L]],Comodines[[#This Row],[Contador]],"")</f>
        <v/>
      </c>
      <c r="Y872" s="2" t="str">
        <f>IFERROR(SMALL(Comodines[L&amp;LC1],COUNTA($U$2:U872)),"")</f>
        <v/>
      </c>
      <c r="Z872" s="2" t="str">
        <f>IF(AND(Comodines[[#This Row],[Nuevo_Fuego]],Comodines[[#This Row],[L&amp;L]]),Comodines[[#This Row],[Contador]],"")</f>
        <v/>
      </c>
      <c r="AA872" s="2" t="str">
        <f>IFERROR(SMALL(Comodines[FuegoC1],COUNTA($W$2:W872)),"")</f>
        <v/>
      </c>
      <c r="AB872" s="3"/>
      <c r="AD872" s="3"/>
      <c r="AE872" s="3"/>
    </row>
    <row r="873" spans="1:31" ht="15" x14ac:dyDescent="0.25">
      <c r="A873" s="25">
        <v>30.720849999999999</v>
      </c>
      <c r="B873" s="18">
        <v>-91.640709999999999</v>
      </c>
      <c r="C873" s="2">
        <v>339.9</v>
      </c>
      <c r="D873" s="2">
        <v>0.6</v>
      </c>
      <c r="E873" s="2">
        <v>0.7</v>
      </c>
      <c r="F873" s="4">
        <v>42643</v>
      </c>
      <c r="G873" s="2">
        <v>2005</v>
      </c>
      <c r="H873" s="2" t="s">
        <v>0</v>
      </c>
      <c r="I873" s="2" t="s">
        <v>1</v>
      </c>
      <c r="J873" s="2" t="s">
        <v>2</v>
      </c>
      <c r="K873" s="2">
        <v>298.3</v>
      </c>
      <c r="L873" s="2">
        <v>0</v>
      </c>
      <c r="M873" s="6" t="s">
        <v>3</v>
      </c>
      <c r="N873" s="23"/>
      <c r="O873" s="21" t="str">
        <f>Comodines[[#This Row],[Lat_trunc]]&amp;Comodines[[#This Row],[Lon_trunc]]</f>
        <v>30.721-91.6405</v>
      </c>
      <c r="P873" s="21">
        <f>MROUND(Datos[[#This Row],[Latitude]],IF(Datos[[#This Row],[Latitude]]&lt;0,-Precisión,Precisión))</f>
        <v>30.721</v>
      </c>
      <c r="Q873" s="21">
        <f>MROUND(Datos[[#This Row],[Longitude]],IF(Datos[[#This Row],[Longitude]]&lt;0,-Precisión,Precisión))</f>
        <v>-91.640500000000003</v>
      </c>
      <c r="R873" s="1">
        <v>872</v>
      </c>
      <c r="S873" s="5" t="b">
        <f>AND(Datos[[#This Row],[Latitude]]&gt;=Latitud_,Datos[[#This Row],[Latitude]]&lt;=_Latitud)</f>
        <v>0</v>
      </c>
      <c r="T873" s="2" t="b">
        <f>AND(Datos[[#This Row],[Longitude]]&gt;=Longitud_,Datos[[#This Row],[Longitude]]&lt;=_Longitud)</f>
        <v>0</v>
      </c>
      <c r="U873" s="2" t="b">
        <f>AND(Comodines[[#This Row],[Latitud]],Comodines[[#This Row],[Longitud]])</f>
        <v>0</v>
      </c>
      <c r="V873" s="2" t="b">
        <f>IF(COUNTIFS($O$2:O873,Comodines[[#This Row],[LatT&amp;LonT]],$F$2:F873,Datos[[#This Row],[Acq_date]]-1)=0,TRUE,FALSE)</f>
        <v>1</v>
      </c>
      <c r="W873" s="2" t="b">
        <f>AND(Comodines[[#This Row],[L&amp;L]],Comodines[[#This Row],[Nuevo_Fuego]])</f>
        <v>0</v>
      </c>
      <c r="X873" s="2" t="str">
        <f>IF(Comodines[[#This Row],[L&amp;L]],Comodines[[#This Row],[Contador]],"")</f>
        <v/>
      </c>
      <c r="Y873" s="2" t="str">
        <f>IFERROR(SMALL(Comodines[L&amp;LC1],COUNTA($U$2:U873)),"")</f>
        <v/>
      </c>
      <c r="Z873" s="2" t="str">
        <f>IF(AND(Comodines[[#This Row],[Nuevo_Fuego]],Comodines[[#This Row],[L&amp;L]]),Comodines[[#This Row],[Contador]],"")</f>
        <v/>
      </c>
      <c r="AA873" s="2" t="str">
        <f>IFERROR(SMALL(Comodines[FuegoC1],COUNTA($W$2:W873)),"")</f>
        <v/>
      </c>
      <c r="AB873" s="3"/>
      <c r="AD873" s="3"/>
      <c r="AE873" s="3"/>
    </row>
    <row r="874" spans="1:31" ht="15" x14ac:dyDescent="0.25">
      <c r="A874" s="25">
        <v>30.75198</v>
      </c>
      <c r="B874" s="18">
        <v>-92.393839999999997</v>
      </c>
      <c r="C874" s="2">
        <v>333.5</v>
      </c>
      <c r="D874" s="2">
        <v>0.5</v>
      </c>
      <c r="E874" s="2">
        <v>0.7</v>
      </c>
      <c r="F874" s="4">
        <v>42643</v>
      </c>
      <c r="G874" s="2">
        <v>2005</v>
      </c>
      <c r="H874" s="2" t="s">
        <v>0</v>
      </c>
      <c r="I874" s="2" t="s">
        <v>1</v>
      </c>
      <c r="J874" s="2" t="s">
        <v>2</v>
      </c>
      <c r="K874" s="2">
        <v>297.10000000000002</v>
      </c>
      <c r="L874" s="2">
        <v>0</v>
      </c>
      <c r="M874" s="6" t="s">
        <v>3</v>
      </c>
      <c r="N874" s="23"/>
      <c r="O874" s="21" t="str">
        <f>Comodines[[#This Row],[Lat_trunc]]&amp;Comodines[[#This Row],[Lon_trunc]]</f>
        <v>30.752-92.394</v>
      </c>
      <c r="P874" s="21">
        <f>MROUND(Datos[[#This Row],[Latitude]],IF(Datos[[#This Row],[Latitude]]&lt;0,-Precisión,Precisión))</f>
        <v>30.751999999999999</v>
      </c>
      <c r="Q874" s="21">
        <f>MROUND(Datos[[#This Row],[Longitude]],IF(Datos[[#This Row],[Longitude]]&lt;0,-Precisión,Precisión))</f>
        <v>-92.394000000000005</v>
      </c>
      <c r="R874" s="1">
        <v>873</v>
      </c>
      <c r="S874" s="5" t="b">
        <f>AND(Datos[[#This Row],[Latitude]]&gt;=Latitud_,Datos[[#This Row],[Latitude]]&lt;=_Latitud)</f>
        <v>0</v>
      </c>
      <c r="T874" s="2" t="b">
        <f>AND(Datos[[#This Row],[Longitude]]&gt;=Longitud_,Datos[[#This Row],[Longitude]]&lt;=_Longitud)</f>
        <v>0</v>
      </c>
      <c r="U874" s="2" t="b">
        <f>AND(Comodines[[#This Row],[Latitud]],Comodines[[#This Row],[Longitud]])</f>
        <v>0</v>
      </c>
      <c r="V874" s="2" t="b">
        <f>IF(COUNTIFS($O$2:O874,Comodines[[#This Row],[LatT&amp;LonT]],$F$2:F874,Datos[[#This Row],[Acq_date]]-1)=0,TRUE,FALSE)</f>
        <v>1</v>
      </c>
      <c r="W874" s="2" t="b">
        <f>AND(Comodines[[#This Row],[L&amp;L]],Comodines[[#This Row],[Nuevo_Fuego]])</f>
        <v>0</v>
      </c>
      <c r="X874" s="2" t="str">
        <f>IF(Comodines[[#This Row],[L&amp;L]],Comodines[[#This Row],[Contador]],"")</f>
        <v/>
      </c>
      <c r="Y874" s="2" t="str">
        <f>IFERROR(SMALL(Comodines[L&amp;LC1],COUNTA($U$2:U874)),"")</f>
        <v/>
      </c>
      <c r="Z874" s="2" t="str">
        <f>IF(AND(Comodines[[#This Row],[Nuevo_Fuego]],Comodines[[#This Row],[L&amp;L]]),Comodines[[#This Row],[Contador]],"")</f>
        <v/>
      </c>
      <c r="AA874" s="2" t="str">
        <f>IFERROR(SMALL(Comodines[FuegoC1],COUNTA($W$2:W874)),"")</f>
        <v/>
      </c>
      <c r="AB874" s="3"/>
      <c r="AD874" s="3"/>
      <c r="AE874" s="3"/>
    </row>
    <row r="875" spans="1:31" ht="15" x14ac:dyDescent="0.25">
      <c r="A875" s="25">
        <v>30.823910000000001</v>
      </c>
      <c r="B875" s="18">
        <v>-92.297659999999993</v>
      </c>
      <c r="C875" s="2">
        <v>332.5</v>
      </c>
      <c r="D875" s="2">
        <v>0.5</v>
      </c>
      <c r="E875" s="2">
        <v>0.7</v>
      </c>
      <c r="F875" s="4">
        <v>42643</v>
      </c>
      <c r="G875" s="2">
        <v>2005</v>
      </c>
      <c r="H875" s="2" t="s">
        <v>0</v>
      </c>
      <c r="I875" s="2" t="s">
        <v>1</v>
      </c>
      <c r="J875" s="2" t="s">
        <v>2</v>
      </c>
      <c r="K875" s="2">
        <v>292.8</v>
      </c>
      <c r="L875" s="2">
        <v>0</v>
      </c>
      <c r="M875" s="6" t="s">
        <v>3</v>
      </c>
      <c r="N875" s="23"/>
      <c r="O875" s="21" t="str">
        <f>Comodines[[#This Row],[Lat_trunc]]&amp;Comodines[[#This Row],[Lon_trunc]]</f>
        <v>30.824-92.2975</v>
      </c>
      <c r="P875" s="21">
        <f>MROUND(Datos[[#This Row],[Latitude]],IF(Datos[[#This Row],[Latitude]]&lt;0,-Precisión,Precisión))</f>
        <v>30.824000000000002</v>
      </c>
      <c r="Q875" s="21">
        <f>MROUND(Datos[[#This Row],[Longitude]],IF(Datos[[#This Row],[Longitude]]&lt;0,-Precisión,Precisión))</f>
        <v>-92.297499999999999</v>
      </c>
      <c r="R875" s="1">
        <v>874</v>
      </c>
      <c r="S875" s="5" t="b">
        <f>AND(Datos[[#This Row],[Latitude]]&gt;=Latitud_,Datos[[#This Row],[Latitude]]&lt;=_Latitud)</f>
        <v>0</v>
      </c>
      <c r="T875" s="2" t="b">
        <f>AND(Datos[[#This Row],[Longitude]]&gt;=Longitud_,Datos[[#This Row],[Longitude]]&lt;=_Longitud)</f>
        <v>0</v>
      </c>
      <c r="U875" s="2" t="b">
        <f>AND(Comodines[[#This Row],[Latitud]],Comodines[[#This Row],[Longitud]])</f>
        <v>0</v>
      </c>
      <c r="V875" s="2" t="b">
        <f>IF(COUNTIFS($O$2:O875,Comodines[[#This Row],[LatT&amp;LonT]],$F$2:F875,Datos[[#This Row],[Acq_date]]-1)=0,TRUE,FALSE)</f>
        <v>1</v>
      </c>
      <c r="W875" s="2" t="b">
        <f>AND(Comodines[[#This Row],[L&amp;L]],Comodines[[#This Row],[Nuevo_Fuego]])</f>
        <v>0</v>
      </c>
      <c r="X875" s="2" t="str">
        <f>IF(Comodines[[#This Row],[L&amp;L]],Comodines[[#This Row],[Contador]],"")</f>
        <v/>
      </c>
      <c r="Y875" s="2" t="str">
        <f>IFERROR(SMALL(Comodines[L&amp;LC1],COUNTA($U$2:U875)),"")</f>
        <v/>
      </c>
      <c r="Z875" s="2" t="str">
        <f>IF(AND(Comodines[[#This Row],[Nuevo_Fuego]],Comodines[[#This Row],[L&amp;L]]),Comodines[[#This Row],[Contador]],"")</f>
        <v/>
      </c>
      <c r="AA875" s="2" t="str">
        <f>IFERROR(SMALL(Comodines[FuegoC1],COUNTA($W$2:W875)),"")</f>
        <v/>
      </c>
      <c r="AB875" s="3"/>
      <c r="AD875" s="3"/>
      <c r="AE875" s="3"/>
    </row>
    <row r="876" spans="1:31" ht="15" x14ac:dyDescent="0.25">
      <c r="A876" s="25">
        <v>30.835940000000001</v>
      </c>
      <c r="B876" s="18">
        <v>-92.850899999999996</v>
      </c>
      <c r="C876" s="2">
        <v>367</v>
      </c>
      <c r="D876" s="2">
        <v>0.5</v>
      </c>
      <c r="E876" s="2">
        <v>0.7</v>
      </c>
      <c r="F876" s="4">
        <v>42643</v>
      </c>
      <c r="G876" s="2">
        <v>2005</v>
      </c>
      <c r="H876" s="2" t="s">
        <v>0</v>
      </c>
      <c r="I876" s="2" t="s">
        <v>1</v>
      </c>
      <c r="J876" s="2" t="s">
        <v>2</v>
      </c>
      <c r="K876" s="2">
        <v>297.3</v>
      </c>
      <c r="L876" s="2">
        <v>0</v>
      </c>
      <c r="M876" s="6" t="s">
        <v>3</v>
      </c>
      <c r="N876" s="23"/>
      <c r="O876" s="21" t="str">
        <f>Comodines[[#This Row],[Lat_trunc]]&amp;Comodines[[#This Row],[Lon_trunc]]</f>
        <v>30.836-92.851</v>
      </c>
      <c r="P876" s="21">
        <f>MROUND(Datos[[#This Row],[Latitude]],IF(Datos[[#This Row],[Latitude]]&lt;0,-Precisión,Precisión))</f>
        <v>30.836000000000002</v>
      </c>
      <c r="Q876" s="21">
        <f>MROUND(Datos[[#This Row],[Longitude]],IF(Datos[[#This Row],[Longitude]]&lt;0,-Precisión,Precisión))</f>
        <v>-92.850999999999999</v>
      </c>
      <c r="R876" s="1">
        <v>875</v>
      </c>
      <c r="S876" s="5" t="b">
        <f>AND(Datos[[#This Row],[Latitude]]&gt;=Latitud_,Datos[[#This Row],[Latitude]]&lt;=_Latitud)</f>
        <v>0</v>
      </c>
      <c r="T876" s="2" t="b">
        <f>AND(Datos[[#This Row],[Longitude]]&gt;=Longitud_,Datos[[#This Row],[Longitude]]&lt;=_Longitud)</f>
        <v>0</v>
      </c>
      <c r="U876" s="2" t="b">
        <f>AND(Comodines[[#This Row],[Latitud]],Comodines[[#This Row],[Longitud]])</f>
        <v>0</v>
      </c>
      <c r="V876" s="2" t="b">
        <f>IF(COUNTIFS($O$2:O876,Comodines[[#This Row],[LatT&amp;LonT]],$F$2:F876,Datos[[#This Row],[Acq_date]]-1)=0,TRUE,FALSE)</f>
        <v>1</v>
      </c>
      <c r="W876" s="2" t="b">
        <f>AND(Comodines[[#This Row],[L&amp;L]],Comodines[[#This Row],[Nuevo_Fuego]])</f>
        <v>0</v>
      </c>
      <c r="X876" s="2" t="str">
        <f>IF(Comodines[[#This Row],[L&amp;L]],Comodines[[#This Row],[Contador]],"")</f>
        <v/>
      </c>
      <c r="Y876" s="2" t="str">
        <f>IFERROR(SMALL(Comodines[L&amp;LC1],COUNTA($U$2:U876)),"")</f>
        <v/>
      </c>
      <c r="Z876" s="2" t="str">
        <f>IF(AND(Comodines[[#This Row],[Nuevo_Fuego]],Comodines[[#This Row],[L&amp;L]]),Comodines[[#This Row],[Contador]],"")</f>
        <v/>
      </c>
      <c r="AA876" s="2" t="str">
        <f>IFERROR(SMALL(Comodines[FuegoC1],COUNTA($W$2:W876)),"")</f>
        <v/>
      </c>
      <c r="AB876" s="3"/>
      <c r="AD876" s="3"/>
      <c r="AE876" s="3"/>
    </row>
    <row r="877" spans="1:31" ht="15" x14ac:dyDescent="0.25">
      <c r="A877" s="25">
        <v>30.858560000000001</v>
      </c>
      <c r="B877" s="18">
        <v>-92.975179999999995</v>
      </c>
      <c r="C877" s="2">
        <v>326.8</v>
      </c>
      <c r="D877" s="2">
        <v>0.5</v>
      </c>
      <c r="E877" s="2">
        <v>0.7</v>
      </c>
      <c r="F877" s="4">
        <v>42643</v>
      </c>
      <c r="G877" s="2">
        <v>2005</v>
      </c>
      <c r="H877" s="2" t="s">
        <v>0</v>
      </c>
      <c r="I877" s="2" t="s">
        <v>1</v>
      </c>
      <c r="J877" s="2" t="s">
        <v>2</v>
      </c>
      <c r="K877" s="2">
        <v>292.60000000000002</v>
      </c>
      <c r="L877" s="2">
        <v>0</v>
      </c>
      <c r="M877" s="6" t="s">
        <v>3</v>
      </c>
      <c r="N877" s="23"/>
      <c r="O877" s="21" t="str">
        <f>Comodines[[#This Row],[Lat_trunc]]&amp;Comodines[[#This Row],[Lon_trunc]]</f>
        <v>30.8585-92.975</v>
      </c>
      <c r="P877" s="21">
        <f>MROUND(Datos[[#This Row],[Latitude]],IF(Datos[[#This Row],[Latitude]]&lt;0,-Precisión,Precisión))</f>
        <v>30.858499999999999</v>
      </c>
      <c r="Q877" s="21">
        <f>MROUND(Datos[[#This Row],[Longitude]],IF(Datos[[#This Row],[Longitude]]&lt;0,-Precisión,Precisión))</f>
        <v>-92.975000000000009</v>
      </c>
      <c r="R877" s="1">
        <v>876</v>
      </c>
      <c r="S877" s="5" t="b">
        <f>AND(Datos[[#This Row],[Latitude]]&gt;=Latitud_,Datos[[#This Row],[Latitude]]&lt;=_Latitud)</f>
        <v>0</v>
      </c>
      <c r="T877" s="2" t="b">
        <f>AND(Datos[[#This Row],[Longitude]]&gt;=Longitud_,Datos[[#This Row],[Longitude]]&lt;=_Longitud)</f>
        <v>0</v>
      </c>
      <c r="U877" s="2" t="b">
        <f>AND(Comodines[[#This Row],[Latitud]],Comodines[[#This Row],[Longitud]])</f>
        <v>0</v>
      </c>
      <c r="V877" s="2" t="b">
        <f>IF(COUNTIFS($O$2:O877,Comodines[[#This Row],[LatT&amp;LonT]],$F$2:F877,Datos[[#This Row],[Acq_date]]-1)=0,TRUE,FALSE)</f>
        <v>1</v>
      </c>
      <c r="W877" s="2" t="b">
        <f>AND(Comodines[[#This Row],[L&amp;L]],Comodines[[#This Row],[Nuevo_Fuego]])</f>
        <v>0</v>
      </c>
      <c r="X877" s="2" t="str">
        <f>IF(Comodines[[#This Row],[L&amp;L]],Comodines[[#This Row],[Contador]],"")</f>
        <v/>
      </c>
      <c r="Y877" s="2" t="str">
        <f>IFERROR(SMALL(Comodines[L&amp;LC1],COUNTA($U$2:U877)),"")</f>
        <v/>
      </c>
      <c r="Z877" s="2" t="str">
        <f>IF(AND(Comodines[[#This Row],[Nuevo_Fuego]],Comodines[[#This Row],[L&amp;L]]),Comodines[[#This Row],[Contador]],"")</f>
        <v/>
      </c>
      <c r="AA877" s="2" t="str">
        <f>IFERROR(SMALL(Comodines[FuegoC1],COUNTA($W$2:W877)),"")</f>
        <v/>
      </c>
      <c r="AB877" s="3"/>
      <c r="AD877" s="3"/>
      <c r="AE877" s="3"/>
    </row>
    <row r="878" spans="1:31" ht="15" x14ac:dyDescent="0.25">
      <c r="A878" s="25">
        <v>30.732939999999999</v>
      </c>
      <c r="B878" s="18">
        <v>-94.798820000000006</v>
      </c>
      <c r="C878" s="2">
        <v>353.1</v>
      </c>
      <c r="D878" s="2">
        <v>0.4</v>
      </c>
      <c r="E878" s="2">
        <v>0.6</v>
      </c>
      <c r="F878" s="4">
        <v>42643</v>
      </c>
      <c r="G878" s="2">
        <v>2005</v>
      </c>
      <c r="H878" s="2" t="s">
        <v>0</v>
      </c>
      <c r="I878" s="2" t="s">
        <v>1</v>
      </c>
      <c r="J878" s="2" t="s">
        <v>2</v>
      </c>
      <c r="K878" s="2">
        <v>297.7</v>
      </c>
      <c r="L878" s="2">
        <v>0</v>
      </c>
      <c r="M878" s="6" t="s">
        <v>3</v>
      </c>
      <c r="N878" s="23"/>
      <c r="O878" s="21" t="str">
        <f>Comodines[[#This Row],[Lat_trunc]]&amp;Comodines[[#This Row],[Lon_trunc]]</f>
        <v>30.733-94.799</v>
      </c>
      <c r="P878" s="21">
        <f>MROUND(Datos[[#This Row],[Latitude]],IF(Datos[[#This Row],[Latitude]]&lt;0,-Precisión,Precisión))</f>
        <v>30.733000000000001</v>
      </c>
      <c r="Q878" s="21">
        <f>MROUND(Datos[[#This Row],[Longitude]],IF(Datos[[#This Row],[Longitude]]&lt;0,-Precisión,Precisión))</f>
        <v>-94.799000000000007</v>
      </c>
      <c r="R878" s="1">
        <v>877</v>
      </c>
      <c r="S878" s="5" t="b">
        <f>AND(Datos[[#This Row],[Latitude]]&gt;=Latitud_,Datos[[#This Row],[Latitude]]&lt;=_Latitud)</f>
        <v>0</v>
      </c>
      <c r="T878" s="2" t="b">
        <f>AND(Datos[[#This Row],[Longitude]]&gt;=Longitud_,Datos[[#This Row],[Longitude]]&lt;=_Longitud)</f>
        <v>0</v>
      </c>
      <c r="U878" s="2" t="b">
        <f>AND(Comodines[[#This Row],[Latitud]],Comodines[[#This Row],[Longitud]])</f>
        <v>0</v>
      </c>
      <c r="V878" s="2" t="b">
        <f>IF(COUNTIFS($O$2:O878,Comodines[[#This Row],[LatT&amp;LonT]],$F$2:F878,Datos[[#This Row],[Acq_date]]-1)=0,TRUE,FALSE)</f>
        <v>1</v>
      </c>
      <c r="W878" s="2" t="b">
        <f>AND(Comodines[[#This Row],[L&amp;L]],Comodines[[#This Row],[Nuevo_Fuego]])</f>
        <v>0</v>
      </c>
      <c r="X878" s="2" t="str">
        <f>IF(Comodines[[#This Row],[L&amp;L]],Comodines[[#This Row],[Contador]],"")</f>
        <v/>
      </c>
      <c r="Y878" s="2" t="str">
        <f>IFERROR(SMALL(Comodines[L&amp;LC1],COUNTA($U$2:U878)),"")</f>
        <v/>
      </c>
      <c r="Z878" s="2" t="str">
        <f>IF(AND(Comodines[[#This Row],[Nuevo_Fuego]],Comodines[[#This Row],[L&amp;L]]),Comodines[[#This Row],[Contador]],"")</f>
        <v/>
      </c>
      <c r="AA878" s="2" t="str">
        <f>IFERROR(SMALL(Comodines[FuegoC1],COUNTA($W$2:W878)),"")</f>
        <v/>
      </c>
      <c r="AB878" s="3"/>
      <c r="AD878" s="3"/>
      <c r="AE878" s="3"/>
    </row>
    <row r="879" spans="1:31" ht="15" x14ac:dyDescent="0.25">
      <c r="A879" s="25">
        <v>30.738610000000001</v>
      </c>
      <c r="B879" s="18">
        <v>-94.795469999999995</v>
      </c>
      <c r="C879" s="2">
        <v>367</v>
      </c>
      <c r="D879" s="2">
        <v>0.4</v>
      </c>
      <c r="E879" s="2">
        <v>0.6</v>
      </c>
      <c r="F879" s="4">
        <v>42643</v>
      </c>
      <c r="G879" s="2">
        <v>2005</v>
      </c>
      <c r="H879" s="2" t="s">
        <v>0</v>
      </c>
      <c r="I879" s="2" t="s">
        <v>1</v>
      </c>
      <c r="J879" s="2" t="s">
        <v>2</v>
      </c>
      <c r="K879" s="2">
        <v>304.5</v>
      </c>
      <c r="L879" s="2">
        <v>0</v>
      </c>
      <c r="M879" s="6" t="s">
        <v>3</v>
      </c>
      <c r="N879" s="23"/>
      <c r="O879" s="21" t="str">
        <f>Comodines[[#This Row],[Lat_trunc]]&amp;Comodines[[#This Row],[Lon_trunc]]</f>
        <v>30.7385-94.7955</v>
      </c>
      <c r="P879" s="21">
        <f>MROUND(Datos[[#This Row],[Latitude]],IF(Datos[[#This Row],[Latitude]]&lt;0,-Precisión,Precisión))</f>
        <v>30.738500000000002</v>
      </c>
      <c r="Q879" s="21">
        <f>MROUND(Datos[[#This Row],[Longitude]],IF(Datos[[#This Row],[Longitude]]&lt;0,-Precisión,Precisión))</f>
        <v>-94.795500000000004</v>
      </c>
      <c r="R879" s="1">
        <v>878</v>
      </c>
      <c r="S879" s="5" t="b">
        <f>AND(Datos[[#This Row],[Latitude]]&gt;=Latitud_,Datos[[#This Row],[Latitude]]&lt;=_Latitud)</f>
        <v>0</v>
      </c>
      <c r="T879" s="2" t="b">
        <f>AND(Datos[[#This Row],[Longitude]]&gt;=Longitud_,Datos[[#This Row],[Longitude]]&lt;=_Longitud)</f>
        <v>0</v>
      </c>
      <c r="U879" s="2" t="b">
        <f>AND(Comodines[[#This Row],[Latitud]],Comodines[[#This Row],[Longitud]])</f>
        <v>0</v>
      </c>
      <c r="V879" s="2" t="b">
        <f>IF(COUNTIFS($O$2:O879,Comodines[[#This Row],[LatT&amp;LonT]],$F$2:F879,Datos[[#This Row],[Acq_date]]-1)=0,TRUE,FALSE)</f>
        <v>1</v>
      </c>
      <c r="W879" s="2" t="b">
        <f>AND(Comodines[[#This Row],[L&amp;L]],Comodines[[#This Row],[Nuevo_Fuego]])</f>
        <v>0</v>
      </c>
      <c r="X879" s="2" t="str">
        <f>IF(Comodines[[#This Row],[L&amp;L]],Comodines[[#This Row],[Contador]],"")</f>
        <v/>
      </c>
      <c r="Y879" s="2" t="str">
        <f>IFERROR(SMALL(Comodines[L&amp;LC1],COUNTA($U$2:U879)),"")</f>
        <v/>
      </c>
      <c r="Z879" s="2" t="str">
        <f>IF(AND(Comodines[[#This Row],[Nuevo_Fuego]],Comodines[[#This Row],[L&amp;L]]),Comodines[[#This Row],[Contador]],"")</f>
        <v/>
      </c>
      <c r="AA879" s="2" t="str">
        <f>IFERROR(SMALL(Comodines[FuegoC1],COUNTA($W$2:W879)),"")</f>
        <v/>
      </c>
      <c r="AB879" s="3"/>
      <c r="AD879" s="3"/>
      <c r="AE879" s="3"/>
    </row>
    <row r="880" spans="1:31" ht="15" x14ac:dyDescent="0.25">
      <c r="A880" s="25">
        <v>30.738019999999999</v>
      </c>
      <c r="B880" s="18">
        <v>-94.803250000000006</v>
      </c>
      <c r="C880" s="2">
        <v>352.6</v>
      </c>
      <c r="D880" s="2">
        <v>0.4</v>
      </c>
      <c r="E880" s="2">
        <v>0.6</v>
      </c>
      <c r="F880" s="4">
        <v>42643</v>
      </c>
      <c r="G880" s="2">
        <v>2005</v>
      </c>
      <c r="H880" s="2" t="s">
        <v>0</v>
      </c>
      <c r="I880" s="2" t="s">
        <v>1</v>
      </c>
      <c r="J880" s="2" t="s">
        <v>2</v>
      </c>
      <c r="K880" s="2">
        <v>297.3</v>
      </c>
      <c r="L880" s="2">
        <v>0</v>
      </c>
      <c r="M880" s="6" t="s">
        <v>3</v>
      </c>
      <c r="N880" s="23"/>
      <c r="O880" s="21" t="str">
        <f>Comodines[[#This Row],[Lat_trunc]]&amp;Comodines[[#This Row],[Lon_trunc]]</f>
        <v>30.738-94.8035</v>
      </c>
      <c r="P880" s="21">
        <f>MROUND(Datos[[#This Row],[Latitude]],IF(Datos[[#This Row],[Latitude]]&lt;0,-Precisión,Precisión))</f>
        <v>30.738</v>
      </c>
      <c r="Q880" s="21">
        <f>MROUND(Datos[[#This Row],[Longitude]],IF(Datos[[#This Row],[Longitude]]&lt;0,-Precisión,Precisión))</f>
        <v>-94.8035</v>
      </c>
      <c r="R880" s="1">
        <v>879</v>
      </c>
      <c r="S880" s="5" t="b">
        <f>AND(Datos[[#This Row],[Latitude]]&gt;=Latitud_,Datos[[#This Row],[Latitude]]&lt;=_Latitud)</f>
        <v>0</v>
      </c>
      <c r="T880" s="2" t="b">
        <f>AND(Datos[[#This Row],[Longitude]]&gt;=Longitud_,Datos[[#This Row],[Longitude]]&lt;=_Longitud)</f>
        <v>0</v>
      </c>
      <c r="U880" s="2" t="b">
        <f>AND(Comodines[[#This Row],[Latitud]],Comodines[[#This Row],[Longitud]])</f>
        <v>0</v>
      </c>
      <c r="V880" s="2" t="b">
        <f>IF(COUNTIFS($O$2:O880,Comodines[[#This Row],[LatT&amp;LonT]],$F$2:F880,Datos[[#This Row],[Acq_date]]-1)=0,TRUE,FALSE)</f>
        <v>1</v>
      </c>
      <c r="W880" s="2" t="b">
        <f>AND(Comodines[[#This Row],[L&amp;L]],Comodines[[#This Row],[Nuevo_Fuego]])</f>
        <v>0</v>
      </c>
      <c r="X880" s="2" t="str">
        <f>IF(Comodines[[#This Row],[L&amp;L]],Comodines[[#This Row],[Contador]],"")</f>
        <v/>
      </c>
      <c r="Y880" s="2" t="str">
        <f>IFERROR(SMALL(Comodines[L&amp;LC1],COUNTA($U$2:U880)),"")</f>
        <v/>
      </c>
      <c r="Z880" s="2" t="str">
        <f>IF(AND(Comodines[[#This Row],[Nuevo_Fuego]],Comodines[[#This Row],[L&amp;L]]),Comodines[[#This Row],[Contador]],"")</f>
        <v/>
      </c>
      <c r="AA880" s="2" t="str">
        <f>IFERROR(SMALL(Comodines[FuegoC1],COUNTA($W$2:W880)),"")</f>
        <v/>
      </c>
      <c r="AB880" s="3"/>
      <c r="AD880" s="3"/>
      <c r="AE880" s="3"/>
    </row>
    <row r="881" spans="1:31" ht="15" x14ac:dyDescent="0.25">
      <c r="A881" s="25">
        <v>30.743980000000001</v>
      </c>
      <c r="B881" s="18">
        <v>-94.796000000000006</v>
      </c>
      <c r="C881" s="2">
        <v>367</v>
      </c>
      <c r="D881" s="2">
        <v>0.4</v>
      </c>
      <c r="E881" s="2">
        <v>0.6</v>
      </c>
      <c r="F881" s="4">
        <v>42643</v>
      </c>
      <c r="G881" s="2">
        <v>2005</v>
      </c>
      <c r="H881" s="2" t="s">
        <v>0</v>
      </c>
      <c r="I881" s="2" t="s">
        <v>1</v>
      </c>
      <c r="J881" s="2" t="s">
        <v>2</v>
      </c>
      <c r="K881" s="2">
        <v>300.8</v>
      </c>
      <c r="L881" s="2">
        <v>0</v>
      </c>
      <c r="M881" s="6" t="s">
        <v>3</v>
      </c>
      <c r="N881" s="23"/>
      <c r="O881" s="21" t="str">
        <f>Comodines[[#This Row],[Lat_trunc]]&amp;Comodines[[#This Row],[Lon_trunc]]</f>
        <v>30.744-94.796</v>
      </c>
      <c r="P881" s="21">
        <f>MROUND(Datos[[#This Row],[Latitude]],IF(Datos[[#This Row],[Latitude]]&lt;0,-Precisión,Precisión))</f>
        <v>30.744</v>
      </c>
      <c r="Q881" s="21">
        <f>MROUND(Datos[[#This Row],[Longitude]],IF(Datos[[#This Row],[Longitude]]&lt;0,-Precisión,Precisión))</f>
        <v>-94.796000000000006</v>
      </c>
      <c r="R881" s="1">
        <v>880</v>
      </c>
      <c r="S881" s="5" t="b">
        <f>AND(Datos[[#This Row],[Latitude]]&gt;=Latitud_,Datos[[#This Row],[Latitude]]&lt;=_Latitud)</f>
        <v>0</v>
      </c>
      <c r="T881" s="2" t="b">
        <f>AND(Datos[[#This Row],[Longitude]]&gt;=Longitud_,Datos[[#This Row],[Longitude]]&lt;=_Longitud)</f>
        <v>0</v>
      </c>
      <c r="U881" s="2" t="b">
        <f>AND(Comodines[[#This Row],[Latitud]],Comodines[[#This Row],[Longitud]])</f>
        <v>0</v>
      </c>
      <c r="V881" s="2" t="b">
        <f>IF(COUNTIFS($O$2:O881,Comodines[[#This Row],[LatT&amp;LonT]],$F$2:F881,Datos[[#This Row],[Acq_date]]-1)=0,TRUE,FALSE)</f>
        <v>1</v>
      </c>
      <c r="W881" s="2" t="b">
        <f>AND(Comodines[[#This Row],[L&amp;L]],Comodines[[#This Row],[Nuevo_Fuego]])</f>
        <v>0</v>
      </c>
      <c r="X881" s="2" t="str">
        <f>IF(Comodines[[#This Row],[L&amp;L]],Comodines[[#This Row],[Contador]],"")</f>
        <v/>
      </c>
      <c r="Y881" s="2" t="str">
        <f>IFERROR(SMALL(Comodines[L&amp;LC1],COUNTA($U$2:U881)),"")</f>
        <v/>
      </c>
      <c r="Z881" s="2" t="str">
        <f>IF(AND(Comodines[[#This Row],[Nuevo_Fuego]],Comodines[[#This Row],[L&amp;L]]),Comodines[[#This Row],[Contador]],"")</f>
        <v/>
      </c>
      <c r="AA881" s="2" t="str">
        <f>IFERROR(SMALL(Comodines[FuegoC1],COUNTA($W$2:W881)),"")</f>
        <v/>
      </c>
      <c r="AB881" s="3"/>
      <c r="AD881" s="3"/>
      <c r="AE881" s="3"/>
    </row>
    <row r="882" spans="1:31" ht="15" x14ac:dyDescent="0.25">
      <c r="A882" s="25">
        <v>30.743680000000001</v>
      </c>
      <c r="B882" s="18">
        <v>-94.799869999999999</v>
      </c>
      <c r="C882" s="2">
        <v>351</v>
      </c>
      <c r="D882" s="2">
        <v>0.4</v>
      </c>
      <c r="E882" s="2">
        <v>0.6</v>
      </c>
      <c r="F882" s="4">
        <v>42643</v>
      </c>
      <c r="G882" s="2">
        <v>2005</v>
      </c>
      <c r="H882" s="2" t="s">
        <v>0</v>
      </c>
      <c r="I882" s="2" t="s">
        <v>1</v>
      </c>
      <c r="J882" s="2" t="s">
        <v>2</v>
      </c>
      <c r="K882" s="2">
        <v>300.2</v>
      </c>
      <c r="L882" s="2">
        <v>0</v>
      </c>
      <c r="M882" s="6" t="s">
        <v>3</v>
      </c>
      <c r="N882" s="23"/>
      <c r="O882" s="21" t="str">
        <f>Comodines[[#This Row],[Lat_trunc]]&amp;Comodines[[#This Row],[Lon_trunc]]</f>
        <v>30.7435-94.8</v>
      </c>
      <c r="P882" s="21">
        <f>MROUND(Datos[[#This Row],[Latitude]],IF(Datos[[#This Row],[Latitude]]&lt;0,-Precisión,Precisión))</f>
        <v>30.743500000000001</v>
      </c>
      <c r="Q882" s="21">
        <f>MROUND(Datos[[#This Row],[Longitude]],IF(Datos[[#This Row],[Longitude]]&lt;0,-Precisión,Precisión))</f>
        <v>-94.8</v>
      </c>
      <c r="R882" s="1">
        <v>881</v>
      </c>
      <c r="S882" s="5" t="b">
        <f>AND(Datos[[#This Row],[Latitude]]&gt;=Latitud_,Datos[[#This Row],[Latitude]]&lt;=_Latitud)</f>
        <v>0</v>
      </c>
      <c r="T882" s="2" t="b">
        <f>AND(Datos[[#This Row],[Longitude]]&gt;=Longitud_,Datos[[#This Row],[Longitude]]&lt;=_Longitud)</f>
        <v>0</v>
      </c>
      <c r="U882" s="2" t="b">
        <f>AND(Comodines[[#This Row],[Latitud]],Comodines[[#This Row],[Longitud]])</f>
        <v>0</v>
      </c>
      <c r="V882" s="2" t="b">
        <f>IF(COUNTIFS($O$2:O882,Comodines[[#This Row],[LatT&amp;LonT]],$F$2:F882,Datos[[#This Row],[Acq_date]]-1)=0,TRUE,FALSE)</f>
        <v>1</v>
      </c>
      <c r="W882" s="2" t="b">
        <f>AND(Comodines[[#This Row],[L&amp;L]],Comodines[[#This Row],[Nuevo_Fuego]])</f>
        <v>0</v>
      </c>
      <c r="X882" s="2" t="str">
        <f>IF(Comodines[[#This Row],[L&amp;L]],Comodines[[#This Row],[Contador]],"")</f>
        <v/>
      </c>
      <c r="Y882" s="2" t="str">
        <f>IFERROR(SMALL(Comodines[L&amp;LC1],COUNTA($U$2:U882)),"")</f>
        <v/>
      </c>
      <c r="Z882" s="2" t="str">
        <f>IF(AND(Comodines[[#This Row],[Nuevo_Fuego]],Comodines[[#This Row],[L&amp;L]]),Comodines[[#This Row],[Contador]],"")</f>
        <v/>
      </c>
      <c r="AA882" s="2" t="str">
        <f>IFERROR(SMALL(Comodines[FuegoC1],COUNTA($W$2:W882)),"")</f>
        <v/>
      </c>
      <c r="AB882" s="3"/>
      <c r="AD882" s="3"/>
      <c r="AE882" s="3"/>
    </row>
    <row r="883" spans="1:31" ht="15" x14ac:dyDescent="0.25">
      <c r="A883" s="25">
        <v>30.735610000000001</v>
      </c>
      <c r="B883" s="18">
        <v>-94.799350000000004</v>
      </c>
      <c r="C883" s="2">
        <v>367</v>
      </c>
      <c r="D883" s="2">
        <v>0.4</v>
      </c>
      <c r="E883" s="2">
        <v>0.6</v>
      </c>
      <c r="F883" s="4">
        <v>42643</v>
      </c>
      <c r="G883" s="2">
        <v>2005</v>
      </c>
      <c r="H883" s="2" t="s">
        <v>0</v>
      </c>
      <c r="I883" s="2" t="s">
        <v>1</v>
      </c>
      <c r="J883" s="2" t="s">
        <v>2</v>
      </c>
      <c r="K883" s="2">
        <v>302</v>
      </c>
      <c r="L883" s="2">
        <v>0</v>
      </c>
      <c r="M883" s="6" t="s">
        <v>3</v>
      </c>
      <c r="N883" s="23"/>
      <c r="O883" s="21" t="str">
        <f>Comodines[[#This Row],[Lat_trunc]]&amp;Comodines[[#This Row],[Lon_trunc]]</f>
        <v>30.7355-94.7995</v>
      </c>
      <c r="P883" s="21">
        <f>MROUND(Datos[[#This Row],[Latitude]],IF(Datos[[#This Row],[Latitude]]&lt;0,-Precisión,Precisión))</f>
        <v>30.735500000000002</v>
      </c>
      <c r="Q883" s="21">
        <f>MROUND(Datos[[#This Row],[Longitude]],IF(Datos[[#This Row],[Longitude]]&lt;0,-Precisión,Precisión))</f>
        <v>-94.799500000000009</v>
      </c>
      <c r="R883" s="1">
        <v>882</v>
      </c>
      <c r="S883" s="5" t="b">
        <f>AND(Datos[[#This Row],[Latitude]]&gt;=Latitud_,Datos[[#This Row],[Latitude]]&lt;=_Latitud)</f>
        <v>0</v>
      </c>
      <c r="T883" s="2" t="b">
        <f>AND(Datos[[#This Row],[Longitude]]&gt;=Longitud_,Datos[[#This Row],[Longitude]]&lt;=_Longitud)</f>
        <v>0</v>
      </c>
      <c r="U883" s="2" t="b">
        <f>AND(Comodines[[#This Row],[Latitud]],Comodines[[#This Row],[Longitud]])</f>
        <v>0</v>
      </c>
      <c r="V883" s="2" t="b">
        <f>IF(COUNTIFS($O$2:O883,Comodines[[#This Row],[LatT&amp;LonT]],$F$2:F883,Datos[[#This Row],[Acq_date]]-1)=0,TRUE,FALSE)</f>
        <v>1</v>
      </c>
      <c r="W883" s="2" t="b">
        <f>AND(Comodines[[#This Row],[L&amp;L]],Comodines[[#This Row],[Nuevo_Fuego]])</f>
        <v>0</v>
      </c>
      <c r="X883" s="2" t="str">
        <f>IF(Comodines[[#This Row],[L&amp;L]],Comodines[[#This Row],[Contador]],"")</f>
        <v/>
      </c>
      <c r="Y883" s="2" t="str">
        <f>IFERROR(SMALL(Comodines[L&amp;LC1],COUNTA($U$2:U883)),"")</f>
        <v/>
      </c>
      <c r="Z883" s="2" t="str">
        <f>IF(AND(Comodines[[#This Row],[Nuevo_Fuego]],Comodines[[#This Row],[L&amp;L]]),Comodines[[#This Row],[Contador]],"")</f>
        <v/>
      </c>
      <c r="AA883" s="2" t="str">
        <f>IFERROR(SMALL(Comodines[FuegoC1],COUNTA($W$2:W883)),"")</f>
        <v/>
      </c>
      <c r="AB883" s="3"/>
      <c r="AD883" s="3"/>
      <c r="AE883" s="3"/>
    </row>
    <row r="884" spans="1:31" ht="15" x14ac:dyDescent="0.25">
      <c r="A884" s="25">
        <v>30.735340000000001</v>
      </c>
      <c r="B884" s="18">
        <v>-94.803250000000006</v>
      </c>
      <c r="C884" s="2">
        <v>342.4</v>
      </c>
      <c r="D884" s="2">
        <v>0.4</v>
      </c>
      <c r="E884" s="2">
        <v>0.6</v>
      </c>
      <c r="F884" s="4">
        <v>42643</v>
      </c>
      <c r="G884" s="2">
        <v>2005</v>
      </c>
      <c r="H884" s="2" t="s">
        <v>0</v>
      </c>
      <c r="I884" s="2" t="s">
        <v>1</v>
      </c>
      <c r="J884" s="2" t="s">
        <v>2</v>
      </c>
      <c r="K884" s="2">
        <v>296.5</v>
      </c>
      <c r="L884" s="2">
        <v>0</v>
      </c>
      <c r="M884" s="6" t="s">
        <v>3</v>
      </c>
      <c r="N884" s="23"/>
      <c r="O884" s="21" t="str">
        <f>Comodines[[#This Row],[Lat_trunc]]&amp;Comodines[[#This Row],[Lon_trunc]]</f>
        <v>30.7355-94.8035</v>
      </c>
      <c r="P884" s="21">
        <f>MROUND(Datos[[#This Row],[Latitude]],IF(Datos[[#This Row],[Latitude]]&lt;0,-Precisión,Precisión))</f>
        <v>30.735500000000002</v>
      </c>
      <c r="Q884" s="21">
        <f>MROUND(Datos[[#This Row],[Longitude]],IF(Datos[[#This Row],[Longitude]]&lt;0,-Precisión,Precisión))</f>
        <v>-94.8035</v>
      </c>
      <c r="R884" s="1">
        <v>883</v>
      </c>
      <c r="S884" s="5" t="b">
        <f>AND(Datos[[#This Row],[Latitude]]&gt;=Latitud_,Datos[[#This Row],[Latitude]]&lt;=_Latitud)</f>
        <v>0</v>
      </c>
      <c r="T884" s="2" t="b">
        <f>AND(Datos[[#This Row],[Longitude]]&gt;=Longitud_,Datos[[#This Row],[Longitude]]&lt;=_Longitud)</f>
        <v>0</v>
      </c>
      <c r="U884" s="2" t="b">
        <f>AND(Comodines[[#This Row],[Latitud]],Comodines[[#This Row],[Longitud]])</f>
        <v>0</v>
      </c>
      <c r="V884" s="2" t="b">
        <f>IF(COUNTIFS($O$2:O884,Comodines[[#This Row],[LatT&amp;LonT]],$F$2:F884,Datos[[#This Row],[Acq_date]]-1)=0,TRUE,FALSE)</f>
        <v>1</v>
      </c>
      <c r="W884" s="2" t="b">
        <f>AND(Comodines[[#This Row],[L&amp;L]],Comodines[[#This Row],[Nuevo_Fuego]])</f>
        <v>0</v>
      </c>
      <c r="X884" s="2" t="str">
        <f>IF(Comodines[[#This Row],[L&amp;L]],Comodines[[#This Row],[Contador]],"")</f>
        <v/>
      </c>
      <c r="Y884" s="2" t="str">
        <f>IFERROR(SMALL(Comodines[L&amp;LC1],COUNTA($U$2:U884)),"")</f>
        <v/>
      </c>
      <c r="Z884" s="2" t="str">
        <f>IF(AND(Comodines[[#This Row],[Nuevo_Fuego]],Comodines[[#This Row],[L&amp;L]]),Comodines[[#This Row],[Contador]],"")</f>
        <v/>
      </c>
      <c r="AA884" s="2" t="str">
        <f>IFERROR(SMALL(Comodines[FuegoC1],COUNTA($W$2:W884)),"")</f>
        <v/>
      </c>
      <c r="AB884" s="3"/>
      <c r="AD884" s="3"/>
      <c r="AE884" s="3"/>
    </row>
    <row r="885" spans="1:31" ht="15" x14ac:dyDescent="0.25">
      <c r="A885" s="25">
        <v>30.741250000000001</v>
      </c>
      <c r="B885" s="18">
        <v>-94.796009999999995</v>
      </c>
      <c r="C885" s="2">
        <v>367</v>
      </c>
      <c r="D885" s="2">
        <v>0.4</v>
      </c>
      <c r="E885" s="2">
        <v>0.6</v>
      </c>
      <c r="F885" s="4">
        <v>42643</v>
      </c>
      <c r="G885" s="2">
        <v>2005</v>
      </c>
      <c r="H885" s="2" t="s">
        <v>0</v>
      </c>
      <c r="I885" s="2" t="s">
        <v>1</v>
      </c>
      <c r="J885" s="2" t="s">
        <v>2</v>
      </c>
      <c r="K885" s="2">
        <v>312.2</v>
      </c>
      <c r="L885" s="2">
        <v>0</v>
      </c>
      <c r="M885" s="6" t="s">
        <v>3</v>
      </c>
      <c r="N885" s="23"/>
      <c r="O885" s="21" t="str">
        <f>Comodines[[#This Row],[Lat_trunc]]&amp;Comodines[[#This Row],[Lon_trunc]]</f>
        <v>30.7415-94.796</v>
      </c>
      <c r="P885" s="21">
        <f>MROUND(Datos[[#This Row],[Latitude]],IF(Datos[[#This Row],[Latitude]]&lt;0,-Precisión,Precisión))</f>
        <v>30.741500000000002</v>
      </c>
      <c r="Q885" s="21">
        <f>MROUND(Datos[[#This Row],[Longitude]],IF(Datos[[#This Row],[Longitude]]&lt;0,-Precisión,Precisión))</f>
        <v>-94.796000000000006</v>
      </c>
      <c r="R885" s="1">
        <v>884</v>
      </c>
      <c r="S885" s="5" t="b">
        <f>AND(Datos[[#This Row],[Latitude]]&gt;=Latitud_,Datos[[#This Row],[Latitude]]&lt;=_Latitud)</f>
        <v>0</v>
      </c>
      <c r="T885" s="2" t="b">
        <f>AND(Datos[[#This Row],[Longitude]]&gt;=Longitud_,Datos[[#This Row],[Longitude]]&lt;=_Longitud)</f>
        <v>0</v>
      </c>
      <c r="U885" s="2" t="b">
        <f>AND(Comodines[[#This Row],[Latitud]],Comodines[[#This Row],[Longitud]])</f>
        <v>0</v>
      </c>
      <c r="V885" s="2" t="b">
        <f>IF(COUNTIFS($O$2:O885,Comodines[[#This Row],[LatT&amp;LonT]],$F$2:F885,Datos[[#This Row],[Acq_date]]-1)=0,TRUE,FALSE)</f>
        <v>1</v>
      </c>
      <c r="W885" s="2" t="b">
        <f>AND(Comodines[[#This Row],[L&amp;L]],Comodines[[#This Row],[Nuevo_Fuego]])</f>
        <v>0</v>
      </c>
      <c r="X885" s="2" t="str">
        <f>IF(Comodines[[#This Row],[L&amp;L]],Comodines[[#This Row],[Contador]],"")</f>
        <v/>
      </c>
      <c r="Y885" s="2" t="str">
        <f>IFERROR(SMALL(Comodines[L&amp;LC1],COUNTA($U$2:U885)),"")</f>
        <v/>
      </c>
      <c r="Z885" s="2" t="str">
        <f>IF(AND(Comodines[[#This Row],[Nuevo_Fuego]],Comodines[[#This Row],[L&amp;L]]),Comodines[[#This Row],[Contador]],"")</f>
        <v/>
      </c>
      <c r="AA885" s="2" t="str">
        <f>IFERROR(SMALL(Comodines[FuegoC1],COUNTA($W$2:W885)),"")</f>
        <v/>
      </c>
      <c r="AB885" s="3"/>
      <c r="AD885" s="3"/>
      <c r="AE885" s="3"/>
    </row>
    <row r="886" spans="1:31" ht="15" x14ac:dyDescent="0.25">
      <c r="A886" s="25">
        <v>30.855319999999999</v>
      </c>
      <c r="B886" s="18">
        <v>-92.972989999999996</v>
      </c>
      <c r="C886" s="2">
        <v>328.8</v>
      </c>
      <c r="D886" s="2">
        <v>0.5</v>
      </c>
      <c r="E886" s="2">
        <v>0.7</v>
      </c>
      <c r="F886" s="4">
        <v>42643</v>
      </c>
      <c r="G886" s="2">
        <v>2005</v>
      </c>
      <c r="H886" s="2" t="s">
        <v>0</v>
      </c>
      <c r="I886" s="2" t="s">
        <v>1</v>
      </c>
      <c r="J886" s="2" t="s">
        <v>2</v>
      </c>
      <c r="K886" s="2">
        <v>292.7</v>
      </c>
      <c r="L886" s="2">
        <v>0</v>
      </c>
      <c r="M886" s="6" t="s">
        <v>3</v>
      </c>
      <c r="N886" s="23"/>
      <c r="O886" s="21" t="str">
        <f>Comodines[[#This Row],[Lat_trunc]]&amp;Comodines[[#This Row],[Lon_trunc]]</f>
        <v>30.8555-92.973</v>
      </c>
      <c r="P886" s="21">
        <f>MROUND(Datos[[#This Row],[Latitude]],IF(Datos[[#This Row],[Latitude]]&lt;0,-Precisión,Precisión))</f>
        <v>30.855499999999999</v>
      </c>
      <c r="Q886" s="21">
        <f>MROUND(Datos[[#This Row],[Longitude]],IF(Datos[[#This Row],[Longitude]]&lt;0,-Precisión,Precisión))</f>
        <v>-92.972999999999999</v>
      </c>
      <c r="R886" s="1">
        <v>885</v>
      </c>
      <c r="S886" s="5" t="b">
        <f>AND(Datos[[#This Row],[Latitude]]&gt;=Latitud_,Datos[[#This Row],[Latitude]]&lt;=_Latitud)</f>
        <v>0</v>
      </c>
      <c r="T886" s="2" t="b">
        <f>AND(Datos[[#This Row],[Longitude]]&gt;=Longitud_,Datos[[#This Row],[Longitude]]&lt;=_Longitud)</f>
        <v>0</v>
      </c>
      <c r="U886" s="2" t="b">
        <f>AND(Comodines[[#This Row],[Latitud]],Comodines[[#This Row],[Longitud]])</f>
        <v>0</v>
      </c>
      <c r="V886" s="2" t="b">
        <f>IF(COUNTIFS($O$2:O886,Comodines[[#This Row],[LatT&amp;LonT]],$F$2:F886,Datos[[#This Row],[Acq_date]]-1)=0,TRUE,FALSE)</f>
        <v>1</v>
      </c>
      <c r="W886" s="2" t="b">
        <f>AND(Comodines[[#This Row],[L&amp;L]],Comodines[[#This Row],[Nuevo_Fuego]])</f>
        <v>0</v>
      </c>
      <c r="X886" s="2" t="str">
        <f>IF(Comodines[[#This Row],[L&amp;L]],Comodines[[#This Row],[Contador]],"")</f>
        <v/>
      </c>
      <c r="Y886" s="2" t="str">
        <f>IFERROR(SMALL(Comodines[L&amp;LC1],COUNTA($U$2:U886)),"")</f>
        <v/>
      </c>
      <c r="Z886" s="2" t="str">
        <f>IF(AND(Comodines[[#This Row],[Nuevo_Fuego]],Comodines[[#This Row],[L&amp;L]]),Comodines[[#This Row],[Contador]],"")</f>
        <v/>
      </c>
      <c r="AA886" s="2" t="str">
        <f>IFERROR(SMALL(Comodines[FuegoC1],COUNTA($W$2:W886)),"")</f>
        <v/>
      </c>
      <c r="AB886" s="3"/>
      <c r="AD886" s="3"/>
      <c r="AE886" s="3"/>
    </row>
    <row r="887" spans="1:31" ht="15" x14ac:dyDescent="0.25">
      <c r="A887" s="25">
        <v>30.741530000000001</v>
      </c>
      <c r="B887" s="18">
        <v>-94.792090000000002</v>
      </c>
      <c r="C887" s="2">
        <v>328</v>
      </c>
      <c r="D887" s="2">
        <v>0.4</v>
      </c>
      <c r="E887" s="2">
        <v>0.6</v>
      </c>
      <c r="F887" s="4">
        <v>42643</v>
      </c>
      <c r="G887" s="2">
        <v>2005</v>
      </c>
      <c r="H887" s="2" t="s">
        <v>0</v>
      </c>
      <c r="I887" s="2" t="s">
        <v>1</v>
      </c>
      <c r="J887" s="2" t="s">
        <v>2</v>
      </c>
      <c r="K887" s="2">
        <v>292.3</v>
      </c>
      <c r="L887" s="2">
        <v>0</v>
      </c>
      <c r="M887" s="6" t="s">
        <v>3</v>
      </c>
      <c r="N887" s="23"/>
      <c r="O887" s="21" t="str">
        <f>Comodines[[#This Row],[Lat_trunc]]&amp;Comodines[[#This Row],[Lon_trunc]]</f>
        <v>30.7415-94.792</v>
      </c>
      <c r="P887" s="21">
        <f>MROUND(Datos[[#This Row],[Latitude]],IF(Datos[[#This Row],[Latitude]]&lt;0,-Precisión,Precisión))</f>
        <v>30.741500000000002</v>
      </c>
      <c r="Q887" s="21">
        <f>MROUND(Datos[[#This Row],[Longitude]],IF(Datos[[#This Row],[Longitude]]&lt;0,-Precisión,Precisión))</f>
        <v>-94.792000000000002</v>
      </c>
      <c r="R887" s="1">
        <v>886</v>
      </c>
      <c r="S887" s="5" t="b">
        <f>AND(Datos[[#This Row],[Latitude]]&gt;=Latitud_,Datos[[#This Row],[Latitude]]&lt;=_Latitud)</f>
        <v>0</v>
      </c>
      <c r="T887" s="2" t="b">
        <f>AND(Datos[[#This Row],[Longitude]]&gt;=Longitud_,Datos[[#This Row],[Longitude]]&lt;=_Longitud)</f>
        <v>0</v>
      </c>
      <c r="U887" s="2" t="b">
        <f>AND(Comodines[[#This Row],[Latitud]],Comodines[[#This Row],[Longitud]])</f>
        <v>0</v>
      </c>
      <c r="V887" s="2" t="b">
        <f>IF(COUNTIFS($O$2:O887,Comodines[[#This Row],[LatT&amp;LonT]],$F$2:F887,Datos[[#This Row],[Acq_date]]-1)=0,TRUE,FALSE)</f>
        <v>1</v>
      </c>
      <c r="W887" s="2" t="b">
        <f>AND(Comodines[[#This Row],[L&amp;L]],Comodines[[#This Row],[Nuevo_Fuego]])</f>
        <v>0</v>
      </c>
      <c r="X887" s="2" t="str">
        <f>IF(Comodines[[#This Row],[L&amp;L]],Comodines[[#This Row],[Contador]],"")</f>
        <v/>
      </c>
      <c r="Y887" s="2" t="str">
        <f>IFERROR(SMALL(Comodines[L&amp;LC1],COUNTA($U$2:U887)),"")</f>
        <v/>
      </c>
      <c r="Z887" s="2" t="str">
        <f>IF(AND(Comodines[[#This Row],[Nuevo_Fuego]],Comodines[[#This Row],[L&amp;L]]),Comodines[[#This Row],[Contador]],"")</f>
        <v/>
      </c>
      <c r="AA887" s="2" t="str">
        <f>IFERROR(SMALL(Comodines[FuegoC1],COUNTA($W$2:W887)),"")</f>
        <v/>
      </c>
      <c r="AB887" s="3"/>
      <c r="AD887" s="3"/>
      <c r="AE887" s="3"/>
    </row>
    <row r="888" spans="1:31" ht="15" x14ac:dyDescent="0.25">
      <c r="A888" s="25">
        <v>30.74072</v>
      </c>
      <c r="B888" s="18">
        <v>-94.803759999999997</v>
      </c>
      <c r="C888" s="2">
        <v>355.5</v>
      </c>
      <c r="D888" s="2">
        <v>0.4</v>
      </c>
      <c r="E888" s="2">
        <v>0.6</v>
      </c>
      <c r="F888" s="4">
        <v>42643</v>
      </c>
      <c r="G888" s="2">
        <v>2005</v>
      </c>
      <c r="H888" s="2" t="s">
        <v>0</v>
      </c>
      <c r="I888" s="2" t="s">
        <v>1</v>
      </c>
      <c r="J888" s="2" t="s">
        <v>2</v>
      </c>
      <c r="K888" s="2">
        <v>296.60000000000002</v>
      </c>
      <c r="L888" s="2">
        <v>0</v>
      </c>
      <c r="M888" s="6" t="s">
        <v>3</v>
      </c>
      <c r="N888" s="23"/>
      <c r="O888" s="21" t="str">
        <f>Comodines[[#This Row],[Lat_trunc]]&amp;Comodines[[#This Row],[Lon_trunc]]</f>
        <v>30.7405-94.804</v>
      </c>
      <c r="P888" s="21">
        <f>MROUND(Datos[[#This Row],[Latitude]],IF(Datos[[#This Row],[Latitude]]&lt;0,-Precisión,Precisión))</f>
        <v>30.740500000000001</v>
      </c>
      <c r="Q888" s="21">
        <f>MROUND(Datos[[#This Row],[Longitude]],IF(Datos[[#This Row],[Longitude]]&lt;0,-Precisión,Precisión))</f>
        <v>-94.804000000000002</v>
      </c>
      <c r="R888" s="1">
        <v>887</v>
      </c>
      <c r="S888" s="5" t="b">
        <f>AND(Datos[[#This Row],[Latitude]]&gt;=Latitud_,Datos[[#This Row],[Latitude]]&lt;=_Latitud)</f>
        <v>0</v>
      </c>
      <c r="T888" s="2" t="b">
        <f>AND(Datos[[#This Row],[Longitude]]&gt;=Longitud_,Datos[[#This Row],[Longitude]]&lt;=_Longitud)</f>
        <v>0</v>
      </c>
      <c r="U888" s="2" t="b">
        <f>AND(Comodines[[#This Row],[Latitud]],Comodines[[#This Row],[Longitud]])</f>
        <v>0</v>
      </c>
      <c r="V888" s="2" t="b">
        <f>IF(COUNTIFS($O$2:O888,Comodines[[#This Row],[LatT&amp;LonT]],$F$2:F888,Datos[[#This Row],[Acq_date]]-1)=0,TRUE,FALSE)</f>
        <v>1</v>
      </c>
      <c r="W888" s="2" t="b">
        <f>AND(Comodines[[#This Row],[L&amp;L]],Comodines[[#This Row],[Nuevo_Fuego]])</f>
        <v>0</v>
      </c>
      <c r="X888" s="2" t="str">
        <f>IF(Comodines[[#This Row],[L&amp;L]],Comodines[[#This Row],[Contador]],"")</f>
        <v/>
      </c>
      <c r="Y888" s="2" t="str">
        <f>IFERROR(SMALL(Comodines[L&amp;LC1],COUNTA($U$2:U888)),"")</f>
        <v/>
      </c>
      <c r="Z888" s="2" t="str">
        <f>IF(AND(Comodines[[#This Row],[Nuevo_Fuego]],Comodines[[#This Row],[L&amp;L]]),Comodines[[#This Row],[Contador]],"")</f>
        <v/>
      </c>
      <c r="AA888" s="2" t="str">
        <f>IFERROR(SMALL(Comodines[FuegoC1],COUNTA($W$2:W888)),"")</f>
        <v/>
      </c>
      <c r="AB888" s="3"/>
      <c r="AD888" s="3"/>
      <c r="AE888" s="3"/>
    </row>
    <row r="889" spans="1:31" ht="15" x14ac:dyDescent="0.25">
      <c r="A889" s="25">
        <v>30.86102</v>
      </c>
      <c r="B889" s="18">
        <v>-92.978539999999995</v>
      </c>
      <c r="C889" s="2">
        <v>328.9</v>
      </c>
      <c r="D889" s="2">
        <v>0.5</v>
      </c>
      <c r="E889" s="2">
        <v>0.7</v>
      </c>
      <c r="F889" s="4">
        <v>42643</v>
      </c>
      <c r="G889" s="2">
        <v>2005</v>
      </c>
      <c r="H889" s="2" t="s">
        <v>0</v>
      </c>
      <c r="I889" s="2" t="s">
        <v>1</v>
      </c>
      <c r="J889" s="2" t="s">
        <v>2</v>
      </c>
      <c r="K889" s="2">
        <v>292.8</v>
      </c>
      <c r="L889" s="2">
        <v>0</v>
      </c>
      <c r="M889" s="6" t="s">
        <v>3</v>
      </c>
      <c r="N889" s="23"/>
      <c r="O889" s="21" t="str">
        <f>Comodines[[#This Row],[Lat_trunc]]&amp;Comodines[[#This Row],[Lon_trunc]]</f>
        <v>30.861-92.9785</v>
      </c>
      <c r="P889" s="21">
        <f>MROUND(Datos[[#This Row],[Latitude]],IF(Datos[[#This Row],[Latitude]]&lt;0,-Precisión,Precisión))</f>
        <v>30.861000000000001</v>
      </c>
      <c r="Q889" s="21">
        <f>MROUND(Datos[[#This Row],[Longitude]],IF(Datos[[#This Row],[Longitude]]&lt;0,-Precisión,Precisión))</f>
        <v>-92.978499999999997</v>
      </c>
      <c r="R889" s="1">
        <v>888</v>
      </c>
      <c r="S889" s="5" t="b">
        <f>AND(Datos[[#This Row],[Latitude]]&gt;=Latitud_,Datos[[#This Row],[Latitude]]&lt;=_Latitud)</f>
        <v>0</v>
      </c>
      <c r="T889" s="2" t="b">
        <f>AND(Datos[[#This Row],[Longitude]]&gt;=Longitud_,Datos[[#This Row],[Longitude]]&lt;=_Longitud)</f>
        <v>0</v>
      </c>
      <c r="U889" s="2" t="b">
        <f>AND(Comodines[[#This Row],[Latitud]],Comodines[[#This Row],[Longitud]])</f>
        <v>0</v>
      </c>
      <c r="V889" s="2" t="b">
        <f>IF(COUNTIFS($O$2:O889,Comodines[[#This Row],[LatT&amp;LonT]],$F$2:F889,Datos[[#This Row],[Acq_date]]-1)=0,TRUE,FALSE)</f>
        <v>1</v>
      </c>
      <c r="W889" s="2" t="b">
        <f>AND(Comodines[[#This Row],[L&amp;L]],Comodines[[#This Row],[Nuevo_Fuego]])</f>
        <v>0</v>
      </c>
      <c r="X889" s="2" t="str">
        <f>IF(Comodines[[#This Row],[L&amp;L]],Comodines[[#This Row],[Contador]],"")</f>
        <v/>
      </c>
      <c r="Y889" s="2" t="str">
        <f>IFERROR(SMALL(Comodines[L&amp;LC1],COUNTA($U$2:U889)),"")</f>
        <v/>
      </c>
      <c r="Z889" s="2" t="str">
        <f>IF(AND(Comodines[[#This Row],[Nuevo_Fuego]],Comodines[[#This Row],[L&amp;L]]),Comodines[[#This Row],[Contador]],"")</f>
        <v/>
      </c>
      <c r="AA889" s="2" t="str">
        <f>IFERROR(SMALL(Comodines[FuegoC1],COUNTA($W$2:W889)),"")</f>
        <v/>
      </c>
      <c r="AB889" s="3"/>
      <c r="AD889" s="3"/>
      <c r="AE889" s="3"/>
    </row>
    <row r="890" spans="1:31" ht="15" x14ac:dyDescent="0.25">
      <c r="A890" s="25">
        <v>30.763030000000001</v>
      </c>
      <c r="B890" s="18">
        <v>-94.794200000000004</v>
      </c>
      <c r="C890" s="2">
        <v>326.8</v>
      </c>
      <c r="D890" s="2">
        <v>0.4</v>
      </c>
      <c r="E890" s="2">
        <v>0.6</v>
      </c>
      <c r="F890" s="4">
        <v>42643</v>
      </c>
      <c r="G890" s="2">
        <v>2005</v>
      </c>
      <c r="H890" s="2" t="s">
        <v>0</v>
      </c>
      <c r="I890" s="2" t="s">
        <v>1</v>
      </c>
      <c r="J890" s="2" t="s">
        <v>2</v>
      </c>
      <c r="K890" s="2">
        <v>298.3</v>
      </c>
      <c r="L890" s="2">
        <v>0</v>
      </c>
      <c r="M890" s="6" t="s">
        <v>3</v>
      </c>
      <c r="N890" s="23"/>
      <c r="O890" s="21" t="str">
        <f>Comodines[[#This Row],[Lat_trunc]]&amp;Comodines[[#This Row],[Lon_trunc]]</f>
        <v>30.763-94.794</v>
      </c>
      <c r="P890" s="21">
        <f>MROUND(Datos[[#This Row],[Latitude]],IF(Datos[[#This Row],[Latitude]]&lt;0,-Precisión,Precisión))</f>
        <v>30.763000000000002</v>
      </c>
      <c r="Q890" s="21">
        <f>MROUND(Datos[[#This Row],[Longitude]],IF(Datos[[#This Row],[Longitude]]&lt;0,-Precisión,Precisión))</f>
        <v>-94.793999999999997</v>
      </c>
      <c r="R890" s="1">
        <v>889</v>
      </c>
      <c r="S890" s="5" t="b">
        <f>AND(Datos[[#This Row],[Latitude]]&gt;=Latitud_,Datos[[#This Row],[Latitude]]&lt;=_Latitud)</f>
        <v>0</v>
      </c>
      <c r="T890" s="2" t="b">
        <f>AND(Datos[[#This Row],[Longitude]]&gt;=Longitud_,Datos[[#This Row],[Longitude]]&lt;=_Longitud)</f>
        <v>0</v>
      </c>
      <c r="U890" s="2" t="b">
        <f>AND(Comodines[[#This Row],[Latitud]],Comodines[[#This Row],[Longitud]])</f>
        <v>0</v>
      </c>
      <c r="V890" s="2" t="b">
        <f>IF(COUNTIFS($O$2:O890,Comodines[[#This Row],[LatT&amp;LonT]],$F$2:F890,Datos[[#This Row],[Acq_date]]-1)=0,TRUE,FALSE)</f>
        <v>1</v>
      </c>
      <c r="W890" s="2" t="b">
        <f>AND(Comodines[[#This Row],[L&amp;L]],Comodines[[#This Row],[Nuevo_Fuego]])</f>
        <v>0</v>
      </c>
      <c r="X890" s="2" t="str">
        <f>IF(Comodines[[#This Row],[L&amp;L]],Comodines[[#This Row],[Contador]],"")</f>
        <v/>
      </c>
      <c r="Y890" s="2" t="str">
        <f>IFERROR(SMALL(Comodines[L&amp;LC1],COUNTA($U$2:U890)),"")</f>
        <v/>
      </c>
      <c r="Z890" s="2" t="str">
        <f>IF(AND(Comodines[[#This Row],[Nuevo_Fuego]],Comodines[[#This Row],[L&amp;L]]),Comodines[[#This Row],[Contador]],"")</f>
        <v/>
      </c>
      <c r="AA890" s="2" t="str">
        <f>IFERROR(SMALL(Comodines[FuegoC1],COUNTA($W$2:W890)),"")</f>
        <v/>
      </c>
      <c r="AB890" s="3"/>
      <c r="AD890" s="3"/>
      <c r="AE890" s="3"/>
    </row>
    <row r="891" spans="1:31" ht="15" x14ac:dyDescent="0.25">
      <c r="A891" s="25">
        <v>30.32328</v>
      </c>
      <c r="B891" s="18">
        <v>-99.826930000000004</v>
      </c>
      <c r="C891" s="2">
        <v>341.7</v>
      </c>
      <c r="D891" s="2">
        <v>0.6</v>
      </c>
      <c r="E891" s="2">
        <v>0.4</v>
      </c>
      <c r="F891" s="4">
        <v>42643</v>
      </c>
      <c r="G891" s="2">
        <v>2005</v>
      </c>
      <c r="H891" s="2" t="s">
        <v>0</v>
      </c>
      <c r="I891" s="2" t="s">
        <v>1</v>
      </c>
      <c r="J891" s="2" t="s">
        <v>2</v>
      </c>
      <c r="K891" s="2">
        <v>305.60000000000002</v>
      </c>
      <c r="L891" s="2">
        <v>0</v>
      </c>
      <c r="M891" s="6" t="s">
        <v>3</v>
      </c>
      <c r="N891" s="23"/>
      <c r="O891" s="21" t="str">
        <f>Comodines[[#This Row],[Lat_trunc]]&amp;Comodines[[#This Row],[Lon_trunc]]</f>
        <v>30.3235-99.827</v>
      </c>
      <c r="P891" s="21">
        <f>MROUND(Datos[[#This Row],[Latitude]],IF(Datos[[#This Row],[Latitude]]&lt;0,-Precisión,Precisión))</f>
        <v>30.323499999999999</v>
      </c>
      <c r="Q891" s="21">
        <f>MROUND(Datos[[#This Row],[Longitude]],IF(Datos[[#This Row],[Longitude]]&lt;0,-Precisión,Precisión))</f>
        <v>-99.826999999999998</v>
      </c>
      <c r="R891" s="1">
        <v>890</v>
      </c>
      <c r="S891" s="5" t="b">
        <f>AND(Datos[[#This Row],[Latitude]]&gt;=Latitud_,Datos[[#This Row],[Latitude]]&lt;=_Latitud)</f>
        <v>0</v>
      </c>
      <c r="T891" s="2" t="b">
        <f>AND(Datos[[#This Row],[Longitude]]&gt;=Longitud_,Datos[[#This Row],[Longitude]]&lt;=_Longitud)</f>
        <v>0</v>
      </c>
      <c r="U891" s="2" t="b">
        <f>AND(Comodines[[#This Row],[Latitud]],Comodines[[#This Row],[Longitud]])</f>
        <v>0</v>
      </c>
      <c r="V891" s="2" t="b">
        <f>IF(COUNTIFS($O$2:O891,Comodines[[#This Row],[LatT&amp;LonT]],$F$2:F891,Datos[[#This Row],[Acq_date]]-1)=0,TRUE,FALSE)</f>
        <v>1</v>
      </c>
      <c r="W891" s="2" t="b">
        <f>AND(Comodines[[#This Row],[L&amp;L]],Comodines[[#This Row],[Nuevo_Fuego]])</f>
        <v>0</v>
      </c>
      <c r="X891" s="2" t="str">
        <f>IF(Comodines[[#This Row],[L&amp;L]],Comodines[[#This Row],[Contador]],"")</f>
        <v/>
      </c>
      <c r="Y891" s="2" t="str">
        <f>IFERROR(SMALL(Comodines[L&amp;LC1],COUNTA($U$2:U891)),"")</f>
        <v/>
      </c>
      <c r="Z891" s="2" t="str">
        <f>IF(AND(Comodines[[#This Row],[Nuevo_Fuego]],Comodines[[#This Row],[L&amp;L]]),Comodines[[#This Row],[Contador]],"")</f>
        <v/>
      </c>
      <c r="AA891" s="2" t="str">
        <f>IFERROR(SMALL(Comodines[FuegoC1],COUNTA($W$2:W891)),"")</f>
        <v/>
      </c>
      <c r="AB891" s="3"/>
      <c r="AD891" s="3"/>
      <c r="AE891" s="3"/>
    </row>
    <row r="892" spans="1:31" ht="15" x14ac:dyDescent="0.25">
      <c r="A892" s="25">
        <v>31.05752</v>
      </c>
      <c r="B892" s="18">
        <v>-94.901859999999999</v>
      </c>
      <c r="C892" s="2">
        <v>367</v>
      </c>
      <c r="D892" s="2">
        <v>0.4</v>
      </c>
      <c r="E892" s="2">
        <v>0.6</v>
      </c>
      <c r="F892" s="4">
        <v>42643</v>
      </c>
      <c r="G892" s="2">
        <v>2005</v>
      </c>
      <c r="H892" s="2" t="s">
        <v>0</v>
      </c>
      <c r="I892" s="2" t="s">
        <v>1</v>
      </c>
      <c r="J892" s="2" t="s">
        <v>2</v>
      </c>
      <c r="K892" s="2">
        <v>302.3</v>
      </c>
      <c r="L892" s="2">
        <v>0</v>
      </c>
      <c r="M892" s="6" t="s">
        <v>3</v>
      </c>
      <c r="N892" s="23"/>
      <c r="O892" s="21" t="str">
        <f>Comodines[[#This Row],[Lat_trunc]]&amp;Comodines[[#This Row],[Lon_trunc]]</f>
        <v>31.0575-94.902</v>
      </c>
      <c r="P892" s="21">
        <f>MROUND(Datos[[#This Row],[Latitude]],IF(Datos[[#This Row],[Latitude]]&lt;0,-Precisión,Precisión))</f>
        <v>31.057500000000001</v>
      </c>
      <c r="Q892" s="21">
        <f>MROUND(Datos[[#This Row],[Longitude]],IF(Datos[[#This Row],[Longitude]]&lt;0,-Precisión,Precisión))</f>
        <v>-94.902000000000001</v>
      </c>
      <c r="R892" s="1">
        <v>891</v>
      </c>
      <c r="S892" s="5" t="b">
        <f>AND(Datos[[#This Row],[Latitude]]&gt;=Latitud_,Datos[[#This Row],[Latitude]]&lt;=_Latitud)</f>
        <v>0</v>
      </c>
      <c r="T892" s="2" t="b">
        <f>AND(Datos[[#This Row],[Longitude]]&gt;=Longitud_,Datos[[#This Row],[Longitude]]&lt;=_Longitud)</f>
        <v>0</v>
      </c>
      <c r="U892" s="2" t="b">
        <f>AND(Comodines[[#This Row],[Latitud]],Comodines[[#This Row],[Longitud]])</f>
        <v>0</v>
      </c>
      <c r="V892" s="2" t="b">
        <f>IF(COUNTIFS($O$2:O892,Comodines[[#This Row],[LatT&amp;LonT]],$F$2:F892,Datos[[#This Row],[Acq_date]]-1)=0,TRUE,FALSE)</f>
        <v>1</v>
      </c>
      <c r="W892" s="2" t="b">
        <f>AND(Comodines[[#This Row],[L&amp;L]],Comodines[[#This Row],[Nuevo_Fuego]])</f>
        <v>0</v>
      </c>
      <c r="X892" s="2" t="str">
        <f>IF(Comodines[[#This Row],[L&amp;L]],Comodines[[#This Row],[Contador]],"")</f>
        <v/>
      </c>
      <c r="Y892" s="2" t="str">
        <f>IFERROR(SMALL(Comodines[L&amp;LC1],COUNTA($U$2:U892)),"")</f>
        <v/>
      </c>
      <c r="Z892" s="2" t="str">
        <f>IF(AND(Comodines[[#This Row],[Nuevo_Fuego]],Comodines[[#This Row],[L&amp;L]]),Comodines[[#This Row],[Contador]],"")</f>
        <v/>
      </c>
      <c r="AA892" s="2" t="str">
        <f>IFERROR(SMALL(Comodines[FuegoC1],COUNTA($W$2:W892)),"")</f>
        <v/>
      </c>
      <c r="AB892" s="3"/>
      <c r="AD892" s="3"/>
      <c r="AE892" s="3"/>
    </row>
    <row r="893" spans="1:31" ht="15" x14ac:dyDescent="0.25">
      <c r="A893" s="25">
        <v>31.05781</v>
      </c>
      <c r="B893" s="18">
        <v>-94.897959999999998</v>
      </c>
      <c r="C893" s="2">
        <v>334.4</v>
      </c>
      <c r="D893" s="2">
        <v>0.4</v>
      </c>
      <c r="E893" s="2">
        <v>0.6</v>
      </c>
      <c r="F893" s="4">
        <v>42643</v>
      </c>
      <c r="G893" s="2">
        <v>2005</v>
      </c>
      <c r="H893" s="2" t="s">
        <v>0</v>
      </c>
      <c r="I893" s="2" t="s">
        <v>1</v>
      </c>
      <c r="J893" s="2" t="s">
        <v>2</v>
      </c>
      <c r="K893" s="2">
        <v>298.89999999999998</v>
      </c>
      <c r="L893" s="2">
        <v>0</v>
      </c>
      <c r="M893" s="6" t="s">
        <v>3</v>
      </c>
      <c r="N893" s="23"/>
      <c r="O893" s="21" t="str">
        <f>Comodines[[#This Row],[Lat_trunc]]&amp;Comodines[[#This Row],[Lon_trunc]]</f>
        <v>31.058-94.898</v>
      </c>
      <c r="P893" s="21">
        <f>MROUND(Datos[[#This Row],[Latitude]],IF(Datos[[#This Row],[Latitude]]&lt;0,-Precisión,Precisión))</f>
        <v>31.058</v>
      </c>
      <c r="Q893" s="21">
        <f>MROUND(Datos[[#This Row],[Longitude]],IF(Datos[[#This Row],[Longitude]]&lt;0,-Precisión,Precisión))</f>
        <v>-94.897999999999996</v>
      </c>
      <c r="R893" s="1">
        <v>892</v>
      </c>
      <c r="S893" s="5" t="b">
        <f>AND(Datos[[#This Row],[Latitude]]&gt;=Latitud_,Datos[[#This Row],[Latitude]]&lt;=_Latitud)</f>
        <v>0</v>
      </c>
      <c r="T893" s="2" t="b">
        <f>AND(Datos[[#This Row],[Longitude]]&gt;=Longitud_,Datos[[#This Row],[Longitude]]&lt;=_Longitud)</f>
        <v>0</v>
      </c>
      <c r="U893" s="2" t="b">
        <f>AND(Comodines[[#This Row],[Latitud]],Comodines[[#This Row],[Longitud]])</f>
        <v>0</v>
      </c>
      <c r="V893" s="2" t="b">
        <f>IF(COUNTIFS($O$2:O893,Comodines[[#This Row],[LatT&amp;LonT]],$F$2:F893,Datos[[#This Row],[Acq_date]]-1)=0,TRUE,FALSE)</f>
        <v>1</v>
      </c>
      <c r="W893" s="2" t="b">
        <f>AND(Comodines[[#This Row],[L&amp;L]],Comodines[[#This Row],[Nuevo_Fuego]])</f>
        <v>0</v>
      </c>
      <c r="X893" s="2" t="str">
        <f>IF(Comodines[[#This Row],[L&amp;L]],Comodines[[#This Row],[Contador]],"")</f>
        <v/>
      </c>
      <c r="Y893" s="2" t="str">
        <f>IFERROR(SMALL(Comodines[L&amp;LC1],COUNTA($U$2:U893)),"")</f>
        <v/>
      </c>
      <c r="Z893" s="2" t="str">
        <f>IF(AND(Comodines[[#This Row],[Nuevo_Fuego]],Comodines[[#This Row],[L&amp;L]]),Comodines[[#This Row],[Contador]],"")</f>
        <v/>
      </c>
      <c r="AA893" s="2" t="str">
        <f>IFERROR(SMALL(Comodines[FuegoC1],COUNTA($W$2:W893)),"")</f>
        <v/>
      </c>
      <c r="AB893" s="3"/>
      <c r="AD893" s="3"/>
      <c r="AE893" s="3"/>
    </row>
    <row r="894" spans="1:31" ht="15" x14ac:dyDescent="0.25">
      <c r="A894" s="25">
        <v>31.059899999999999</v>
      </c>
      <c r="B894" s="18">
        <v>-94.903300000000002</v>
      </c>
      <c r="C894" s="2">
        <v>367</v>
      </c>
      <c r="D894" s="2">
        <v>0.4</v>
      </c>
      <c r="E894" s="2">
        <v>0.6</v>
      </c>
      <c r="F894" s="4">
        <v>42643</v>
      </c>
      <c r="G894" s="2">
        <v>2005</v>
      </c>
      <c r="H894" s="2" t="s">
        <v>0</v>
      </c>
      <c r="I894" s="2" t="s">
        <v>1</v>
      </c>
      <c r="J894" s="2" t="s">
        <v>2</v>
      </c>
      <c r="K894" s="2">
        <v>303.5</v>
      </c>
      <c r="L894" s="2">
        <v>0</v>
      </c>
      <c r="M894" s="6" t="s">
        <v>3</v>
      </c>
      <c r="N894" s="23"/>
      <c r="O894" s="21" t="str">
        <f>Comodines[[#This Row],[Lat_trunc]]&amp;Comodines[[#This Row],[Lon_trunc]]</f>
        <v>31.06-94.9035</v>
      </c>
      <c r="P894" s="21">
        <f>MROUND(Datos[[#This Row],[Latitude]],IF(Datos[[#This Row],[Latitude]]&lt;0,-Precisión,Precisión))</f>
        <v>31.060000000000002</v>
      </c>
      <c r="Q894" s="21">
        <f>MROUND(Datos[[#This Row],[Longitude]],IF(Datos[[#This Row],[Longitude]]&lt;0,-Precisión,Precisión))</f>
        <v>-94.903500000000008</v>
      </c>
      <c r="R894" s="1">
        <v>893</v>
      </c>
      <c r="S894" s="5" t="b">
        <f>AND(Datos[[#This Row],[Latitude]]&gt;=Latitud_,Datos[[#This Row],[Latitude]]&lt;=_Latitud)</f>
        <v>0</v>
      </c>
      <c r="T894" s="2" t="b">
        <f>AND(Datos[[#This Row],[Longitude]]&gt;=Longitud_,Datos[[#This Row],[Longitude]]&lt;=_Longitud)</f>
        <v>0</v>
      </c>
      <c r="U894" s="2" t="b">
        <f>AND(Comodines[[#This Row],[Latitud]],Comodines[[#This Row],[Longitud]])</f>
        <v>0</v>
      </c>
      <c r="V894" s="2" t="b">
        <f>IF(COUNTIFS($O$2:O894,Comodines[[#This Row],[LatT&amp;LonT]],$F$2:F894,Datos[[#This Row],[Acq_date]]-1)=0,TRUE,FALSE)</f>
        <v>1</v>
      </c>
      <c r="W894" s="2" t="b">
        <f>AND(Comodines[[#This Row],[L&amp;L]],Comodines[[#This Row],[Nuevo_Fuego]])</f>
        <v>0</v>
      </c>
      <c r="X894" s="2" t="str">
        <f>IF(Comodines[[#This Row],[L&amp;L]],Comodines[[#This Row],[Contador]],"")</f>
        <v/>
      </c>
      <c r="Y894" s="2" t="str">
        <f>IFERROR(SMALL(Comodines[L&amp;LC1],COUNTA($U$2:U894)),"")</f>
        <v/>
      </c>
      <c r="Z894" s="2" t="str">
        <f>IF(AND(Comodines[[#This Row],[Nuevo_Fuego]],Comodines[[#This Row],[L&amp;L]]),Comodines[[#This Row],[Contador]],"")</f>
        <v/>
      </c>
      <c r="AA894" s="2" t="str">
        <f>IFERROR(SMALL(Comodines[FuegoC1],COUNTA($W$2:W894)),"")</f>
        <v/>
      </c>
      <c r="AB894" s="3"/>
      <c r="AD894" s="3"/>
      <c r="AE894" s="3"/>
    </row>
    <row r="895" spans="1:31" ht="15" x14ac:dyDescent="0.25">
      <c r="A895" s="25">
        <v>31.060169999999999</v>
      </c>
      <c r="B895" s="18">
        <v>-94.8994</v>
      </c>
      <c r="C895" s="2">
        <v>352.1</v>
      </c>
      <c r="D895" s="2">
        <v>0.4</v>
      </c>
      <c r="E895" s="2">
        <v>0.6</v>
      </c>
      <c r="F895" s="4">
        <v>42643</v>
      </c>
      <c r="G895" s="2">
        <v>2005</v>
      </c>
      <c r="H895" s="2" t="s">
        <v>0</v>
      </c>
      <c r="I895" s="2" t="s">
        <v>1</v>
      </c>
      <c r="J895" s="2" t="s">
        <v>2</v>
      </c>
      <c r="K895" s="2">
        <v>301.10000000000002</v>
      </c>
      <c r="L895" s="2">
        <v>0</v>
      </c>
      <c r="M895" s="6" t="s">
        <v>3</v>
      </c>
      <c r="N895" s="23"/>
      <c r="O895" s="21" t="str">
        <f>Comodines[[#This Row],[Lat_trunc]]&amp;Comodines[[#This Row],[Lon_trunc]]</f>
        <v>31.06-94.8995</v>
      </c>
      <c r="P895" s="21">
        <f>MROUND(Datos[[#This Row],[Latitude]],IF(Datos[[#This Row],[Latitude]]&lt;0,-Precisión,Precisión))</f>
        <v>31.060000000000002</v>
      </c>
      <c r="Q895" s="21">
        <f>MROUND(Datos[[#This Row],[Longitude]],IF(Datos[[#This Row],[Longitude]]&lt;0,-Precisión,Precisión))</f>
        <v>-94.899500000000003</v>
      </c>
      <c r="R895" s="1">
        <v>894</v>
      </c>
      <c r="S895" s="5" t="b">
        <f>AND(Datos[[#This Row],[Latitude]]&gt;=Latitud_,Datos[[#This Row],[Latitude]]&lt;=_Latitud)</f>
        <v>0</v>
      </c>
      <c r="T895" s="2" t="b">
        <f>AND(Datos[[#This Row],[Longitude]]&gt;=Longitud_,Datos[[#This Row],[Longitude]]&lt;=_Longitud)</f>
        <v>0</v>
      </c>
      <c r="U895" s="2" t="b">
        <f>AND(Comodines[[#This Row],[Latitud]],Comodines[[#This Row],[Longitud]])</f>
        <v>0</v>
      </c>
      <c r="V895" s="2" t="b">
        <f>IF(COUNTIFS($O$2:O895,Comodines[[#This Row],[LatT&amp;LonT]],$F$2:F895,Datos[[#This Row],[Acq_date]]-1)=0,TRUE,FALSE)</f>
        <v>1</v>
      </c>
      <c r="W895" s="2" t="b">
        <f>AND(Comodines[[#This Row],[L&amp;L]],Comodines[[#This Row],[Nuevo_Fuego]])</f>
        <v>0</v>
      </c>
      <c r="X895" s="2" t="str">
        <f>IF(Comodines[[#This Row],[L&amp;L]],Comodines[[#This Row],[Contador]],"")</f>
        <v/>
      </c>
      <c r="Y895" s="2" t="str">
        <f>IFERROR(SMALL(Comodines[L&amp;LC1],COUNTA($U$2:U895)),"")</f>
        <v/>
      </c>
      <c r="Z895" s="2" t="str">
        <f>IF(AND(Comodines[[#This Row],[Nuevo_Fuego]],Comodines[[#This Row],[L&amp;L]]),Comodines[[#This Row],[Contador]],"")</f>
        <v/>
      </c>
      <c r="AA895" s="2" t="str">
        <f>IFERROR(SMALL(Comodines[FuegoC1],COUNTA($W$2:W895)),"")</f>
        <v/>
      </c>
      <c r="AB895" s="3"/>
      <c r="AD895" s="3"/>
      <c r="AE895" s="3"/>
    </row>
    <row r="896" spans="1:31" ht="15" x14ac:dyDescent="0.25">
      <c r="A896" s="25">
        <v>31.065259999999999</v>
      </c>
      <c r="B896" s="18">
        <v>-94.903809999999993</v>
      </c>
      <c r="C896" s="2">
        <v>328.9</v>
      </c>
      <c r="D896" s="2">
        <v>0.4</v>
      </c>
      <c r="E896" s="2">
        <v>0.6</v>
      </c>
      <c r="F896" s="4">
        <v>42643</v>
      </c>
      <c r="G896" s="2">
        <v>2005</v>
      </c>
      <c r="H896" s="2" t="s">
        <v>0</v>
      </c>
      <c r="I896" s="2" t="s">
        <v>1</v>
      </c>
      <c r="J896" s="2" t="s">
        <v>2</v>
      </c>
      <c r="K896" s="2">
        <v>295.8</v>
      </c>
      <c r="L896" s="2">
        <v>0</v>
      </c>
      <c r="M896" s="6" t="s">
        <v>3</v>
      </c>
      <c r="N896" s="23"/>
      <c r="O896" s="21" t="str">
        <f>Comodines[[#This Row],[Lat_trunc]]&amp;Comodines[[#This Row],[Lon_trunc]]</f>
        <v>31.0655-94.904</v>
      </c>
      <c r="P896" s="21">
        <f>MROUND(Datos[[#This Row],[Latitude]],IF(Datos[[#This Row],[Latitude]]&lt;0,-Precisión,Precisión))</f>
        <v>31.0655</v>
      </c>
      <c r="Q896" s="21">
        <f>MROUND(Datos[[#This Row],[Longitude]],IF(Datos[[#This Row],[Longitude]]&lt;0,-Precisión,Precisión))</f>
        <v>-94.903999999999996</v>
      </c>
      <c r="R896" s="1">
        <v>895</v>
      </c>
      <c r="S896" s="5" t="b">
        <f>AND(Datos[[#This Row],[Latitude]]&gt;=Latitud_,Datos[[#This Row],[Latitude]]&lt;=_Latitud)</f>
        <v>0</v>
      </c>
      <c r="T896" s="2" t="b">
        <f>AND(Datos[[#This Row],[Longitude]]&gt;=Longitud_,Datos[[#This Row],[Longitude]]&lt;=_Longitud)</f>
        <v>0</v>
      </c>
      <c r="U896" s="2" t="b">
        <f>AND(Comodines[[#This Row],[Latitud]],Comodines[[#This Row],[Longitud]])</f>
        <v>0</v>
      </c>
      <c r="V896" s="2" t="b">
        <f>IF(COUNTIFS($O$2:O896,Comodines[[#This Row],[LatT&amp;LonT]],$F$2:F896,Datos[[#This Row],[Acq_date]]-1)=0,TRUE,FALSE)</f>
        <v>1</v>
      </c>
      <c r="W896" s="2" t="b">
        <f>AND(Comodines[[#This Row],[L&amp;L]],Comodines[[#This Row],[Nuevo_Fuego]])</f>
        <v>0</v>
      </c>
      <c r="X896" s="2" t="str">
        <f>IF(Comodines[[#This Row],[L&amp;L]],Comodines[[#This Row],[Contador]],"")</f>
        <v/>
      </c>
      <c r="Y896" s="2" t="str">
        <f>IFERROR(SMALL(Comodines[L&amp;LC1],COUNTA($U$2:U896)),"")</f>
        <v/>
      </c>
      <c r="Z896" s="2" t="str">
        <f>IF(AND(Comodines[[#This Row],[Nuevo_Fuego]],Comodines[[#This Row],[L&amp;L]]),Comodines[[#This Row],[Contador]],"")</f>
        <v/>
      </c>
      <c r="AA896" s="2" t="str">
        <f>IFERROR(SMALL(Comodines[FuegoC1],COUNTA($W$2:W896)),"")</f>
        <v/>
      </c>
      <c r="AB896" s="3"/>
      <c r="AD896" s="3"/>
      <c r="AE896" s="3"/>
    </row>
    <row r="897" spans="1:31" ht="15" x14ac:dyDescent="0.25">
      <c r="A897" s="25">
        <v>31.240849999999998</v>
      </c>
      <c r="B897" s="18">
        <v>-94.603260000000006</v>
      </c>
      <c r="C897" s="2">
        <v>329.1</v>
      </c>
      <c r="D897" s="2">
        <v>0.4</v>
      </c>
      <c r="E897" s="2">
        <v>0.6</v>
      </c>
      <c r="F897" s="4">
        <v>42643</v>
      </c>
      <c r="G897" s="2">
        <v>2005</v>
      </c>
      <c r="H897" s="2" t="s">
        <v>0</v>
      </c>
      <c r="I897" s="2" t="s">
        <v>1</v>
      </c>
      <c r="J897" s="2" t="s">
        <v>2</v>
      </c>
      <c r="K897" s="2">
        <v>297.3</v>
      </c>
      <c r="L897" s="2">
        <v>0</v>
      </c>
      <c r="M897" s="6" t="s">
        <v>3</v>
      </c>
      <c r="N897" s="23"/>
      <c r="O897" s="21" t="str">
        <f>Comodines[[#This Row],[Lat_trunc]]&amp;Comodines[[#This Row],[Lon_trunc]]</f>
        <v>31.241-94.6035</v>
      </c>
      <c r="P897" s="21">
        <f>MROUND(Datos[[#This Row],[Latitude]],IF(Datos[[#This Row],[Latitude]]&lt;0,-Precisión,Precisión))</f>
        <v>31.241</v>
      </c>
      <c r="Q897" s="21">
        <f>MROUND(Datos[[#This Row],[Longitude]],IF(Datos[[#This Row],[Longitude]]&lt;0,-Precisión,Precisión))</f>
        <v>-94.603499999999997</v>
      </c>
      <c r="R897" s="1">
        <v>896</v>
      </c>
      <c r="S897" s="5" t="b">
        <f>AND(Datos[[#This Row],[Latitude]]&gt;=Latitud_,Datos[[#This Row],[Latitude]]&lt;=_Latitud)</f>
        <v>0</v>
      </c>
      <c r="T897" s="2" t="b">
        <f>AND(Datos[[#This Row],[Longitude]]&gt;=Longitud_,Datos[[#This Row],[Longitude]]&lt;=_Longitud)</f>
        <v>0</v>
      </c>
      <c r="U897" s="2" t="b">
        <f>AND(Comodines[[#This Row],[Latitud]],Comodines[[#This Row],[Longitud]])</f>
        <v>0</v>
      </c>
      <c r="V897" s="2" t="b">
        <f>IF(COUNTIFS($O$2:O897,Comodines[[#This Row],[LatT&amp;LonT]],$F$2:F897,Datos[[#This Row],[Acq_date]]-1)=0,TRUE,FALSE)</f>
        <v>1</v>
      </c>
      <c r="W897" s="2" t="b">
        <f>AND(Comodines[[#This Row],[L&amp;L]],Comodines[[#This Row],[Nuevo_Fuego]])</f>
        <v>0</v>
      </c>
      <c r="X897" s="2" t="str">
        <f>IF(Comodines[[#This Row],[L&amp;L]],Comodines[[#This Row],[Contador]],"")</f>
        <v/>
      </c>
      <c r="Y897" s="2" t="str">
        <f>IFERROR(SMALL(Comodines[L&amp;LC1],COUNTA($U$2:U897)),"")</f>
        <v/>
      </c>
      <c r="Z897" s="2" t="str">
        <f>IF(AND(Comodines[[#This Row],[Nuevo_Fuego]],Comodines[[#This Row],[L&amp;L]]),Comodines[[#This Row],[Contador]],"")</f>
        <v/>
      </c>
      <c r="AA897" s="2" t="str">
        <f>IFERROR(SMALL(Comodines[FuegoC1],COUNTA($W$2:W897)),"")</f>
        <v/>
      </c>
      <c r="AB897" s="3"/>
      <c r="AD897" s="3"/>
      <c r="AE897" s="3"/>
    </row>
    <row r="898" spans="1:31" ht="15" x14ac:dyDescent="0.25">
      <c r="A898" s="25">
        <v>31.39198</v>
      </c>
      <c r="B898" s="18">
        <v>-94.004310000000004</v>
      </c>
      <c r="C898" s="2">
        <v>326</v>
      </c>
      <c r="D898" s="2">
        <v>0.4</v>
      </c>
      <c r="E898" s="2">
        <v>0.6</v>
      </c>
      <c r="F898" s="4">
        <v>42643</v>
      </c>
      <c r="G898" s="2">
        <v>2005</v>
      </c>
      <c r="H898" s="2" t="s">
        <v>0</v>
      </c>
      <c r="I898" s="2" t="s">
        <v>1</v>
      </c>
      <c r="J898" s="2" t="s">
        <v>2</v>
      </c>
      <c r="K898" s="2">
        <v>294.3</v>
      </c>
      <c r="L898" s="2">
        <v>0</v>
      </c>
      <c r="M898" s="6" t="s">
        <v>3</v>
      </c>
      <c r="N898" s="23"/>
      <c r="O898" s="21" t="str">
        <f>Comodines[[#This Row],[Lat_trunc]]&amp;Comodines[[#This Row],[Lon_trunc]]</f>
        <v>31.392-94.0045</v>
      </c>
      <c r="P898" s="21">
        <f>MROUND(Datos[[#This Row],[Latitude]],IF(Datos[[#This Row],[Latitude]]&lt;0,-Precisión,Precisión))</f>
        <v>31.391999999999999</v>
      </c>
      <c r="Q898" s="21">
        <f>MROUND(Datos[[#This Row],[Longitude]],IF(Datos[[#This Row],[Longitude]]&lt;0,-Precisión,Precisión))</f>
        <v>-94.004500000000007</v>
      </c>
      <c r="R898" s="1">
        <v>897</v>
      </c>
      <c r="S898" s="5" t="b">
        <f>AND(Datos[[#This Row],[Latitude]]&gt;=Latitud_,Datos[[#This Row],[Latitude]]&lt;=_Latitud)</f>
        <v>0</v>
      </c>
      <c r="T898" s="2" t="b">
        <f>AND(Datos[[#This Row],[Longitude]]&gt;=Longitud_,Datos[[#This Row],[Longitude]]&lt;=_Longitud)</f>
        <v>0</v>
      </c>
      <c r="U898" s="2" t="b">
        <f>AND(Comodines[[#This Row],[Latitud]],Comodines[[#This Row],[Longitud]])</f>
        <v>0</v>
      </c>
      <c r="V898" s="2" t="b">
        <f>IF(COUNTIFS($O$2:O898,Comodines[[#This Row],[LatT&amp;LonT]],$F$2:F898,Datos[[#This Row],[Acq_date]]-1)=0,TRUE,FALSE)</f>
        <v>1</v>
      </c>
      <c r="W898" s="2" t="b">
        <f>AND(Comodines[[#This Row],[L&amp;L]],Comodines[[#This Row],[Nuevo_Fuego]])</f>
        <v>0</v>
      </c>
      <c r="X898" s="2" t="str">
        <f>IF(Comodines[[#This Row],[L&amp;L]],Comodines[[#This Row],[Contador]],"")</f>
        <v/>
      </c>
      <c r="Y898" s="2" t="str">
        <f>IFERROR(SMALL(Comodines[L&amp;LC1],COUNTA($U$2:U898)),"")</f>
        <v/>
      </c>
      <c r="Z898" s="2" t="str">
        <f>IF(AND(Comodines[[#This Row],[Nuevo_Fuego]],Comodines[[#This Row],[L&amp;L]]),Comodines[[#This Row],[Contador]],"")</f>
        <v/>
      </c>
      <c r="AA898" s="2" t="str">
        <f>IFERROR(SMALL(Comodines[FuegoC1],COUNTA($W$2:W898)),"")</f>
        <v/>
      </c>
      <c r="AB898" s="3"/>
      <c r="AD898" s="3"/>
      <c r="AE898" s="3"/>
    </row>
    <row r="899" spans="1:31" ht="15" x14ac:dyDescent="0.25">
      <c r="A899" s="25">
        <v>31.644439999999999</v>
      </c>
      <c r="B899" s="18">
        <v>-89.750609999999995</v>
      </c>
      <c r="C899" s="2">
        <v>327.7</v>
      </c>
      <c r="D899" s="2">
        <v>0.7</v>
      </c>
      <c r="E899" s="2">
        <v>0.8</v>
      </c>
      <c r="F899" s="4">
        <v>42643</v>
      </c>
      <c r="G899" s="2">
        <v>2005</v>
      </c>
      <c r="H899" s="2" t="s">
        <v>0</v>
      </c>
      <c r="I899" s="2" t="s">
        <v>1</v>
      </c>
      <c r="J899" s="2" t="s">
        <v>2</v>
      </c>
      <c r="K899" s="2">
        <v>293</v>
      </c>
      <c r="L899" s="2">
        <v>0</v>
      </c>
      <c r="M899" s="6" t="s">
        <v>3</v>
      </c>
      <c r="N899" s="23"/>
      <c r="O899" s="21" t="str">
        <f>Comodines[[#This Row],[Lat_trunc]]&amp;Comodines[[#This Row],[Lon_trunc]]</f>
        <v>31.6445-89.7505</v>
      </c>
      <c r="P899" s="21">
        <f>MROUND(Datos[[#This Row],[Latitude]],IF(Datos[[#This Row],[Latitude]]&lt;0,-Precisión,Precisión))</f>
        <v>31.644500000000001</v>
      </c>
      <c r="Q899" s="21">
        <f>MROUND(Datos[[#This Row],[Longitude]],IF(Datos[[#This Row],[Longitude]]&lt;0,-Precisión,Precisión))</f>
        <v>-89.750500000000002</v>
      </c>
      <c r="R899" s="1">
        <v>898</v>
      </c>
      <c r="S899" s="5" t="b">
        <f>AND(Datos[[#This Row],[Latitude]]&gt;=Latitud_,Datos[[#This Row],[Latitude]]&lt;=_Latitud)</f>
        <v>0</v>
      </c>
      <c r="T899" s="2" t="b">
        <f>AND(Datos[[#This Row],[Longitude]]&gt;=Longitud_,Datos[[#This Row],[Longitude]]&lt;=_Longitud)</f>
        <v>0</v>
      </c>
      <c r="U899" s="2" t="b">
        <f>AND(Comodines[[#This Row],[Latitud]],Comodines[[#This Row],[Longitud]])</f>
        <v>0</v>
      </c>
      <c r="V899" s="2" t="b">
        <f>IF(COUNTIFS($O$2:O899,Comodines[[#This Row],[LatT&amp;LonT]],$F$2:F899,Datos[[#This Row],[Acq_date]]-1)=0,TRUE,FALSE)</f>
        <v>1</v>
      </c>
      <c r="W899" s="2" t="b">
        <f>AND(Comodines[[#This Row],[L&amp;L]],Comodines[[#This Row],[Nuevo_Fuego]])</f>
        <v>0</v>
      </c>
      <c r="X899" s="2" t="str">
        <f>IF(Comodines[[#This Row],[L&amp;L]],Comodines[[#This Row],[Contador]],"")</f>
        <v/>
      </c>
      <c r="Y899" s="2" t="str">
        <f>IFERROR(SMALL(Comodines[L&amp;LC1],COUNTA($U$2:U899)),"")</f>
        <v/>
      </c>
      <c r="Z899" s="2" t="str">
        <f>IF(AND(Comodines[[#This Row],[Nuevo_Fuego]],Comodines[[#This Row],[L&amp;L]]),Comodines[[#This Row],[Contador]],"")</f>
        <v/>
      </c>
      <c r="AA899" s="2" t="str">
        <f>IFERROR(SMALL(Comodines[FuegoC1],COUNTA($W$2:W899)),"")</f>
        <v/>
      </c>
      <c r="AB899" s="3"/>
      <c r="AD899" s="3"/>
      <c r="AE899" s="3"/>
    </row>
    <row r="900" spans="1:31" ht="15" x14ac:dyDescent="0.25">
      <c r="A900" s="25">
        <v>31.491790000000002</v>
      </c>
      <c r="B900" s="18">
        <v>-93.631069999999994</v>
      </c>
      <c r="C900" s="2">
        <v>367</v>
      </c>
      <c r="D900" s="2">
        <v>0.4</v>
      </c>
      <c r="E900" s="2">
        <v>0.6</v>
      </c>
      <c r="F900" s="4">
        <v>42643</v>
      </c>
      <c r="G900" s="2">
        <v>2005</v>
      </c>
      <c r="H900" s="2" t="s">
        <v>0</v>
      </c>
      <c r="I900" s="2" t="s">
        <v>1</v>
      </c>
      <c r="J900" s="2" t="s">
        <v>2</v>
      </c>
      <c r="K900" s="2">
        <v>301.10000000000002</v>
      </c>
      <c r="L900" s="2">
        <v>0</v>
      </c>
      <c r="M900" s="6" t="s">
        <v>3</v>
      </c>
      <c r="N900" s="23"/>
      <c r="O900" s="21" t="str">
        <f>Comodines[[#This Row],[Lat_trunc]]&amp;Comodines[[#This Row],[Lon_trunc]]</f>
        <v>31.492-93.631</v>
      </c>
      <c r="P900" s="21">
        <f>MROUND(Datos[[#This Row],[Latitude]],IF(Datos[[#This Row],[Latitude]]&lt;0,-Precisión,Precisión))</f>
        <v>31.492000000000001</v>
      </c>
      <c r="Q900" s="21">
        <f>MROUND(Datos[[#This Row],[Longitude]],IF(Datos[[#This Row],[Longitude]]&lt;0,-Precisión,Precisión))</f>
        <v>-93.631</v>
      </c>
      <c r="R900" s="1">
        <v>899</v>
      </c>
      <c r="S900" s="5" t="b">
        <f>AND(Datos[[#This Row],[Latitude]]&gt;=Latitud_,Datos[[#This Row],[Latitude]]&lt;=_Latitud)</f>
        <v>0</v>
      </c>
      <c r="T900" s="2" t="b">
        <f>AND(Datos[[#This Row],[Longitude]]&gt;=Longitud_,Datos[[#This Row],[Longitude]]&lt;=_Longitud)</f>
        <v>0</v>
      </c>
      <c r="U900" s="2" t="b">
        <f>AND(Comodines[[#This Row],[Latitud]],Comodines[[#This Row],[Longitud]])</f>
        <v>0</v>
      </c>
      <c r="V900" s="2" t="b">
        <f>IF(COUNTIFS($O$2:O900,Comodines[[#This Row],[LatT&amp;LonT]],$F$2:F900,Datos[[#This Row],[Acq_date]]-1)=0,TRUE,FALSE)</f>
        <v>1</v>
      </c>
      <c r="W900" s="2" t="b">
        <f>AND(Comodines[[#This Row],[L&amp;L]],Comodines[[#This Row],[Nuevo_Fuego]])</f>
        <v>0</v>
      </c>
      <c r="X900" s="2" t="str">
        <f>IF(Comodines[[#This Row],[L&amp;L]],Comodines[[#This Row],[Contador]],"")</f>
        <v/>
      </c>
      <c r="Y900" s="2" t="str">
        <f>IFERROR(SMALL(Comodines[L&amp;LC1],COUNTA($U$2:U900)),"")</f>
        <v/>
      </c>
      <c r="Z900" s="2" t="str">
        <f>IF(AND(Comodines[[#This Row],[Nuevo_Fuego]],Comodines[[#This Row],[L&amp;L]]),Comodines[[#This Row],[Contador]],"")</f>
        <v/>
      </c>
      <c r="AA900" s="2" t="str">
        <f>IFERROR(SMALL(Comodines[FuegoC1],COUNTA($W$2:W900)),"")</f>
        <v/>
      </c>
      <c r="AB900" s="3"/>
      <c r="AD900" s="3"/>
      <c r="AE900" s="3"/>
    </row>
    <row r="901" spans="1:31" ht="15" x14ac:dyDescent="0.25">
      <c r="A901" s="25">
        <v>31.492360000000001</v>
      </c>
      <c r="B901" s="18">
        <v>-93.621570000000006</v>
      </c>
      <c r="C901" s="2">
        <v>350.9</v>
      </c>
      <c r="D901" s="2">
        <v>0.4</v>
      </c>
      <c r="E901" s="2">
        <v>0.6</v>
      </c>
      <c r="F901" s="4">
        <v>42643</v>
      </c>
      <c r="G901" s="2">
        <v>2005</v>
      </c>
      <c r="H901" s="2" t="s">
        <v>0</v>
      </c>
      <c r="I901" s="2" t="s">
        <v>1</v>
      </c>
      <c r="J901" s="2" t="s">
        <v>2</v>
      </c>
      <c r="K901" s="2">
        <v>297.7</v>
      </c>
      <c r="L901" s="2">
        <v>0</v>
      </c>
      <c r="M901" s="6" t="s">
        <v>3</v>
      </c>
      <c r="N901" s="23"/>
      <c r="O901" s="21" t="str">
        <f>Comodines[[#This Row],[Lat_trunc]]&amp;Comodines[[#This Row],[Lon_trunc]]</f>
        <v>31.4925-93.6215</v>
      </c>
      <c r="P901" s="21">
        <f>MROUND(Datos[[#This Row],[Latitude]],IF(Datos[[#This Row],[Latitude]]&lt;0,-Precisión,Precisión))</f>
        <v>31.4925</v>
      </c>
      <c r="Q901" s="21">
        <f>MROUND(Datos[[#This Row],[Longitude]],IF(Datos[[#This Row],[Longitude]]&lt;0,-Precisión,Precisión))</f>
        <v>-93.621499999999997</v>
      </c>
      <c r="R901" s="1">
        <v>900</v>
      </c>
      <c r="S901" s="5" t="b">
        <f>AND(Datos[[#This Row],[Latitude]]&gt;=Latitud_,Datos[[#This Row],[Latitude]]&lt;=_Latitud)</f>
        <v>0</v>
      </c>
      <c r="T901" s="2" t="b">
        <f>AND(Datos[[#This Row],[Longitude]]&gt;=Longitud_,Datos[[#This Row],[Longitude]]&lt;=_Longitud)</f>
        <v>0</v>
      </c>
      <c r="U901" s="2" t="b">
        <f>AND(Comodines[[#This Row],[Latitud]],Comodines[[#This Row],[Longitud]])</f>
        <v>0</v>
      </c>
      <c r="V901" s="2" t="b">
        <f>IF(COUNTIFS($O$2:O901,Comodines[[#This Row],[LatT&amp;LonT]],$F$2:F901,Datos[[#This Row],[Acq_date]]-1)=0,TRUE,FALSE)</f>
        <v>1</v>
      </c>
      <c r="W901" s="2" t="b">
        <f>AND(Comodines[[#This Row],[L&amp;L]],Comodines[[#This Row],[Nuevo_Fuego]])</f>
        <v>0</v>
      </c>
      <c r="X901" s="2" t="str">
        <f>IF(Comodines[[#This Row],[L&amp;L]],Comodines[[#This Row],[Contador]],"")</f>
        <v/>
      </c>
      <c r="Y901" s="2" t="str">
        <f>IFERROR(SMALL(Comodines[L&amp;LC1],COUNTA($U$2:U901)),"")</f>
        <v/>
      </c>
      <c r="Z901" s="2" t="str">
        <f>IF(AND(Comodines[[#This Row],[Nuevo_Fuego]],Comodines[[#This Row],[L&amp;L]]),Comodines[[#This Row],[Contador]],"")</f>
        <v/>
      </c>
      <c r="AA901" s="2" t="str">
        <f>IFERROR(SMALL(Comodines[FuegoC1],COUNTA($W$2:W901)),"")</f>
        <v/>
      </c>
      <c r="AB901" s="3"/>
      <c r="AD901" s="3"/>
      <c r="AE901" s="3"/>
    </row>
    <row r="902" spans="1:31" ht="15" x14ac:dyDescent="0.25">
      <c r="A902" s="25">
        <v>31.492080000000001</v>
      </c>
      <c r="B902" s="18">
        <v>-93.626320000000007</v>
      </c>
      <c r="C902" s="2">
        <v>354.6</v>
      </c>
      <c r="D902" s="2">
        <v>0.4</v>
      </c>
      <c r="E902" s="2">
        <v>0.6</v>
      </c>
      <c r="F902" s="4">
        <v>42643</v>
      </c>
      <c r="G902" s="2">
        <v>2005</v>
      </c>
      <c r="H902" s="2" t="s">
        <v>0</v>
      </c>
      <c r="I902" s="2" t="s">
        <v>1</v>
      </c>
      <c r="J902" s="2" t="s">
        <v>2</v>
      </c>
      <c r="K902" s="2">
        <v>307.60000000000002</v>
      </c>
      <c r="L902" s="2">
        <v>0</v>
      </c>
      <c r="M902" s="6" t="s">
        <v>3</v>
      </c>
      <c r="N902" s="23"/>
      <c r="O902" s="21" t="str">
        <f>Comodines[[#This Row],[Lat_trunc]]&amp;Comodines[[#This Row],[Lon_trunc]]</f>
        <v>31.492-93.6265</v>
      </c>
      <c r="P902" s="21">
        <f>MROUND(Datos[[#This Row],[Latitude]],IF(Datos[[#This Row],[Latitude]]&lt;0,-Precisión,Precisión))</f>
        <v>31.492000000000001</v>
      </c>
      <c r="Q902" s="21">
        <f>MROUND(Datos[[#This Row],[Longitude]],IF(Datos[[#This Row],[Longitude]]&lt;0,-Precisión,Precisión))</f>
        <v>-93.626500000000007</v>
      </c>
      <c r="R902" s="1">
        <v>901</v>
      </c>
      <c r="S902" s="5" t="b">
        <f>AND(Datos[[#This Row],[Latitude]]&gt;=Latitud_,Datos[[#This Row],[Latitude]]&lt;=_Latitud)</f>
        <v>0</v>
      </c>
      <c r="T902" s="2" t="b">
        <f>AND(Datos[[#This Row],[Longitude]]&gt;=Longitud_,Datos[[#This Row],[Longitude]]&lt;=_Longitud)</f>
        <v>0</v>
      </c>
      <c r="U902" s="2" t="b">
        <f>AND(Comodines[[#This Row],[Latitud]],Comodines[[#This Row],[Longitud]])</f>
        <v>0</v>
      </c>
      <c r="V902" s="2" t="b">
        <f>IF(COUNTIFS($O$2:O902,Comodines[[#This Row],[LatT&amp;LonT]],$F$2:F902,Datos[[#This Row],[Acq_date]]-1)=0,TRUE,FALSE)</f>
        <v>1</v>
      </c>
      <c r="W902" s="2" t="b">
        <f>AND(Comodines[[#This Row],[L&amp;L]],Comodines[[#This Row],[Nuevo_Fuego]])</f>
        <v>0</v>
      </c>
      <c r="X902" s="2" t="str">
        <f>IF(Comodines[[#This Row],[L&amp;L]],Comodines[[#This Row],[Contador]],"")</f>
        <v/>
      </c>
      <c r="Y902" s="2" t="str">
        <f>IFERROR(SMALL(Comodines[L&amp;LC1],COUNTA($U$2:U902)),"")</f>
        <v/>
      </c>
      <c r="Z902" s="2" t="str">
        <f>IF(AND(Comodines[[#This Row],[Nuevo_Fuego]],Comodines[[#This Row],[L&amp;L]]),Comodines[[#This Row],[Contador]],"")</f>
        <v/>
      </c>
      <c r="AA902" s="2" t="str">
        <f>IFERROR(SMALL(Comodines[FuegoC1],COUNTA($W$2:W902)),"")</f>
        <v/>
      </c>
      <c r="AB902" s="3"/>
      <c r="AD902" s="3"/>
      <c r="AE902" s="3"/>
    </row>
    <row r="903" spans="1:31" ht="15" x14ac:dyDescent="0.25">
      <c r="A903" s="25">
        <v>31.497879999999999</v>
      </c>
      <c r="B903" s="18">
        <v>-93.626800000000003</v>
      </c>
      <c r="C903" s="2">
        <v>367</v>
      </c>
      <c r="D903" s="2">
        <v>0.4</v>
      </c>
      <c r="E903" s="2">
        <v>0.6</v>
      </c>
      <c r="F903" s="4">
        <v>42643</v>
      </c>
      <c r="G903" s="2">
        <v>2005</v>
      </c>
      <c r="H903" s="2" t="s">
        <v>0</v>
      </c>
      <c r="I903" s="2" t="s">
        <v>1</v>
      </c>
      <c r="J903" s="2" t="s">
        <v>2</v>
      </c>
      <c r="K903" s="2">
        <v>298.5</v>
      </c>
      <c r="L903" s="2">
        <v>0</v>
      </c>
      <c r="M903" s="6" t="s">
        <v>3</v>
      </c>
      <c r="N903" s="23"/>
      <c r="O903" s="21" t="str">
        <f>Comodines[[#This Row],[Lat_trunc]]&amp;Comodines[[#This Row],[Lon_trunc]]</f>
        <v>31.498-93.627</v>
      </c>
      <c r="P903" s="21">
        <f>MROUND(Datos[[#This Row],[Latitude]],IF(Datos[[#This Row],[Latitude]]&lt;0,-Precisión,Precisión))</f>
        <v>31.498000000000001</v>
      </c>
      <c r="Q903" s="21">
        <f>MROUND(Datos[[#This Row],[Longitude]],IF(Datos[[#This Row],[Longitude]]&lt;0,-Precisión,Precisión))</f>
        <v>-93.626999999999995</v>
      </c>
      <c r="R903" s="1">
        <v>902</v>
      </c>
      <c r="S903" s="5" t="b">
        <f>AND(Datos[[#This Row],[Latitude]]&gt;=Latitud_,Datos[[#This Row],[Latitude]]&lt;=_Latitud)</f>
        <v>0</v>
      </c>
      <c r="T903" s="2" t="b">
        <f>AND(Datos[[#This Row],[Longitude]]&gt;=Longitud_,Datos[[#This Row],[Longitude]]&lt;=_Longitud)</f>
        <v>0</v>
      </c>
      <c r="U903" s="2" t="b">
        <f>AND(Comodines[[#This Row],[Latitud]],Comodines[[#This Row],[Longitud]])</f>
        <v>0</v>
      </c>
      <c r="V903" s="2" t="b">
        <f>IF(COUNTIFS($O$2:O903,Comodines[[#This Row],[LatT&amp;LonT]],$F$2:F903,Datos[[#This Row],[Acq_date]]-1)=0,TRUE,FALSE)</f>
        <v>1</v>
      </c>
      <c r="W903" s="2" t="b">
        <f>AND(Comodines[[#This Row],[L&amp;L]],Comodines[[#This Row],[Nuevo_Fuego]])</f>
        <v>0</v>
      </c>
      <c r="X903" s="2" t="str">
        <f>IF(Comodines[[#This Row],[L&amp;L]],Comodines[[#This Row],[Contador]],"")</f>
        <v/>
      </c>
      <c r="Y903" s="2" t="str">
        <f>IFERROR(SMALL(Comodines[L&amp;LC1],COUNTA($U$2:U903)),"")</f>
        <v/>
      </c>
      <c r="Z903" s="2" t="str">
        <f>IF(AND(Comodines[[#This Row],[Nuevo_Fuego]],Comodines[[#This Row],[L&amp;L]]),Comodines[[#This Row],[Contador]],"")</f>
        <v/>
      </c>
      <c r="AA903" s="2" t="str">
        <f>IFERROR(SMALL(Comodines[FuegoC1],COUNTA($W$2:W903)),"")</f>
        <v/>
      </c>
      <c r="AB903" s="3"/>
      <c r="AD903" s="3"/>
      <c r="AE903" s="3"/>
    </row>
    <row r="904" spans="1:31" ht="15" x14ac:dyDescent="0.25">
      <c r="A904" s="25">
        <v>31.498159999999999</v>
      </c>
      <c r="B904" s="18">
        <v>-93.622060000000005</v>
      </c>
      <c r="C904" s="2">
        <v>334.7</v>
      </c>
      <c r="D904" s="2">
        <v>0.4</v>
      </c>
      <c r="E904" s="2">
        <v>0.6</v>
      </c>
      <c r="F904" s="4">
        <v>42643</v>
      </c>
      <c r="G904" s="2">
        <v>2005</v>
      </c>
      <c r="H904" s="2" t="s">
        <v>0</v>
      </c>
      <c r="I904" s="2" t="s">
        <v>1</v>
      </c>
      <c r="J904" s="2" t="s">
        <v>2</v>
      </c>
      <c r="K904" s="2">
        <v>294.39999999999998</v>
      </c>
      <c r="L904" s="2">
        <v>0</v>
      </c>
      <c r="M904" s="6" t="s">
        <v>3</v>
      </c>
      <c r="N904" s="23"/>
      <c r="O904" s="21" t="str">
        <f>Comodines[[#This Row],[Lat_trunc]]&amp;Comodines[[#This Row],[Lon_trunc]]</f>
        <v>31.498-93.622</v>
      </c>
      <c r="P904" s="21">
        <f>MROUND(Datos[[#This Row],[Latitude]],IF(Datos[[#This Row],[Latitude]]&lt;0,-Precisión,Precisión))</f>
        <v>31.498000000000001</v>
      </c>
      <c r="Q904" s="21">
        <f>MROUND(Datos[[#This Row],[Longitude]],IF(Datos[[#This Row],[Longitude]]&lt;0,-Precisión,Precisión))</f>
        <v>-93.622</v>
      </c>
      <c r="R904" s="1">
        <v>903</v>
      </c>
      <c r="S904" s="5" t="b">
        <f>AND(Datos[[#This Row],[Latitude]]&gt;=Latitud_,Datos[[#This Row],[Latitude]]&lt;=_Latitud)</f>
        <v>0</v>
      </c>
      <c r="T904" s="2" t="b">
        <f>AND(Datos[[#This Row],[Longitude]]&gt;=Longitud_,Datos[[#This Row],[Longitude]]&lt;=_Longitud)</f>
        <v>0</v>
      </c>
      <c r="U904" s="2" t="b">
        <f>AND(Comodines[[#This Row],[Latitud]],Comodines[[#This Row],[Longitud]])</f>
        <v>0</v>
      </c>
      <c r="V904" s="2" t="b">
        <f>IF(COUNTIFS($O$2:O904,Comodines[[#This Row],[LatT&amp;LonT]],$F$2:F904,Datos[[#This Row],[Acq_date]]-1)=0,TRUE,FALSE)</f>
        <v>1</v>
      </c>
      <c r="W904" s="2" t="b">
        <f>AND(Comodines[[#This Row],[L&amp;L]],Comodines[[#This Row],[Nuevo_Fuego]])</f>
        <v>0</v>
      </c>
      <c r="X904" s="2" t="str">
        <f>IF(Comodines[[#This Row],[L&amp;L]],Comodines[[#This Row],[Contador]],"")</f>
        <v/>
      </c>
      <c r="Y904" s="2" t="str">
        <f>IFERROR(SMALL(Comodines[L&amp;LC1],COUNTA($U$2:U904)),"")</f>
        <v/>
      </c>
      <c r="Z904" s="2" t="str">
        <f>IF(AND(Comodines[[#This Row],[Nuevo_Fuego]],Comodines[[#This Row],[L&amp;L]]),Comodines[[#This Row],[Contador]],"")</f>
        <v/>
      </c>
      <c r="AA904" s="2" t="str">
        <f>IFERROR(SMALL(Comodines[FuegoC1],COUNTA($W$2:W904)),"")</f>
        <v/>
      </c>
      <c r="AB904" s="3"/>
      <c r="AD904" s="3"/>
      <c r="AE904" s="3"/>
    </row>
    <row r="905" spans="1:31" ht="15" x14ac:dyDescent="0.25">
      <c r="A905" s="25">
        <v>31.754549999999998</v>
      </c>
      <c r="B905" s="18">
        <v>-89.324489999999997</v>
      </c>
      <c r="C905" s="2">
        <v>328</v>
      </c>
      <c r="D905" s="2">
        <v>0.8</v>
      </c>
      <c r="E905" s="2">
        <v>0.8</v>
      </c>
      <c r="F905" s="4">
        <v>42643</v>
      </c>
      <c r="G905" s="2">
        <v>2005</v>
      </c>
      <c r="H905" s="2" t="s">
        <v>0</v>
      </c>
      <c r="I905" s="2" t="s">
        <v>1</v>
      </c>
      <c r="J905" s="2" t="s">
        <v>2</v>
      </c>
      <c r="K905" s="2">
        <v>291.10000000000002</v>
      </c>
      <c r="L905" s="2">
        <v>0</v>
      </c>
      <c r="M905" s="6" t="s">
        <v>3</v>
      </c>
      <c r="N905" s="23"/>
      <c r="O905" s="21" t="str">
        <f>Comodines[[#This Row],[Lat_trunc]]&amp;Comodines[[#This Row],[Lon_trunc]]</f>
        <v>31.7545-89.3245</v>
      </c>
      <c r="P905" s="21">
        <f>MROUND(Datos[[#This Row],[Latitude]],IF(Datos[[#This Row],[Latitude]]&lt;0,-Precisión,Precisión))</f>
        <v>31.7545</v>
      </c>
      <c r="Q905" s="21">
        <f>MROUND(Datos[[#This Row],[Longitude]],IF(Datos[[#This Row],[Longitude]]&lt;0,-Precisión,Precisión))</f>
        <v>-89.3245</v>
      </c>
      <c r="R905" s="1">
        <v>904</v>
      </c>
      <c r="S905" s="5" t="b">
        <f>AND(Datos[[#This Row],[Latitude]]&gt;=Latitud_,Datos[[#This Row],[Latitude]]&lt;=_Latitud)</f>
        <v>0</v>
      </c>
      <c r="T905" s="2" t="b">
        <f>AND(Datos[[#This Row],[Longitude]]&gt;=Longitud_,Datos[[#This Row],[Longitude]]&lt;=_Longitud)</f>
        <v>0</v>
      </c>
      <c r="U905" s="2" t="b">
        <f>AND(Comodines[[#This Row],[Latitud]],Comodines[[#This Row],[Longitud]])</f>
        <v>0</v>
      </c>
      <c r="V905" s="2" t="b">
        <f>IF(COUNTIFS($O$2:O905,Comodines[[#This Row],[LatT&amp;LonT]],$F$2:F905,Datos[[#This Row],[Acq_date]]-1)=0,TRUE,FALSE)</f>
        <v>1</v>
      </c>
      <c r="W905" s="2" t="b">
        <f>AND(Comodines[[#This Row],[L&amp;L]],Comodines[[#This Row],[Nuevo_Fuego]])</f>
        <v>0</v>
      </c>
      <c r="X905" s="2" t="str">
        <f>IF(Comodines[[#This Row],[L&amp;L]],Comodines[[#This Row],[Contador]],"")</f>
        <v/>
      </c>
      <c r="Y905" s="2" t="str">
        <f>IFERROR(SMALL(Comodines[L&amp;LC1],COUNTA($U$2:U905)),"")</f>
        <v/>
      </c>
      <c r="Z905" s="2" t="str">
        <f>IF(AND(Comodines[[#This Row],[Nuevo_Fuego]],Comodines[[#This Row],[L&amp;L]]),Comodines[[#This Row],[Contador]],"")</f>
        <v/>
      </c>
      <c r="AA905" s="2" t="str">
        <f>IFERROR(SMALL(Comodines[FuegoC1],COUNTA($W$2:W905)),"")</f>
        <v/>
      </c>
      <c r="AB905" s="3"/>
      <c r="AD905" s="3"/>
      <c r="AE905" s="3"/>
    </row>
    <row r="906" spans="1:31" ht="15" x14ac:dyDescent="0.25">
      <c r="A906" s="25">
        <v>31.3611</v>
      </c>
      <c r="B906" s="18">
        <v>-97.177269999999993</v>
      </c>
      <c r="C906" s="2">
        <v>334</v>
      </c>
      <c r="D906" s="2">
        <v>0.5</v>
      </c>
      <c r="E906" s="2">
        <v>0.5</v>
      </c>
      <c r="F906" s="4">
        <v>42643</v>
      </c>
      <c r="G906" s="2">
        <v>2005</v>
      </c>
      <c r="H906" s="2" t="s">
        <v>0</v>
      </c>
      <c r="I906" s="2" t="s">
        <v>4</v>
      </c>
      <c r="J906" s="2" t="s">
        <v>2</v>
      </c>
      <c r="K906" s="2">
        <v>306.8</v>
      </c>
      <c r="L906" s="2">
        <v>0</v>
      </c>
      <c r="M906" s="6" t="s">
        <v>3</v>
      </c>
      <c r="N906" s="23"/>
      <c r="O906" s="21" t="str">
        <f>Comodines[[#This Row],[Lat_trunc]]&amp;Comodines[[#This Row],[Lon_trunc]]</f>
        <v>31.361-97.1775</v>
      </c>
      <c r="P906" s="21">
        <f>MROUND(Datos[[#This Row],[Latitude]],IF(Datos[[#This Row],[Latitude]]&lt;0,-Precisión,Precisión))</f>
        <v>31.361000000000001</v>
      </c>
      <c r="Q906" s="21">
        <f>MROUND(Datos[[#This Row],[Longitude]],IF(Datos[[#This Row],[Longitude]]&lt;0,-Precisión,Precisión))</f>
        <v>-97.177500000000009</v>
      </c>
      <c r="R906" s="1">
        <v>905</v>
      </c>
      <c r="S906" s="5" t="b">
        <f>AND(Datos[[#This Row],[Latitude]]&gt;=Latitud_,Datos[[#This Row],[Latitude]]&lt;=_Latitud)</f>
        <v>0</v>
      </c>
      <c r="T906" s="2" t="b">
        <f>AND(Datos[[#This Row],[Longitude]]&gt;=Longitud_,Datos[[#This Row],[Longitude]]&lt;=_Longitud)</f>
        <v>0</v>
      </c>
      <c r="U906" s="2" t="b">
        <f>AND(Comodines[[#This Row],[Latitud]],Comodines[[#This Row],[Longitud]])</f>
        <v>0</v>
      </c>
      <c r="V906" s="2" t="b">
        <f>IF(COUNTIFS($O$2:O906,Comodines[[#This Row],[LatT&amp;LonT]],$F$2:F906,Datos[[#This Row],[Acq_date]]-1)=0,TRUE,FALSE)</f>
        <v>1</v>
      </c>
      <c r="W906" s="2" t="b">
        <f>AND(Comodines[[#This Row],[L&amp;L]],Comodines[[#This Row],[Nuevo_Fuego]])</f>
        <v>0</v>
      </c>
      <c r="X906" s="2" t="str">
        <f>IF(Comodines[[#This Row],[L&amp;L]],Comodines[[#This Row],[Contador]],"")</f>
        <v/>
      </c>
      <c r="Y906" s="2" t="str">
        <f>IFERROR(SMALL(Comodines[L&amp;LC1],COUNTA($U$2:U906)),"")</f>
        <v/>
      </c>
      <c r="Z906" s="2" t="str">
        <f>IF(AND(Comodines[[#This Row],[Nuevo_Fuego]],Comodines[[#This Row],[L&amp;L]]),Comodines[[#This Row],[Contador]],"")</f>
        <v/>
      </c>
      <c r="AA906" s="2" t="str">
        <f>IFERROR(SMALL(Comodines[FuegoC1],COUNTA($W$2:W906)),"")</f>
        <v/>
      </c>
      <c r="AB906" s="3"/>
      <c r="AD906" s="3"/>
      <c r="AE906" s="3"/>
    </row>
    <row r="907" spans="1:31" ht="15" x14ac:dyDescent="0.25">
      <c r="A907" s="25">
        <v>31.536930000000002</v>
      </c>
      <c r="B907" s="18">
        <v>-95.999539999999996</v>
      </c>
      <c r="C907" s="2">
        <v>347.9</v>
      </c>
      <c r="D907" s="2">
        <v>0.6</v>
      </c>
      <c r="E907" s="2">
        <v>0.6</v>
      </c>
      <c r="F907" s="4">
        <v>42643</v>
      </c>
      <c r="G907" s="2">
        <v>2005</v>
      </c>
      <c r="H907" s="2" t="s">
        <v>0</v>
      </c>
      <c r="I907" s="2" t="s">
        <v>1</v>
      </c>
      <c r="J907" s="2" t="s">
        <v>2</v>
      </c>
      <c r="K907" s="2">
        <v>301.5</v>
      </c>
      <c r="L907" s="2">
        <v>0</v>
      </c>
      <c r="M907" s="6" t="s">
        <v>3</v>
      </c>
      <c r="N907" s="23"/>
      <c r="O907" s="21" t="str">
        <f>Comodines[[#This Row],[Lat_trunc]]&amp;Comodines[[#This Row],[Lon_trunc]]</f>
        <v>31.537-95.9995</v>
      </c>
      <c r="P907" s="21">
        <f>MROUND(Datos[[#This Row],[Latitude]],IF(Datos[[#This Row],[Latitude]]&lt;0,-Precisión,Precisión))</f>
        <v>31.536999999999999</v>
      </c>
      <c r="Q907" s="21">
        <f>MROUND(Datos[[#This Row],[Longitude]],IF(Datos[[#This Row],[Longitude]]&lt;0,-Precisión,Precisión))</f>
        <v>-95.999499999999998</v>
      </c>
      <c r="R907" s="1">
        <v>906</v>
      </c>
      <c r="S907" s="5" t="b">
        <f>AND(Datos[[#This Row],[Latitude]]&gt;=Latitud_,Datos[[#This Row],[Latitude]]&lt;=_Latitud)</f>
        <v>0</v>
      </c>
      <c r="T907" s="2" t="b">
        <f>AND(Datos[[#This Row],[Longitude]]&gt;=Longitud_,Datos[[#This Row],[Longitude]]&lt;=_Longitud)</f>
        <v>0</v>
      </c>
      <c r="U907" s="2" t="b">
        <f>AND(Comodines[[#This Row],[Latitud]],Comodines[[#This Row],[Longitud]])</f>
        <v>0</v>
      </c>
      <c r="V907" s="2" t="b">
        <f>IF(COUNTIFS($O$2:O907,Comodines[[#This Row],[LatT&amp;LonT]],$F$2:F907,Datos[[#This Row],[Acq_date]]-1)=0,TRUE,FALSE)</f>
        <v>1</v>
      </c>
      <c r="W907" s="2" t="b">
        <f>AND(Comodines[[#This Row],[L&amp;L]],Comodines[[#This Row],[Nuevo_Fuego]])</f>
        <v>0</v>
      </c>
      <c r="X907" s="2" t="str">
        <f>IF(Comodines[[#This Row],[L&amp;L]],Comodines[[#This Row],[Contador]],"")</f>
        <v/>
      </c>
      <c r="Y907" s="2" t="str">
        <f>IFERROR(SMALL(Comodines[L&amp;LC1],COUNTA($U$2:U907)),"")</f>
        <v/>
      </c>
      <c r="Z907" s="2" t="str">
        <f>IF(AND(Comodines[[#This Row],[Nuevo_Fuego]],Comodines[[#This Row],[L&amp;L]]),Comodines[[#This Row],[Contador]],"")</f>
        <v/>
      </c>
      <c r="AA907" s="2" t="str">
        <f>IFERROR(SMALL(Comodines[FuegoC1],COUNTA($W$2:W907)),"")</f>
        <v/>
      </c>
      <c r="AB907" s="3"/>
      <c r="AD907" s="3"/>
      <c r="AE907" s="3"/>
    </row>
    <row r="908" spans="1:31" ht="15" x14ac:dyDescent="0.25">
      <c r="A908" s="25">
        <v>31.572299999999998</v>
      </c>
      <c r="B908" s="18">
        <v>-95.608019999999996</v>
      </c>
      <c r="C908" s="2">
        <v>367</v>
      </c>
      <c r="D908" s="2">
        <v>0.3</v>
      </c>
      <c r="E908" s="2">
        <v>0.6</v>
      </c>
      <c r="F908" s="4">
        <v>42643</v>
      </c>
      <c r="G908" s="2">
        <v>2005</v>
      </c>
      <c r="H908" s="2" t="s">
        <v>0</v>
      </c>
      <c r="I908" s="2" t="s">
        <v>1</v>
      </c>
      <c r="J908" s="2" t="s">
        <v>2</v>
      </c>
      <c r="K908" s="2">
        <v>298.10000000000002</v>
      </c>
      <c r="L908" s="2">
        <v>0</v>
      </c>
      <c r="M908" s="6" t="s">
        <v>3</v>
      </c>
      <c r="N908" s="23"/>
      <c r="O908" s="21" t="str">
        <f>Comodines[[#This Row],[Lat_trunc]]&amp;Comodines[[#This Row],[Lon_trunc]]</f>
        <v>31.5725-95.608</v>
      </c>
      <c r="P908" s="21">
        <f>MROUND(Datos[[#This Row],[Latitude]],IF(Datos[[#This Row],[Latitude]]&lt;0,-Precisión,Precisión))</f>
        <v>31.572500000000002</v>
      </c>
      <c r="Q908" s="21">
        <f>MROUND(Datos[[#This Row],[Longitude]],IF(Datos[[#This Row],[Longitude]]&lt;0,-Precisión,Precisión))</f>
        <v>-95.608000000000004</v>
      </c>
      <c r="R908" s="1">
        <v>907</v>
      </c>
      <c r="S908" s="5" t="b">
        <f>AND(Datos[[#This Row],[Latitude]]&gt;=Latitud_,Datos[[#This Row],[Latitude]]&lt;=_Latitud)</f>
        <v>0</v>
      </c>
      <c r="T908" s="2" t="b">
        <f>AND(Datos[[#This Row],[Longitude]]&gt;=Longitud_,Datos[[#This Row],[Longitude]]&lt;=_Longitud)</f>
        <v>0</v>
      </c>
      <c r="U908" s="2" t="b">
        <f>AND(Comodines[[#This Row],[Latitud]],Comodines[[#This Row],[Longitud]])</f>
        <v>0</v>
      </c>
      <c r="V908" s="2" t="b">
        <f>IF(COUNTIFS($O$2:O908,Comodines[[#This Row],[LatT&amp;LonT]],$F$2:F908,Datos[[#This Row],[Acq_date]]-1)=0,TRUE,FALSE)</f>
        <v>1</v>
      </c>
      <c r="W908" s="2" t="b">
        <f>AND(Comodines[[#This Row],[L&amp;L]],Comodines[[#This Row],[Nuevo_Fuego]])</f>
        <v>0</v>
      </c>
      <c r="X908" s="2" t="str">
        <f>IF(Comodines[[#This Row],[L&amp;L]],Comodines[[#This Row],[Contador]],"")</f>
        <v/>
      </c>
      <c r="Y908" s="2" t="str">
        <f>IFERROR(SMALL(Comodines[L&amp;LC1],COUNTA($U$2:U908)),"")</f>
        <v/>
      </c>
      <c r="Z908" s="2" t="str">
        <f>IF(AND(Comodines[[#This Row],[Nuevo_Fuego]],Comodines[[#This Row],[L&amp;L]]),Comodines[[#This Row],[Contador]],"")</f>
        <v/>
      </c>
      <c r="AA908" s="2" t="str">
        <f>IFERROR(SMALL(Comodines[FuegoC1],COUNTA($W$2:W908)),"")</f>
        <v/>
      </c>
      <c r="AB908" s="3"/>
      <c r="AD908" s="3"/>
      <c r="AE908" s="3"/>
    </row>
    <row r="909" spans="1:31" ht="15" x14ac:dyDescent="0.25">
      <c r="A909" s="25">
        <v>31.572569999999999</v>
      </c>
      <c r="B909" s="18">
        <v>-95.604500000000002</v>
      </c>
      <c r="C909" s="2">
        <v>351.5</v>
      </c>
      <c r="D909" s="2">
        <v>0.3</v>
      </c>
      <c r="E909" s="2">
        <v>0.6</v>
      </c>
      <c r="F909" s="4">
        <v>42643</v>
      </c>
      <c r="G909" s="2">
        <v>2005</v>
      </c>
      <c r="H909" s="2" t="s">
        <v>0</v>
      </c>
      <c r="I909" s="2" t="s">
        <v>1</v>
      </c>
      <c r="J909" s="2" t="s">
        <v>2</v>
      </c>
      <c r="K909" s="2">
        <v>295.89999999999998</v>
      </c>
      <c r="L909" s="2">
        <v>0</v>
      </c>
      <c r="M909" s="6" t="s">
        <v>3</v>
      </c>
      <c r="N909" s="23"/>
      <c r="O909" s="21" t="str">
        <f>Comodines[[#This Row],[Lat_trunc]]&amp;Comodines[[#This Row],[Lon_trunc]]</f>
        <v>31.5725-95.6045</v>
      </c>
      <c r="P909" s="21">
        <f>MROUND(Datos[[#This Row],[Latitude]],IF(Datos[[#This Row],[Latitude]]&lt;0,-Precisión,Precisión))</f>
        <v>31.572500000000002</v>
      </c>
      <c r="Q909" s="21">
        <f>MROUND(Datos[[#This Row],[Longitude]],IF(Datos[[#This Row],[Longitude]]&lt;0,-Precisión,Precisión))</f>
        <v>-95.604500000000002</v>
      </c>
      <c r="R909" s="1">
        <v>908</v>
      </c>
      <c r="S909" s="5" t="b">
        <f>AND(Datos[[#This Row],[Latitude]]&gt;=Latitud_,Datos[[#This Row],[Latitude]]&lt;=_Latitud)</f>
        <v>0</v>
      </c>
      <c r="T909" s="2" t="b">
        <f>AND(Datos[[#This Row],[Longitude]]&gt;=Longitud_,Datos[[#This Row],[Longitude]]&lt;=_Longitud)</f>
        <v>0</v>
      </c>
      <c r="U909" s="2" t="b">
        <f>AND(Comodines[[#This Row],[Latitud]],Comodines[[#This Row],[Longitud]])</f>
        <v>0</v>
      </c>
      <c r="V909" s="2" t="b">
        <f>IF(COUNTIFS($O$2:O909,Comodines[[#This Row],[LatT&amp;LonT]],$F$2:F909,Datos[[#This Row],[Acq_date]]-1)=0,TRUE,FALSE)</f>
        <v>1</v>
      </c>
      <c r="W909" s="2" t="b">
        <f>AND(Comodines[[#This Row],[L&amp;L]],Comodines[[#This Row],[Nuevo_Fuego]])</f>
        <v>0</v>
      </c>
      <c r="X909" s="2" t="str">
        <f>IF(Comodines[[#This Row],[L&amp;L]],Comodines[[#This Row],[Contador]],"")</f>
        <v/>
      </c>
      <c r="Y909" s="2" t="str">
        <f>IFERROR(SMALL(Comodines[L&amp;LC1],COUNTA($U$2:U909)),"")</f>
        <v/>
      </c>
      <c r="Z909" s="2" t="str">
        <f>IF(AND(Comodines[[#This Row],[Nuevo_Fuego]],Comodines[[#This Row],[L&amp;L]]),Comodines[[#This Row],[Contador]],"")</f>
        <v/>
      </c>
      <c r="AA909" s="2" t="str">
        <f>IFERROR(SMALL(Comodines[FuegoC1],COUNTA($W$2:W909)),"")</f>
        <v/>
      </c>
      <c r="AB909" s="3"/>
      <c r="AD909" s="3"/>
      <c r="AE909" s="3"/>
    </row>
    <row r="910" spans="1:31" ht="15" x14ac:dyDescent="0.25">
      <c r="A910" s="25">
        <v>31.577310000000001</v>
      </c>
      <c r="B910" s="18">
        <v>-96.313839999999999</v>
      </c>
      <c r="C910" s="2">
        <v>330.5</v>
      </c>
      <c r="D910" s="2">
        <v>0.6</v>
      </c>
      <c r="E910" s="2">
        <v>0.5</v>
      </c>
      <c r="F910" s="4">
        <v>42643</v>
      </c>
      <c r="G910" s="2">
        <v>2005</v>
      </c>
      <c r="H910" s="2" t="s">
        <v>0</v>
      </c>
      <c r="I910" s="2" t="s">
        <v>1</v>
      </c>
      <c r="J910" s="2" t="s">
        <v>2</v>
      </c>
      <c r="K910" s="2">
        <v>298.2</v>
      </c>
      <c r="L910" s="2">
        <v>0</v>
      </c>
      <c r="M910" s="6" t="s">
        <v>3</v>
      </c>
      <c r="N910" s="23"/>
      <c r="O910" s="21" t="str">
        <f>Comodines[[#This Row],[Lat_trunc]]&amp;Comodines[[#This Row],[Lon_trunc]]</f>
        <v>31.5775-96.314</v>
      </c>
      <c r="P910" s="21">
        <f>MROUND(Datos[[#This Row],[Latitude]],IF(Datos[[#This Row],[Latitude]]&lt;0,-Precisión,Precisión))</f>
        <v>31.577500000000001</v>
      </c>
      <c r="Q910" s="21">
        <f>MROUND(Datos[[#This Row],[Longitude]],IF(Datos[[#This Row],[Longitude]]&lt;0,-Precisión,Precisión))</f>
        <v>-96.314000000000007</v>
      </c>
      <c r="R910" s="1">
        <v>909</v>
      </c>
      <c r="S910" s="5" t="b">
        <f>AND(Datos[[#This Row],[Latitude]]&gt;=Latitud_,Datos[[#This Row],[Latitude]]&lt;=_Latitud)</f>
        <v>0</v>
      </c>
      <c r="T910" s="2" t="b">
        <f>AND(Datos[[#This Row],[Longitude]]&gt;=Longitud_,Datos[[#This Row],[Longitude]]&lt;=_Longitud)</f>
        <v>0</v>
      </c>
      <c r="U910" s="2" t="b">
        <f>AND(Comodines[[#This Row],[Latitud]],Comodines[[#This Row],[Longitud]])</f>
        <v>0</v>
      </c>
      <c r="V910" s="2" t="b">
        <f>IF(COUNTIFS($O$2:O910,Comodines[[#This Row],[LatT&amp;LonT]],$F$2:F910,Datos[[#This Row],[Acq_date]]-1)=0,TRUE,FALSE)</f>
        <v>1</v>
      </c>
      <c r="W910" s="2" t="b">
        <f>AND(Comodines[[#This Row],[L&amp;L]],Comodines[[#This Row],[Nuevo_Fuego]])</f>
        <v>0</v>
      </c>
      <c r="X910" s="2" t="str">
        <f>IF(Comodines[[#This Row],[L&amp;L]],Comodines[[#This Row],[Contador]],"")</f>
        <v/>
      </c>
      <c r="Y910" s="2" t="str">
        <f>IFERROR(SMALL(Comodines[L&amp;LC1],COUNTA($U$2:U910)),"")</f>
        <v/>
      </c>
      <c r="Z910" s="2" t="str">
        <f>IF(AND(Comodines[[#This Row],[Nuevo_Fuego]],Comodines[[#This Row],[L&amp;L]]),Comodines[[#This Row],[Contador]],"")</f>
        <v/>
      </c>
      <c r="AA910" s="2" t="str">
        <f>IFERROR(SMALL(Comodines[FuegoC1],COUNTA($W$2:W910)),"")</f>
        <v/>
      </c>
      <c r="AB910" s="3"/>
      <c r="AD910" s="3"/>
      <c r="AE910" s="3"/>
    </row>
    <row r="911" spans="1:31" ht="15" x14ac:dyDescent="0.25">
      <c r="A911" s="25">
        <v>31.842949999999998</v>
      </c>
      <c r="B911" s="18">
        <v>-94.267359999999996</v>
      </c>
      <c r="C911" s="2">
        <v>327.2</v>
      </c>
      <c r="D911" s="2">
        <v>0.4</v>
      </c>
      <c r="E911" s="2">
        <v>0.6</v>
      </c>
      <c r="F911" s="4">
        <v>42643</v>
      </c>
      <c r="G911" s="2">
        <v>2005</v>
      </c>
      <c r="H911" s="2" t="s">
        <v>0</v>
      </c>
      <c r="I911" s="2" t="s">
        <v>1</v>
      </c>
      <c r="J911" s="2" t="s">
        <v>2</v>
      </c>
      <c r="K911" s="2">
        <v>298.3</v>
      </c>
      <c r="L911" s="2">
        <v>0</v>
      </c>
      <c r="M911" s="6" t="s">
        <v>3</v>
      </c>
      <c r="N911" s="23"/>
      <c r="O911" s="21" t="str">
        <f>Comodines[[#This Row],[Lat_trunc]]&amp;Comodines[[#This Row],[Lon_trunc]]</f>
        <v>31.843-94.2675</v>
      </c>
      <c r="P911" s="21">
        <f>MROUND(Datos[[#This Row],[Latitude]],IF(Datos[[#This Row],[Latitude]]&lt;0,-Precisión,Precisión))</f>
        <v>31.843</v>
      </c>
      <c r="Q911" s="21">
        <f>MROUND(Datos[[#This Row],[Longitude]],IF(Datos[[#This Row],[Longitude]]&lt;0,-Precisión,Precisión))</f>
        <v>-94.267499999999998</v>
      </c>
      <c r="R911" s="1">
        <v>910</v>
      </c>
      <c r="S911" s="5" t="b">
        <f>AND(Datos[[#This Row],[Latitude]]&gt;=Latitud_,Datos[[#This Row],[Latitude]]&lt;=_Latitud)</f>
        <v>0</v>
      </c>
      <c r="T911" s="2" t="b">
        <f>AND(Datos[[#This Row],[Longitude]]&gt;=Longitud_,Datos[[#This Row],[Longitude]]&lt;=_Longitud)</f>
        <v>0</v>
      </c>
      <c r="U911" s="2" t="b">
        <f>AND(Comodines[[#This Row],[Latitud]],Comodines[[#This Row],[Longitud]])</f>
        <v>0</v>
      </c>
      <c r="V911" s="2" t="b">
        <f>IF(COUNTIFS($O$2:O911,Comodines[[#This Row],[LatT&amp;LonT]],$F$2:F911,Datos[[#This Row],[Acq_date]]-1)=0,TRUE,FALSE)</f>
        <v>1</v>
      </c>
      <c r="W911" s="2" t="b">
        <f>AND(Comodines[[#This Row],[L&amp;L]],Comodines[[#This Row],[Nuevo_Fuego]])</f>
        <v>0</v>
      </c>
      <c r="X911" s="2" t="str">
        <f>IF(Comodines[[#This Row],[L&amp;L]],Comodines[[#This Row],[Contador]],"")</f>
        <v/>
      </c>
      <c r="Y911" s="2" t="str">
        <f>IFERROR(SMALL(Comodines[L&amp;LC1],COUNTA($U$2:U911)),"")</f>
        <v/>
      </c>
      <c r="Z911" s="2" t="str">
        <f>IF(AND(Comodines[[#This Row],[Nuevo_Fuego]],Comodines[[#This Row],[L&amp;L]]),Comodines[[#This Row],[Contador]],"")</f>
        <v/>
      </c>
      <c r="AA911" s="2" t="str">
        <f>IFERROR(SMALL(Comodines[FuegoC1],COUNTA($W$2:W911)),"")</f>
        <v/>
      </c>
      <c r="AB911" s="3"/>
      <c r="AD911" s="3"/>
      <c r="AE911" s="3"/>
    </row>
    <row r="912" spans="1:31" ht="15" x14ac:dyDescent="0.25">
      <c r="A912" s="25">
        <v>32.065809999999999</v>
      </c>
      <c r="B912" s="18">
        <v>-90.245869999999996</v>
      </c>
      <c r="C912" s="2">
        <v>367</v>
      </c>
      <c r="D912" s="2">
        <v>0.7</v>
      </c>
      <c r="E912" s="2">
        <v>0.8</v>
      </c>
      <c r="F912" s="4">
        <v>42643</v>
      </c>
      <c r="G912" s="2">
        <v>2005</v>
      </c>
      <c r="H912" s="2" t="s">
        <v>0</v>
      </c>
      <c r="I912" s="2" t="s">
        <v>1</v>
      </c>
      <c r="J912" s="2" t="s">
        <v>2</v>
      </c>
      <c r="K912" s="2">
        <v>292.39999999999998</v>
      </c>
      <c r="L912" s="2">
        <v>0</v>
      </c>
      <c r="M912" s="6" t="s">
        <v>3</v>
      </c>
      <c r="N912" s="23"/>
      <c r="O912" s="21" t="str">
        <f>Comodines[[#This Row],[Lat_trunc]]&amp;Comodines[[#This Row],[Lon_trunc]]</f>
        <v>32.066-90.246</v>
      </c>
      <c r="P912" s="21">
        <f>MROUND(Datos[[#This Row],[Latitude]],IF(Datos[[#This Row],[Latitude]]&lt;0,-Precisión,Precisión))</f>
        <v>32.066000000000003</v>
      </c>
      <c r="Q912" s="21">
        <f>MROUND(Datos[[#This Row],[Longitude]],IF(Datos[[#This Row],[Longitude]]&lt;0,-Precisión,Precisión))</f>
        <v>-90.245999999999995</v>
      </c>
      <c r="R912" s="1">
        <v>911</v>
      </c>
      <c r="S912" s="5" t="b">
        <f>AND(Datos[[#This Row],[Latitude]]&gt;=Latitud_,Datos[[#This Row],[Latitude]]&lt;=_Latitud)</f>
        <v>0</v>
      </c>
      <c r="T912" s="2" t="b">
        <f>AND(Datos[[#This Row],[Longitude]]&gt;=Longitud_,Datos[[#This Row],[Longitude]]&lt;=_Longitud)</f>
        <v>0</v>
      </c>
      <c r="U912" s="2" t="b">
        <f>AND(Comodines[[#This Row],[Latitud]],Comodines[[#This Row],[Longitud]])</f>
        <v>0</v>
      </c>
      <c r="V912" s="2" t="b">
        <f>IF(COUNTIFS($O$2:O912,Comodines[[#This Row],[LatT&amp;LonT]],$F$2:F912,Datos[[#This Row],[Acq_date]]-1)=0,TRUE,FALSE)</f>
        <v>1</v>
      </c>
      <c r="W912" s="2" t="b">
        <f>AND(Comodines[[#This Row],[L&amp;L]],Comodines[[#This Row],[Nuevo_Fuego]])</f>
        <v>0</v>
      </c>
      <c r="X912" s="2" t="str">
        <f>IF(Comodines[[#This Row],[L&amp;L]],Comodines[[#This Row],[Contador]],"")</f>
        <v/>
      </c>
      <c r="Y912" s="2" t="str">
        <f>IFERROR(SMALL(Comodines[L&amp;LC1],COUNTA($U$2:U912)),"")</f>
        <v/>
      </c>
      <c r="Z912" s="2" t="str">
        <f>IF(AND(Comodines[[#This Row],[Nuevo_Fuego]],Comodines[[#This Row],[L&amp;L]]),Comodines[[#This Row],[Contador]],"")</f>
        <v/>
      </c>
      <c r="AA912" s="2" t="str">
        <f>IFERROR(SMALL(Comodines[FuegoC1],COUNTA($W$2:W912)),"")</f>
        <v/>
      </c>
      <c r="AB912" s="3"/>
      <c r="AD912" s="3"/>
      <c r="AE912" s="3"/>
    </row>
    <row r="913" spans="1:31" ht="15" x14ac:dyDescent="0.25">
      <c r="A913" s="25">
        <v>31.934809999999999</v>
      </c>
      <c r="B913" s="18">
        <v>-93.207160000000002</v>
      </c>
      <c r="C913" s="2">
        <v>367</v>
      </c>
      <c r="D913" s="2">
        <v>0.5</v>
      </c>
      <c r="E913" s="2">
        <v>0.7</v>
      </c>
      <c r="F913" s="4">
        <v>42643</v>
      </c>
      <c r="G913" s="2">
        <v>2005</v>
      </c>
      <c r="H913" s="2" t="s">
        <v>0</v>
      </c>
      <c r="I913" s="2" t="s">
        <v>1</v>
      </c>
      <c r="J913" s="2" t="s">
        <v>2</v>
      </c>
      <c r="K913" s="2">
        <v>298.10000000000002</v>
      </c>
      <c r="L913" s="2">
        <v>0</v>
      </c>
      <c r="M913" s="6" t="s">
        <v>3</v>
      </c>
      <c r="N913" s="23"/>
      <c r="O913" s="21" t="str">
        <f>Comodines[[#This Row],[Lat_trunc]]&amp;Comodines[[#This Row],[Lon_trunc]]</f>
        <v>31.935-93.207</v>
      </c>
      <c r="P913" s="21">
        <f>MROUND(Datos[[#This Row],[Latitude]],IF(Datos[[#This Row],[Latitude]]&lt;0,-Precisión,Precisión))</f>
        <v>31.935000000000002</v>
      </c>
      <c r="Q913" s="21">
        <f>MROUND(Datos[[#This Row],[Longitude]],IF(Datos[[#This Row],[Longitude]]&lt;0,-Precisión,Precisión))</f>
        <v>-93.207000000000008</v>
      </c>
      <c r="R913" s="1">
        <v>912</v>
      </c>
      <c r="S913" s="5" t="b">
        <f>AND(Datos[[#This Row],[Latitude]]&gt;=Latitud_,Datos[[#This Row],[Latitude]]&lt;=_Latitud)</f>
        <v>0</v>
      </c>
      <c r="T913" s="2" t="b">
        <f>AND(Datos[[#This Row],[Longitude]]&gt;=Longitud_,Datos[[#This Row],[Longitude]]&lt;=_Longitud)</f>
        <v>0</v>
      </c>
      <c r="U913" s="2" t="b">
        <f>AND(Comodines[[#This Row],[Latitud]],Comodines[[#This Row],[Longitud]])</f>
        <v>0</v>
      </c>
      <c r="V913" s="2" t="b">
        <f>IF(COUNTIFS($O$2:O913,Comodines[[#This Row],[LatT&amp;LonT]],$F$2:F913,Datos[[#This Row],[Acq_date]]-1)=0,TRUE,FALSE)</f>
        <v>1</v>
      </c>
      <c r="W913" s="2" t="b">
        <f>AND(Comodines[[#This Row],[L&amp;L]],Comodines[[#This Row],[Nuevo_Fuego]])</f>
        <v>0</v>
      </c>
      <c r="X913" s="2" t="str">
        <f>IF(Comodines[[#This Row],[L&amp;L]],Comodines[[#This Row],[Contador]],"")</f>
        <v/>
      </c>
      <c r="Y913" s="2" t="str">
        <f>IFERROR(SMALL(Comodines[L&amp;LC1],COUNTA($U$2:U913)),"")</f>
        <v/>
      </c>
      <c r="Z913" s="2" t="str">
        <f>IF(AND(Comodines[[#This Row],[Nuevo_Fuego]],Comodines[[#This Row],[L&amp;L]]),Comodines[[#This Row],[Contador]],"")</f>
        <v/>
      </c>
      <c r="AA913" s="2" t="str">
        <f>IFERROR(SMALL(Comodines[FuegoC1],COUNTA($W$2:W913)),"")</f>
        <v/>
      </c>
      <c r="AB913" s="3"/>
      <c r="AD913" s="3"/>
      <c r="AE913" s="3"/>
    </row>
    <row r="914" spans="1:31" ht="15" x14ac:dyDescent="0.25">
      <c r="A914" s="25">
        <v>32.065559999999998</v>
      </c>
      <c r="B914" s="18">
        <v>-90.253600000000006</v>
      </c>
      <c r="C914" s="2">
        <v>355.5</v>
      </c>
      <c r="D914" s="2">
        <v>0.7</v>
      </c>
      <c r="E914" s="2">
        <v>0.8</v>
      </c>
      <c r="F914" s="4">
        <v>42643</v>
      </c>
      <c r="G914" s="2">
        <v>2005</v>
      </c>
      <c r="H914" s="2" t="s">
        <v>0</v>
      </c>
      <c r="I914" s="2" t="s">
        <v>1</v>
      </c>
      <c r="J914" s="2" t="s">
        <v>2</v>
      </c>
      <c r="K914" s="2">
        <v>288.3</v>
      </c>
      <c r="L914" s="2">
        <v>0</v>
      </c>
      <c r="M914" s="6" t="s">
        <v>3</v>
      </c>
      <c r="N914" s="23"/>
      <c r="O914" s="21" t="str">
        <f>Comodines[[#This Row],[Lat_trunc]]&amp;Comodines[[#This Row],[Lon_trunc]]</f>
        <v>32.0655-90.2535</v>
      </c>
      <c r="P914" s="21">
        <f>MROUND(Datos[[#This Row],[Latitude]],IF(Datos[[#This Row],[Latitude]]&lt;0,-Precisión,Precisión))</f>
        <v>32.0655</v>
      </c>
      <c r="Q914" s="21">
        <f>MROUND(Datos[[#This Row],[Longitude]],IF(Datos[[#This Row],[Longitude]]&lt;0,-Precisión,Precisión))</f>
        <v>-90.253500000000003</v>
      </c>
      <c r="R914" s="1">
        <v>913</v>
      </c>
      <c r="S914" s="5" t="b">
        <f>AND(Datos[[#This Row],[Latitude]]&gt;=Latitud_,Datos[[#This Row],[Latitude]]&lt;=_Latitud)</f>
        <v>0</v>
      </c>
      <c r="T914" s="2" t="b">
        <f>AND(Datos[[#This Row],[Longitude]]&gt;=Longitud_,Datos[[#This Row],[Longitude]]&lt;=_Longitud)</f>
        <v>0</v>
      </c>
      <c r="U914" s="2" t="b">
        <f>AND(Comodines[[#This Row],[Latitud]],Comodines[[#This Row],[Longitud]])</f>
        <v>0</v>
      </c>
      <c r="V914" s="2" t="b">
        <f>IF(COUNTIFS($O$2:O914,Comodines[[#This Row],[LatT&amp;LonT]],$F$2:F914,Datos[[#This Row],[Acq_date]]-1)=0,TRUE,FALSE)</f>
        <v>1</v>
      </c>
      <c r="W914" s="2" t="b">
        <f>AND(Comodines[[#This Row],[L&amp;L]],Comodines[[#This Row],[Nuevo_Fuego]])</f>
        <v>0</v>
      </c>
      <c r="X914" s="2" t="str">
        <f>IF(Comodines[[#This Row],[L&amp;L]],Comodines[[#This Row],[Contador]],"")</f>
        <v/>
      </c>
      <c r="Y914" s="2" t="str">
        <f>IFERROR(SMALL(Comodines[L&amp;LC1],COUNTA($U$2:U914)),"")</f>
        <v/>
      </c>
      <c r="Z914" s="2" t="str">
        <f>IF(AND(Comodines[[#This Row],[Nuevo_Fuego]],Comodines[[#This Row],[L&amp;L]]),Comodines[[#This Row],[Contador]],"")</f>
        <v/>
      </c>
      <c r="AA914" s="2" t="str">
        <f>IFERROR(SMALL(Comodines[FuegoC1],COUNTA($W$2:W914)),"")</f>
        <v/>
      </c>
      <c r="AB914" s="3"/>
      <c r="AD914" s="3"/>
      <c r="AE914" s="3"/>
    </row>
    <row r="915" spans="1:31" ht="15" x14ac:dyDescent="0.25">
      <c r="A915" s="25">
        <v>32.072800000000001</v>
      </c>
      <c r="B915" s="18">
        <v>-90.246129999999994</v>
      </c>
      <c r="C915" s="2">
        <v>367</v>
      </c>
      <c r="D915" s="2">
        <v>0.7</v>
      </c>
      <c r="E915" s="2">
        <v>0.8</v>
      </c>
      <c r="F915" s="4">
        <v>42643</v>
      </c>
      <c r="G915" s="2">
        <v>2005</v>
      </c>
      <c r="H915" s="2" t="s">
        <v>0</v>
      </c>
      <c r="I915" s="2" t="s">
        <v>1</v>
      </c>
      <c r="J915" s="2" t="s">
        <v>2</v>
      </c>
      <c r="K915" s="2">
        <v>292.2</v>
      </c>
      <c r="L915" s="2">
        <v>0</v>
      </c>
      <c r="M915" s="6" t="s">
        <v>3</v>
      </c>
      <c r="N915" s="23"/>
      <c r="O915" s="21" t="str">
        <f>Comodines[[#This Row],[Lat_trunc]]&amp;Comodines[[#This Row],[Lon_trunc]]</f>
        <v>32.073-90.246</v>
      </c>
      <c r="P915" s="21">
        <f>MROUND(Datos[[#This Row],[Latitude]],IF(Datos[[#This Row],[Latitude]]&lt;0,-Precisión,Precisión))</f>
        <v>32.073</v>
      </c>
      <c r="Q915" s="21">
        <f>MROUND(Datos[[#This Row],[Longitude]],IF(Datos[[#This Row],[Longitude]]&lt;0,-Precisión,Precisión))</f>
        <v>-90.245999999999995</v>
      </c>
      <c r="R915" s="1">
        <v>914</v>
      </c>
      <c r="S915" s="5" t="b">
        <f>AND(Datos[[#This Row],[Latitude]]&gt;=Latitud_,Datos[[#This Row],[Latitude]]&lt;=_Latitud)</f>
        <v>0</v>
      </c>
      <c r="T915" s="2" t="b">
        <f>AND(Datos[[#This Row],[Longitude]]&gt;=Longitud_,Datos[[#This Row],[Longitude]]&lt;=_Longitud)</f>
        <v>0</v>
      </c>
      <c r="U915" s="2" t="b">
        <f>AND(Comodines[[#This Row],[Latitud]],Comodines[[#This Row],[Longitud]])</f>
        <v>0</v>
      </c>
      <c r="V915" s="2" t="b">
        <f>IF(COUNTIFS($O$2:O915,Comodines[[#This Row],[LatT&amp;LonT]],$F$2:F915,Datos[[#This Row],[Acq_date]]-1)=0,TRUE,FALSE)</f>
        <v>1</v>
      </c>
      <c r="W915" s="2" t="b">
        <f>AND(Comodines[[#This Row],[L&amp;L]],Comodines[[#This Row],[Nuevo_Fuego]])</f>
        <v>0</v>
      </c>
      <c r="X915" s="2" t="str">
        <f>IF(Comodines[[#This Row],[L&amp;L]],Comodines[[#This Row],[Contador]],"")</f>
        <v/>
      </c>
      <c r="Y915" s="2" t="str">
        <f>IFERROR(SMALL(Comodines[L&amp;LC1],COUNTA($U$2:U915)),"")</f>
        <v/>
      </c>
      <c r="Z915" s="2" t="str">
        <f>IF(AND(Comodines[[#This Row],[Nuevo_Fuego]],Comodines[[#This Row],[L&amp;L]]),Comodines[[#This Row],[Contador]],"")</f>
        <v/>
      </c>
      <c r="AA915" s="2" t="str">
        <f>IFERROR(SMALL(Comodines[FuegoC1],COUNTA($W$2:W915)),"")</f>
        <v/>
      </c>
      <c r="AB915" s="3"/>
      <c r="AD915" s="3"/>
      <c r="AE915" s="3"/>
    </row>
    <row r="916" spans="1:31" ht="15" x14ac:dyDescent="0.25">
      <c r="A916" s="25">
        <v>31.941050000000001</v>
      </c>
      <c r="B916" s="18">
        <v>-93.202539999999999</v>
      </c>
      <c r="C916" s="2">
        <v>343.7</v>
      </c>
      <c r="D916" s="2">
        <v>0.5</v>
      </c>
      <c r="E916" s="2">
        <v>0.7</v>
      </c>
      <c r="F916" s="4">
        <v>42643</v>
      </c>
      <c r="G916" s="2">
        <v>2005</v>
      </c>
      <c r="H916" s="2" t="s">
        <v>0</v>
      </c>
      <c r="I916" s="2" t="s">
        <v>1</v>
      </c>
      <c r="J916" s="2" t="s">
        <v>2</v>
      </c>
      <c r="K916" s="2">
        <v>291.39999999999998</v>
      </c>
      <c r="L916" s="2">
        <v>0</v>
      </c>
      <c r="M916" s="6" t="s">
        <v>3</v>
      </c>
      <c r="N916" s="23"/>
      <c r="O916" s="21" t="str">
        <f>Comodines[[#This Row],[Lat_trunc]]&amp;Comodines[[#This Row],[Lon_trunc]]</f>
        <v>31.941-93.2025</v>
      </c>
      <c r="P916" s="21">
        <f>MROUND(Datos[[#This Row],[Latitude]],IF(Datos[[#This Row],[Latitude]]&lt;0,-Precisión,Precisión))</f>
        <v>31.940999999999999</v>
      </c>
      <c r="Q916" s="21">
        <f>MROUND(Datos[[#This Row],[Longitude]],IF(Datos[[#This Row],[Longitude]]&lt;0,-Precisión,Precisión))</f>
        <v>-93.202500000000001</v>
      </c>
      <c r="R916" s="1">
        <v>915</v>
      </c>
      <c r="S916" s="5" t="b">
        <f>AND(Datos[[#This Row],[Latitude]]&gt;=Latitud_,Datos[[#This Row],[Latitude]]&lt;=_Latitud)</f>
        <v>0</v>
      </c>
      <c r="T916" s="2" t="b">
        <f>AND(Datos[[#This Row],[Longitude]]&gt;=Longitud_,Datos[[#This Row],[Longitude]]&lt;=_Longitud)</f>
        <v>0</v>
      </c>
      <c r="U916" s="2" t="b">
        <f>AND(Comodines[[#This Row],[Latitud]],Comodines[[#This Row],[Longitud]])</f>
        <v>0</v>
      </c>
      <c r="V916" s="2" t="b">
        <f>IF(COUNTIFS($O$2:O916,Comodines[[#This Row],[LatT&amp;LonT]],$F$2:F916,Datos[[#This Row],[Acq_date]]-1)=0,TRUE,FALSE)</f>
        <v>1</v>
      </c>
      <c r="W916" s="2" t="b">
        <f>AND(Comodines[[#This Row],[L&amp;L]],Comodines[[#This Row],[Nuevo_Fuego]])</f>
        <v>0</v>
      </c>
      <c r="X916" s="2" t="str">
        <f>IF(Comodines[[#This Row],[L&amp;L]],Comodines[[#This Row],[Contador]],"")</f>
        <v/>
      </c>
      <c r="Y916" s="2" t="str">
        <f>IFERROR(SMALL(Comodines[L&amp;LC1],COUNTA($U$2:U916)),"")</f>
        <v/>
      </c>
      <c r="Z916" s="2" t="str">
        <f>IF(AND(Comodines[[#This Row],[Nuevo_Fuego]],Comodines[[#This Row],[L&amp;L]]),Comodines[[#This Row],[Contador]],"")</f>
        <v/>
      </c>
      <c r="AA916" s="2" t="str">
        <f>IFERROR(SMALL(Comodines[FuegoC1],COUNTA($W$2:W916)),"")</f>
        <v/>
      </c>
      <c r="AB916" s="3"/>
      <c r="AD916" s="3"/>
      <c r="AE916" s="3"/>
    </row>
    <row r="917" spans="1:31" ht="15" x14ac:dyDescent="0.25">
      <c r="A917" s="25">
        <v>31.940770000000001</v>
      </c>
      <c r="B917" s="18">
        <v>-93.207570000000004</v>
      </c>
      <c r="C917" s="2">
        <v>356.2</v>
      </c>
      <c r="D917" s="2">
        <v>0.5</v>
      </c>
      <c r="E917" s="2">
        <v>0.7</v>
      </c>
      <c r="F917" s="4">
        <v>42643</v>
      </c>
      <c r="G917" s="2">
        <v>2005</v>
      </c>
      <c r="H917" s="2" t="s">
        <v>0</v>
      </c>
      <c r="I917" s="2" t="s">
        <v>1</v>
      </c>
      <c r="J917" s="2" t="s">
        <v>2</v>
      </c>
      <c r="K917" s="2">
        <v>299.3</v>
      </c>
      <c r="L917" s="2">
        <v>0</v>
      </c>
      <c r="M917" s="6" t="s">
        <v>3</v>
      </c>
      <c r="N917" s="23"/>
      <c r="O917" s="21" t="str">
        <f>Comodines[[#This Row],[Lat_trunc]]&amp;Comodines[[#This Row],[Lon_trunc]]</f>
        <v>31.941-93.2075</v>
      </c>
      <c r="P917" s="21">
        <f>MROUND(Datos[[#This Row],[Latitude]],IF(Datos[[#This Row],[Latitude]]&lt;0,-Precisión,Precisión))</f>
        <v>31.940999999999999</v>
      </c>
      <c r="Q917" s="21">
        <f>MROUND(Datos[[#This Row],[Longitude]],IF(Datos[[#This Row],[Longitude]]&lt;0,-Precisión,Precisión))</f>
        <v>-93.207499999999996</v>
      </c>
      <c r="R917" s="1">
        <v>916</v>
      </c>
      <c r="S917" s="5" t="b">
        <f>AND(Datos[[#This Row],[Latitude]]&gt;=Latitud_,Datos[[#This Row],[Latitude]]&lt;=_Latitud)</f>
        <v>0</v>
      </c>
      <c r="T917" s="2" t="b">
        <f>AND(Datos[[#This Row],[Longitude]]&gt;=Longitud_,Datos[[#This Row],[Longitude]]&lt;=_Longitud)</f>
        <v>0</v>
      </c>
      <c r="U917" s="2" t="b">
        <f>AND(Comodines[[#This Row],[Latitud]],Comodines[[#This Row],[Longitud]])</f>
        <v>0</v>
      </c>
      <c r="V917" s="2" t="b">
        <f>IF(COUNTIFS($O$2:O917,Comodines[[#This Row],[LatT&amp;LonT]],$F$2:F917,Datos[[#This Row],[Acq_date]]-1)=0,TRUE,FALSE)</f>
        <v>1</v>
      </c>
      <c r="W917" s="2" t="b">
        <f>AND(Comodines[[#This Row],[L&amp;L]],Comodines[[#This Row],[Nuevo_Fuego]])</f>
        <v>0</v>
      </c>
      <c r="X917" s="2" t="str">
        <f>IF(Comodines[[#This Row],[L&amp;L]],Comodines[[#This Row],[Contador]],"")</f>
        <v/>
      </c>
      <c r="Y917" s="2" t="str">
        <f>IFERROR(SMALL(Comodines[L&amp;LC1],COUNTA($U$2:U917)),"")</f>
        <v/>
      </c>
      <c r="Z917" s="2" t="str">
        <f>IF(AND(Comodines[[#This Row],[Nuevo_Fuego]],Comodines[[#This Row],[L&amp;L]]),Comodines[[#This Row],[Contador]],"")</f>
        <v/>
      </c>
      <c r="AA917" s="2" t="str">
        <f>IFERROR(SMALL(Comodines[FuegoC1],COUNTA($W$2:W917)),"")</f>
        <v/>
      </c>
      <c r="AB917" s="3"/>
      <c r="AD917" s="3"/>
      <c r="AE917" s="3"/>
    </row>
    <row r="918" spans="1:31" ht="15" x14ac:dyDescent="0.25">
      <c r="A918" s="25">
        <v>31.901990000000001</v>
      </c>
      <c r="B918" s="18">
        <v>-94.721440000000001</v>
      </c>
      <c r="C918" s="2">
        <v>327.2</v>
      </c>
      <c r="D918" s="2">
        <v>0.4</v>
      </c>
      <c r="E918" s="2">
        <v>0.6</v>
      </c>
      <c r="F918" s="4">
        <v>42643</v>
      </c>
      <c r="G918" s="2">
        <v>2005</v>
      </c>
      <c r="H918" s="2" t="s">
        <v>0</v>
      </c>
      <c r="I918" s="2" t="s">
        <v>4</v>
      </c>
      <c r="J918" s="2" t="s">
        <v>2</v>
      </c>
      <c r="K918" s="2">
        <v>298.5</v>
      </c>
      <c r="L918" s="2">
        <v>0</v>
      </c>
      <c r="M918" s="6" t="s">
        <v>3</v>
      </c>
      <c r="N918" s="23"/>
      <c r="O918" s="21" t="str">
        <f>Comodines[[#This Row],[Lat_trunc]]&amp;Comodines[[#This Row],[Lon_trunc]]</f>
        <v>31.902-94.7215</v>
      </c>
      <c r="P918" s="21">
        <f>MROUND(Datos[[#This Row],[Latitude]],IF(Datos[[#This Row],[Latitude]]&lt;0,-Precisión,Precisión))</f>
        <v>31.902000000000001</v>
      </c>
      <c r="Q918" s="21">
        <f>MROUND(Datos[[#This Row],[Longitude]],IF(Datos[[#This Row],[Longitude]]&lt;0,-Precisión,Precisión))</f>
        <v>-94.721500000000006</v>
      </c>
      <c r="R918" s="1">
        <v>917</v>
      </c>
      <c r="S918" s="5" t="b">
        <f>AND(Datos[[#This Row],[Latitude]]&gt;=Latitud_,Datos[[#This Row],[Latitude]]&lt;=_Latitud)</f>
        <v>0</v>
      </c>
      <c r="T918" s="2" t="b">
        <f>AND(Datos[[#This Row],[Longitude]]&gt;=Longitud_,Datos[[#This Row],[Longitude]]&lt;=_Longitud)</f>
        <v>0</v>
      </c>
      <c r="U918" s="2" t="b">
        <f>AND(Comodines[[#This Row],[Latitud]],Comodines[[#This Row],[Longitud]])</f>
        <v>0</v>
      </c>
      <c r="V918" s="2" t="b">
        <f>IF(COUNTIFS($O$2:O918,Comodines[[#This Row],[LatT&amp;LonT]],$F$2:F918,Datos[[#This Row],[Acq_date]]-1)=0,TRUE,FALSE)</f>
        <v>1</v>
      </c>
      <c r="W918" s="2" t="b">
        <f>AND(Comodines[[#This Row],[L&amp;L]],Comodines[[#This Row],[Nuevo_Fuego]])</f>
        <v>0</v>
      </c>
      <c r="X918" s="2" t="str">
        <f>IF(Comodines[[#This Row],[L&amp;L]],Comodines[[#This Row],[Contador]],"")</f>
        <v/>
      </c>
      <c r="Y918" s="2" t="str">
        <f>IFERROR(SMALL(Comodines[L&amp;LC1],COUNTA($U$2:U918)),"")</f>
        <v/>
      </c>
      <c r="Z918" s="2" t="str">
        <f>IF(AND(Comodines[[#This Row],[Nuevo_Fuego]],Comodines[[#This Row],[L&amp;L]]),Comodines[[#This Row],[Contador]],"")</f>
        <v/>
      </c>
      <c r="AA918" s="2" t="str">
        <f>IFERROR(SMALL(Comodines[FuegoC1],COUNTA($W$2:W918)),"")</f>
        <v/>
      </c>
      <c r="AB918" s="3"/>
      <c r="AD918" s="3"/>
      <c r="AE918" s="3"/>
    </row>
    <row r="919" spans="1:31" ht="15" x14ac:dyDescent="0.25">
      <c r="A919" s="25">
        <v>32.29278</v>
      </c>
      <c r="B919" s="18">
        <v>-91.913570000000007</v>
      </c>
      <c r="C919" s="2">
        <v>344.3</v>
      </c>
      <c r="D919" s="2">
        <v>0.6</v>
      </c>
      <c r="E919" s="2">
        <v>0.7</v>
      </c>
      <c r="F919" s="4">
        <v>42643</v>
      </c>
      <c r="G919" s="2">
        <v>2005</v>
      </c>
      <c r="H919" s="2" t="s">
        <v>0</v>
      </c>
      <c r="I919" s="2" t="s">
        <v>1</v>
      </c>
      <c r="J919" s="2" t="s">
        <v>2</v>
      </c>
      <c r="K919" s="2">
        <v>292.89999999999998</v>
      </c>
      <c r="L919" s="2">
        <v>0</v>
      </c>
      <c r="M919" s="6" t="s">
        <v>3</v>
      </c>
      <c r="N919" s="23"/>
      <c r="O919" s="21" t="str">
        <f>Comodines[[#This Row],[Lat_trunc]]&amp;Comodines[[#This Row],[Lon_trunc]]</f>
        <v>32.293-91.9135</v>
      </c>
      <c r="P919" s="21">
        <f>MROUND(Datos[[#This Row],[Latitude]],IF(Datos[[#This Row],[Latitude]]&lt;0,-Precisión,Precisión))</f>
        <v>32.292999999999999</v>
      </c>
      <c r="Q919" s="21">
        <f>MROUND(Datos[[#This Row],[Longitude]],IF(Datos[[#This Row],[Longitude]]&lt;0,-Precisión,Precisión))</f>
        <v>-91.913499999999999</v>
      </c>
      <c r="R919" s="1">
        <v>918</v>
      </c>
      <c r="S919" s="5" t="b">
        <f>AND(Datos[[#This Row],[Latitude]]&gt;=Latitud_,Datos[[#This Row],[Latitude]]&lt;=_Latitud)</f>
        <v>0</v>
      </c>
      <c r="T919" s="2" t="b">
        <f>AND(Datos[[#This Row],[Longitude]]&gt;=Longitud_,Datos[[#This Row],[Longitude]]&lt;=_Longitud)</f>
        <v>0</v>
      </c>
      <c r="U919" s="2" t="b">
        <f>AND(Comodines[[#This Row],[Latitud]],Comodines[[#This Row],[Longitud]])</f>
        <v>0</v>
      </c>
      <c r="V919" s="2" t="b">
        <f>IF(COUNTIFS($O$2:O919,Comodines[[#This Row],[LatT&amp;LonT]],$F$2:F919,Datos[[#This Row],[Acq_date]]-1)=0,TRUE,FALSE)</f>
        <v>1</v>
      </c>
      <c r="W919" s="2" t="b">
        <f>AND(Comodines[[#This Row],[L&amp;L]],Comodines[[#This Row],[Nuevo_Fuego]])</f>
        <v>0</v>
      </c>
      <c r="X919" s="2" t="str">
        <f>IF(Comodines[[#This Row],[L&amp;L]],Comodines[[#This Row],[Contador]],"")</f>
        <v/>
      </c>
      <c r="Y919" s="2" t="str">
        <f>IFERROR(SMALL(Comodines[L&amp;LC1],COUNTA($U$2:U919)),"")</f>
        <v/>
      </c>
      <c r="Z919" s="2" t="str">
        <f>IF(AND(Comodines[[#This Row],[Nuevo_Fuego]],Comodines[[#This Row],[L&amp;L]]),Comodines[[#This Row],[Contador]],"")</f>
        <v/>
      </c>
      <c r="AA919" s="2" t="str">
        <f>IFERROR(SMALL(Comodines[FuegoC1],COUNTA($W$2:W919)),"")</f>
        <v/>
      </c>
      <c r="AB919" s="3"/>
      <c r="AD919" s="3"/>
      <c r="AE919" s="3"/>
    </row>
    <row r="920" spans="1:31" ht="15" x14ac:dyDescent="0.25">
      <c r="A920" s="25">
        <v>32.299199999999999</v>
      </c>
      <c r="B920" s="18">
        <v>-91.913880000000006</v>
      </c>
      <c r="C920" s="2">
        <v>367</v>
      </c>
      <c r="D920" s="2">
        <v>0.6</v>
      </c>
      <c r="E920" s="2">
        <v>0.7</v>
      </c>
      <c r="F920" s="4">
        <v>42643</v>
      </c>
      <c r="G920" s="2">
        <v>2005</v>
      </c>
      <c r="H920" s="2" t="s">
        <v>0</v>
      </c>
      <c r="I920" s="2" t="s">
        <v>4</v>
      </c>
      <c r="J920" s="2" t="s">
        <v>2</v>
      </c>
      <c r="K920" s="2">
        <v>294.2</v>
      </c>
      <c r="L920" s="2">
        <v>0</v>
      </c>
      <c r="M920" s="6" t="s">
        <v>3</v>
      </c>
      <c r="N920" s="23"/>
      <c r="O920" s="21" t="str">
        <f>Comodines[[#This Row],[Lat_trunc]]&amp;Comodines[[#This Row],[Lon_trunc]]</f>
        <v>32.299-91.914</v>
      </c>
      <c r="P920" s="21">
        <f>MROUND(Datos[[#This Row],[Latitude]],IF(Datos[[#This Row],[Latitude]]&lt;0,-Precisión,Precisión))</f>
        <v>32.298999999999999</v>
      </c>
      <c r="Q920" s="21">
        <f>MROUND(Datos[[#This Row],[Longitude]],IF(Datos[[#This Row],[Longitude]]&lt;0,-Precisión,Precisión))</f>
        <v>-91.914000000000001</v>
      </c>
      <c r="R920" s="1">
        <v>919</v>
      </c>
      <c r="S920" s="5" t="b">
        <f>AND(Datos[[#This Row],[Latitude]]&gt;=Latitud_,Datos[[#This Row],[Latitude]]&lt;=_Latitud)</f>
        <v>0</v>
      </c>
      <c r="T920" s="2" t="b">
        <f>AND(Datos[[#This Row],[Longitude]]&gt;=Longitud_,Datos[[#This Row],[Longitude]]&lt;=_Longitud)</f>
        <v>0</v>
      </c>
      <c r="U920" s="2" t="b">
        <f>AND(Comodines[[#This Row],[Latitud]],Comodines[[#This Row],[Longitud]])</f>
        <v>0</v>
      </c>
      <c r="V920" s="2" t="b">
        <f>IF(COUNTIFS($O$2:O920,Comodines[[#This Row],[LatT&amp;LonT]],$F$2:F920,Datos[[#This Row],[Acq_date]]-1)=0,TRUE,FALSE)</f>
        <v>1</v>
      </c>
      <c r="W920" s="2" t="b">
        <f>AND(Comodines[[#This Row],[L&amp;L]],Comodines[[#This Row],[Nuevo_Fuego]])</f>
        <v>0</v>
      </c>
      <c r="X920" s="2" t="str">
        <f>IF(Comodines[[#This Row],[L&amp;L]],Comodines[[#This Row],[Contador]],"")</f>
        <v/>
      </c>
      <c r="Y920" s="2" t="str">
        <f>IFERROR(SMALL(Comodines[L&amp;LC1],COUNTA($U$2:U920)),"")</f>
        <v/>
      </c>
      <c r="Z920" s="2" t="str">
        <f>IF(AND(Comodines[[#This Row],[Nuevo_Fuego]],Comodines[[#This Row],[L&amp;L]]),Comodines[[#This Row],[Contador]],"")</f>
        <v/>
      </c>
      <c r="AA920" s="2" t="str">
        <f>IFERROR(SMALL(Comodines[FuegoC1],COUNTA($W$2:W920)),"")</f>
        <v/>
      </c>
      <c r="AB920" s="3"/>
      <c r="AD920" s="3"/>
      <c r="AE920" s="3"/>
    </row>
    <row r="921" spans="1:31" ht="15" x14ac:dyDescent="0.25">
      <c r="A921" s="25">
        <v>32.260719999999999</v>
      </c>
      <c r="B921" s="18">
        <v>-93.982309999999998</v>
      </c>
      <c r="C921" s="2">
        <v>348.3</v>
      </c>
      <c r="D921" s="2">
        <v>0.4</v>
      </c>
      <c r="E921" s="2">
        <v>0.6</v>
      </c>
      <c r="F921" s="4">
        <v>42643</v>
      </c>
      <c r="G921" s="2">
        <v>2005</v>
      </c>
      <c r="H921" s="2" t="s">
        <v>0</v>
      </c>
      <c r="I921" s="2" t="s">
        <v>1</v>
      </c>
      <c r="J921" s="2" t="s">
        <v>2</v>
      </c>
      <c r="K921" s="2">
        <v>299.39999999999998</v>
      </c>
      <c r="L921" s="2">
        <v>0</v>
      </c>
      <c r="M921" s="6" t="s">
        <v>3</v>
      </c>
      <c r="N921" s="23"/>
      <c r="O921" s="21" t="str">
        <f>Comodines[[#This Row],[Lat_trunc]]&amp;Comodines[[#This Row],[Lon_trunc]]</f>
        <v>32.2605-93.9825</v>
      </c>
      <c r="P921" s="21">
        <f>MROUND(Datos[[#This Row],[Latitude]],IF(Datos[[#This Row],[Latitude]]&lt;0,-Precisión,Precisión))</f>
        <v>32.2605</v>
      </c>
      <c r="Q921" s="21">
        <f>MROUND(Datos[[#This Row],[Longitude]],IF(Datos[[#This Row],[Longitude]]&lt;0,-Precisión,Precisión))</f>
        <v>-93.982500000000002</v>
      </c>
      <c r="R921" s="1">
        <v>920</v>
      </c>
      <c r="S921" s="5" t="b">
        <f>AND(Datos[[#This Row],[Latitude]]&gt;=Latitud_,Datos[[#This Row],[Latitude]]&lt;=_Latitud)</f>
        <v>0</v>
      </c>
      <c r="T921" s="2" t="b">
        <f>AND(Datos[[#This Row],[Longitude]]&gt;=Longitud_,Datos[[#This Row],[Longitude]]&lt;=_Longitud)</f>
        <v>0</v>
      </c>
      <c r="U921" s="2" t="b">
        <f>AND(Comodines[[#This Row],[Latitud]],Comodines[[#This Row],[Longitud]])</f>
        <v>0</v>
      </c>
      <c r="V921" s="2" t="b">
        <f>IF(COUNTIFS($O$2:O921,Comodines[[#This Row],[LatT&amp;LonT]],$F$2:F921,Datos[[#This Row],[Acq_date]]-1)=0,TRUE,FALSE)</f>
        <v>1</v>
      </c>
      <c r="W921" s="2" t="b">
        <f>AND(Comodines[[#This Row],[L&amp;L]],Comodines[[#This Row],[Nuevo_Fuego]])</f>
        <v>0</v>
      </c>
      <c r="X921" s="2" t="str">
        <f>IF(Comodines[[#This Row],[L&amp;L]],Comodines[[#This Row],[Contador]],"")</f>
        <v/>
      </c>
      <c r="Y921" s="2" t="str">
        <f>IFERROR(SMALL(Comodines[L&amp;LC1],COUNTA($U$2:U921)),"")</f>
        <v/>
      </c>
      <c r="Z921" s="2" t="str">
        <f>IF(AND(Comodines[[#This Row],[Nuevo_Fuego]],Comodines[[#This Row],[L&amp;L]]),Comodines[[#This Row],[Contador]],"")</f>
        <v/>
      </c>
      <c r="AA921" s="2" t="str">
        <f>IFERROR(SMALL(Comodines[FuegoC1],COUNTA($W$2:W921)),"")</f>
        <v/>
      </c>
      <c r="AB921" s="3"/>
      <c r="AD921" s="3"/>
      <c r="AE921" s="3"/>
    </row>
    <row r="922" spans="1:31" ht="15" x14ac:dyDescent="0.25">
      <c r="A922" s="25">
        <v>32.260420000000003</v>
      </c>
      <c r="B922" s="18">
        <v>-93.986990000000006</v>
      </c>
      <c r="C922" s="2">
        <v>333.8</v>
      </c>
      <c r="D922" s="2">
        <v>0.4</v>
      </c>
      <c r="E922" s="2">
        <v>0.6</v>
      </c>
      <c r="F922" s="4">
        <v>42643</v>
      </c>
      <c r="G922" s="2">
        <v>2005</v>
      </c>
      <c r="H922" s="2" t="s">
        <v>0</v>
      </c>
      <c r="I922" s="2" t="s">
        <v>1</v>
      </c>
      <c r="J922" s="2" t="s">
        <v>2</v>
      </c>
      <c r="K922" s="2">
        <v>298.60000000000002</v>
      </c>
      <c r="L922" s="2">
        <v>0</v>
      </c>
      <c r="M922" s="6" t="s">
        <v>3</v>
      </c>
      <c r="N922" s="23"/>
      <c r="O922" s="21" t="str">
        <f>Comodines[[#This Row],[Lat_trunc]]&amp;Comodines[[#This Row],[Lon_trunc]]</f>
        <v>32.2605-93.987</v>
      </c>
      <c r="P922" s="21">
        <f>MROUND(Datos[[#This Row],[Latitude]],IF(Datos[[#This Row],[Latitude]]&lt;0,-Precisión,Precisión))</f>
        <v>32.2605</v>
      </c>
      <c r="Q922" s="21">
        <f>MROUND(Datos[[#This Row],[Longitude]],IF(Datos[[#This Row],[Longitude]]&lt;0,-Precisión,Precisión))</f>
        <v>-93.987000000000009</v>
      </c>
      <c r="R922" s="1">
        <v>921</v>
      </c>
      <c r="S922" s="5" t="b">
        <f>AND(Datos[[#This Row],[Latitude]]&gt;=Latitud_,Datos[[#This Row],[Latitude]]&lt;=_Latitud)</f>
        <v>0</v>
      </c>
      <c r="T922" s="2" t="b">
        <f>AND(Datos[[#This Row],[Longitude]]&gt;=Longitud_,Datos[[#This Row],[Longitude]]&lt;=_Longitud)</f>
        <v>0</v>
      </c>
      <c r="U922" s="2" t="b">
        <f>AND(Comodines[[#This Row],[Latitud]],Comodines[[#This Row],[Longitud]])</f>
        <v>0</v>
      </c>
      <c r="V922" s="2" t="b">
        <f>IF(COUNTIFS($O$2:O922,Comodines[[#This Row],[LatT&amp;LonT]],$F$2:F922,Datos[[#This Row],[Acq_date]]-1)=0,TRUE,FALSE)</f>
        <v>1</v>
      </c>
      <c r="W922" s="2" t="b">
        <f>AND(Comodines[[#This Row],[L&amp;L]],Comodines[[#This Row],[Nuevo_Fuego]])</f>
        <v>0</v>
      </c>
      <c r="X922" s="2" t="str">
        <f>IF(Comodines[[#This Row],[L&amp;L]],Comodines[[#This Row],[Contador]],"")</f>
        <v/>
      </c>
      <c r="Y922" s="2" t="str">
        <f>IFERROR(SMALL(Comodines[L&amp;LC1],COUNTA($U$2:U922)),"")</f>
        <v/>
      </c>
      <c r="Z922" s="2" t="str">
        <f>IF(AND(Comodines[[#This Row],[Nuevo_Fuego]],Comodines[[#This Row],[L&amp;L]]),Comodines[[#This Row],[Contador]],"")</f>
        <v/>
      </c>
      <c r="AA922" s="2" t="str">
        <f>IFERROR(SMALL(Comodines[FuegoC1],COUNTA($W$2:W922)),"")</f>
        <v/>
      </c>
      <c r="AB922" s="3"/>
      <c r="AD922" s="3"/>
      <c r="AE922" s="3"/>
    </row>
    <row r="923" spans="1:31" ht="15" x14ac:dyDescent="0.25">
      <c r="A923" s="25">
        <v>32.256619999999998</v>
      </c>
      <c r="B923" s="18">
        <v>-93.980670000000003</v>
      </c>
      <c r="C923" s="2">
        <v>343.9</v>
      </c>
      <c r="D923" s="2">
        <v>0.4</v>
      </c>
      <c r="E923" s="2">
        <v>0.6</v>
      </c>
      <c r="F923" s="4">
        <v>42643</v>
      </c>
      <c r="G923" s="2">
        <v>2005</v>
      </c>
      <c r="H923" s="2" t="s">
        <v>0</v>
      </c>
      <c r="I923" s="2" t="s">
        <v>1</v>
      </c>
      <c r="J923" s="2" t="s">
        <v>2</v>
      </c>
      <c r="K923" s="2">
        <v>298.89999999999998</v>
      </c>
      <c r="L923" s="2">
        <v>0</v>
      </c>
      <c r="M923" s="6" t="s">
        <v>3</v>
      </c>
      <c r="N923" s="23"/>
      <c r="O923" s="21" t="str">
        <f>Comodines[[#This Row],[Lat_trunc]]&amp;Comodines[[#This Row],[Lon_trunc]]</f>
        <v>32.2565-93.9805</v>
      </c>
      <c r="P923" s="21">
        <f>MROUND(Datos[[#This Row],[Latitude]],IF(Datos[[#This Row],[Latitude]]&lt;0,-Precisión,Precisión))</f>
        <v>32.256500000000003</v>
      </c>
      <c r="Q923" s="21">
        <f>MROUND(Datos[[#This Row],[Longitude]],IF(Datos[[#This Row],[Longitude]]&lt;0,-Precisión,Precisión))</f>
        <v>-93.980500000000006</v>
      </c>
      <c r="R923" s="1">
        <v>922</v>
      </c>
      <c r="S923" s="5" t="b">
        <f>AND(Datos[[#This Row],[Latitude]]&gt;=Latitud_,Datos[[#This Row],[Latitude]]&lt;=_Latitud)</f>
        <v>0</v>
      </c>
      <c r="T923" s="2" t="b">
        <f>AND(Datos[[#This Row],[Longitude]]&gt;=Longitud_,Datos[[#This Row],[Longitude]]&lt;=_Longitud)</f>
        <v>0</v>
      </c>
      <c r="U923" s="2" t="b">
        <f>AND(Comodines[[#This Row],[Latitud]],Comodines[[#This Row],[Longitud]])</f>
        <v>0</v>
      </c>
      <c r="V923" s="2" t="b">
        <f>IF(COUNTIFS($O$2:O923,Comodines[[#This Row],[LatT&amp;LonT]],$F$2:F923,Datos[[#This Row],[Acq_date]]-1)=0,TRUE,FALSE)</f>
        <v>1</v>
      </c>
      <c r="W923" s="2" t="b">
        <f>AND(Comodines[[#This Row],[L&amp;L]],Comodines[[#This Row],[Nuevo_Fuego]])</f>
        <v>0</v>
      </c>
      <c r="X923" s="2" t="str">
        <f>IF(Comodines[[#This Row],[L&amp;L]],Comodines[[#This Row],[Contador]],"")</f>
        <v/>
      </c>
      <c r="Y923" s="2" t="str">
        <f>IFERROR(SMALL(Comodines[L&amp;LC1],COUNTA($U$2:U923)),"")</f>
        <v/>
      </c>
      <c r="Z923" s="2" t="str">
        <f>IF(AND(Comodines[[#This Row],[Nuevo_Fuego]],Comodines[[#This Row],[L&amp;L]]),Comodines[[#This Row],[Contador]],"")</f>
        <v/>
      </c>
      <c r="AA923" s="2" t="str">
        <f>IFERROR(SMALL(Comodines[FuegoC1],COUNTA($W$2:W923)),"")</f>
        <v/>
      </c>
      <c r="AB923" s="3"/>
      <c r="AD923" s="3"/>
      <c r="AE923" s="3"/>
    </row>
    <row r="924" spans="1:31" ht="15" x14ac:dyDescent="0.25">
      <c r="A924" s="25">
        <v>32.256340000000002</v>
      </c>
      <c r="B924" s="18">
        <v>-93.98536</v>
      </c>
      <c r="C924" s="2">
        <v>342.8</v>
      </c>
      <c r="D924" s="2">
        <v>0.4</v>
      </c>
      <c r="E924" s="2">
        <v>0.6</v>
      </c>
      <c r="F924" s="4">
        <v>42643</v>
      </c>
      <c r="G924" s="2">
        <v>2005</v>
      </c>
      <c r="H924" s="2" t="s">
        <v>0</v>
      </c>
      <c r="I924" s="2" t="s">
        <v>1</v>
      </c>
      <c r="J924" s="2" t="s">
        <v>2</v>
      </c>
      <c r="K924" s="2">
        <v>301.5</v>
      </c>
      <c r="L924" s="2">
        <v>0</v>
      </c>
      <c r="M924" s="6" t="s">
        <v>3</v>
      </c>
      <c r="N924" s="23"/>
      <c r="O924" s="21" t="str">
        <f>Comodines[[#This Row],[Lat_trunc]]&amp;Comodines[[#This Row],[Lon_trunc]]</f>
        <v>32.2565-93.9855</v>
      </c>
      <c r="P924" s="21">
        <f>MROUND(Datos[[#This Row],[Latitude]],IF(Datos[[#This Row],[Latitude]]&lt;0,-Precisión,Precisión))</f>
        <v>32.256500000000003</v>
      </c>
      <c r="Q924" s="21">
        <f>MROUND(Datos[[#This Row],[Longitude]],IF(Datos[[#This Row],[Longitude]]&lt;0,-Precisión,Precisión))</f>
        <v>-93.985500000000002</v>
      </c>
      <c r="R924" s="1">
        <v>923</v>
      </c>
      <c r="S924" s="5" t="b">
        <f>AND(Datos[[#This Row],[Latitude]]&gt;=Latitud_,Datos[[#This Row],[Latitude]]&lt;=_Latitud)</f>
        <v>0</v>
      </c>
      <c r="T924" s="2" t="b">
        <f>AND(Datos[[#This Row],[Longitude]]&gt;=Longitud_,Datos[[#This Row],[Longitude]]&lt;=_Longitud)</f>
        <v>0</v>
      </c>
      <c r="U924" s="2" t="b">
        <f>AND(Comodines[[#This Row],[Latitud]],Comodines[[#This Row],[Longitud]])</f>
        <v>0</v>
      </c>
      <c r="V924" s="2" t="b">
        <f>IF(COUNTIFS($O$2:O924,Comodines[[#This Row],[LatT&amp;LonT]],$F$2:F924,Datos[[#This Row],[Acq_date]]-1)=0,TRUE,FALSE)</f>
        <v>1</v>
      </c>
      <c r="W924" s="2" t="b">
        <f>AND(Comodines[[#This Row],[L&amp;L]],Comodines[[#This Row],[Nuevo_Fuego]])</f>
        <v>0</v>
      </c>
      <c r="X924" s="2" t="str">
        <f>IF(Comodines[[#This Row],[L&amp;L]],Comodines[[#This Row],[Contador]],"")</f>
        <v/>
      </c>
      <c r="Y924" s="2" t="str">
        <f>IFERROR(SMALL(Comodines[L&amp;LC1],COUNTA($U$2:U924)),"")</f>
        <v/>
      </c>
      <c r="Z924" s="2" t="str">
        <f>IF(AND(Comodines[[#This Row],[Nuevo_Fuego]],Comodines[[#This Row],[L&amp;L]]),Comodines[[#This Row],[Contador]],"")</f>
        <v/>
      </c>
      <c r="AA924" s="2" t="str">
        <f>IFERROR(SMALL(Comodines[FuegoC1],COUNTA($W$2:W924)),"")</f>
        <v/>
      </c>
      <c r="AB924" s="3"/>
      <c r="AD924" s="3"/>
      <c r="AE924" s="3"/>
    </row>
    <row r="925" spans="1:31" ht="15" x14ac:dyDescent="0.25">
      <c r="A925" s="25">
        <v>32.18515</v>
      </c>
      <c r="B925" s="18">
        <v>-95.442760000000007</v>
      </c>
      <c r="C925" s="2">
        <v>327.2</v>
      </c>
      <c r="D925" s="2">
        <v>0.3</v>
      </c>
      <c r="E925" s="2">
        <v>0.6</v>
      </c>
      <c r="F925" s="4">
        <v>42643</v>
      </c>
      <c r="G925" s="2">
        <v>2005</v>
      </c>
      <c r="H925" s="2" t="s">
        <v>0</v>
      </c>
      <c r="I925" s="2" t="s">
        <v>1</v>
      </c>
      <c r="J925" s="2" t="s">
        <v>2</v>
      </c>
      <c r="K925" s="2">
        <v>298.60000000000002</v>
      </c>
      <c r="L925" s="2">
        <v>0</v>
      </c>
      <c r="M925" s="6" t="s">
        <v>3</v>
      </c>
      <c r="N925" s="23"/>
      <c r="O925" s="21" t="str">
        <f>Comodines[[#This Row],[Lat_trunc]]&amp;Comodines[[#This Row],[Lon_trunc]]</f>
        <v>32.185-95.443</v>
      </c>
      <c r="P925" s="21">
        <f>MROUND(Datos[[#This Row],[Latitude]],IF(Datos[[#This Row],[Latitude]]&lt;0,-Precisión,Precisión))</f>
        <v>32.185000000000002</v>
      </c>
      <c r="Q925" s="21">
        <f>MROUND(Datos[[#This Row],[Longitude]],IF(Datos[[#This Row],[Longitude]]&lt;0,-Precisión,Precisión))</f>
        <v>-95.442999999999998</v>
      </c>
      <c r="R925" s="1">
        <v>924</v>
      </c>
      <c r="S925" s="5" t="b">
        <f>AND(Datos[[#This Row],[Latitude]]&gt;=Latitud_,Datos[[#This Row],[Latitude]]&lt;=_Latitud)</f>
        <v>0</v>
      </c>
      <c r="T925" s="2" t="b">
        <f>AND(Datos[[#This Row],[Longitude]]&gt;=Longitud_,Datos[[#This Row],[Longitude]]&lt;=_Longitud)</f>
        <v>0</v>
      </c>
      <c r="U925" s="2" t="b">
        <f>AND(Comodines[[#This Row],[Latitud]],Comodines[[#This Row],[Longitud]])</f>
        <v>0</v>
      </c>
      <c r="V925" s="2" t="b">
        <f>IF(COUNTIFS($O$2:O925,Comodines[[#This Row],[LatT&amp;LonT]],$F$2:F925,Datos[[#This Row],[Acq_date]]-1)=0,TRUE,FALSE)</f>
        <v>1</v>
      </c>
      <c r="W925" s="2" t="b">
        <f>AND(Comodines[[#This Row],[L&amp;L]],Comodines[[#This Row],[Nuevo_Fuego]])</f>
        <v>0</v>
      </c>
      <c r="X925" s="2" t="str">
        <f>IF(Comodines[[#This Row],[L&amp;L]],Comodines[[#This Row],[Contador]],"")</f>
        <v/>
      </c>
      <c r="Y925" s="2" t="str">
        <f>IFERROR(SMALL(Comodines[L&amp;LC1],COUNTA($U$2:U925)),"")</f>
        <v/>
      </c>
      <c r="Z925" s="2" t="str">
        <f>IF(AND(Comodines[[#This Row],[Nuevo_Fuego]],Comodines[[#This Row],[L&amp;L]]),Comodines[[#This Row],[Contador]],"")</f>
        <v/>
      </c>
      <c r="AA925" s="2" t="str">
        <f>IFERROR(SMALL(Comodines[FuegoC1],COUNTA($W$2:W925)),"")</f>
        <v/>
      </c>
      <c r="AB925" s="3"/>
      <c r="AD925" s="3"/>
      <c r="AE925" s="3"/>
    </row>
    <row r="926" spans="1:31" ht="15" x14ac:dyDescent="0.25">
      <c r="A926" s="25">
        <v>32.387090000000001</v>
      </c>
      <c r="B926" s="18">
        <v>-93.735759999999999</v>
      </c>
      <c r="C926" s="2">
        <v>333</v>
      </c>
      <c r="D926" s="2">
        <v>0.4</v>
      </c>
      <c r="E926" s="2">
        <v>0.6</v>
      </c>
      <c r="F926" s="4">
        <v>42643</v>
      </c>
      <c r="G926" s="2">
        <v>2005</v>
      </c>
      <c r="H926" s="2" t="s">
        <v>0</v>
      </c>
      <c r="I926" s="2" t="s">
        <v>1</v>
      </c>
      <c r="J926" s="2" t="s">
        <v>2</v>
      </c>
      <c r="K926" s="2">
        <v>297.5</v>
      </c>
      <c r="L926" s="2">
        <v>0</v>
      </c>
      <c r="M926" s="6" t="s">
        <v>3</v>
      </c>
      <c r="N926" s="23"/>
      <c r="O926" s="21" t="str">
        <f>Comodines[[#This Row],[Lat_trunc]]&amp;Comodines[[#This Row],[Lon_trunc]]</f>
        <v>32.387-93.736</v>
      </c>
      <c r="P926" s="21">
        <f>MROUND(Datos[[#This Row],[Latitude]],IF(Datos[[#This Row],[Latitude]]&lt;0,-Precisión,Precisión))</f>
        <v>32.387</v>
      </c>
      <c r="Q926" s="21">
        <f>MROUND(Datos[[#This Row],[Longitude]],IF(Datos[[#This Row],[Longitude]]&lt;0,-Precisión,Precisión))</f>
        <v>-93.736000000000004</v>
      </c>
      <c r="R926" s="1">
        <v>925</v>
      </c>
      <c r="S926" s="5" t="b">
        <f>AND(Datos[[#This Row],[Latitude]]&gt;=Latitud_,Datos[[#This Row],[Latitude]]&lt;=_Latitud)</f>
        <v>0</v>
      </c>
      <c r="T926" s="2" t="b">
        <f>AND(Datos[[#This Row],[Longitude]]&gt;=Longitud_,Datos[[#This Row],[Longitude]]&lt;=_Longitud)</f>
        <v>0</v>
      </c>
      <c r="U926" s="2" t="b">
        <f>AND(Comodines[[#This Row],[Latitud]],Comodines[[#This Row],[Longitud]])</f>
        <v>0</v>
      </c>
      <c r="V926" s="2" t="b">
        <f>IF(COUNTIFS($O$2:O926,Comodines[[#This Row],[LatT&amp;LonT]],$F$2:F926,Datos[[#This Row],[Acq_date]]-1)=0,TRUE,FALSE)</f>
        <v>1</v>
      </c>
      <c r="W926" s="2" t="b">
        <f>AND(Comodines[[#This Row],[L&amp;L]],Comodines[[#This Row],[Nuevo_Fuego]])</f>
        <v>0</v>
      </c>
      <c r="X926" s="2" t="str">
        <f>IF(Comodines[[#This Row],[L&amp;L]],Comodines[[#This Row],[Contador]],"")</f>
        <v/>
      </c>
      <c r="Y926" s="2" t="str">
        <f>IFERROR(SMALL(Comodines[L&amp;LC1],COUNTA($U$2:U926)),"")</f>
        <v/>
      </c>
      <c r="Z926" s="2" t="str">
        <f>IF(AND(Comodines[[#This Row],[Nuevo_Fuego]],Comodines[[#This Row],[L&amp;L]]),Comodines[[#This Row],[Contador]],"")</f>
        <v/>
      </c>
      <c r="AA926" s="2" t="str">
        <f>IFERROR(SMALL(Comodines[FuegoC1],COUNTA($W$2:W926)),"")</f>
        <v/>
      </c>
      <c r="AB926" s="3"/>
      <c r="AD926" s="3"/>
      <c r="AE926" s="3"/>
    </row>
    <row r="927" spans="1:31" ht="15" x14ac:dyDescent="0.25">
      <c r="A927" s="25">
        <v>30.494759999999999</v>
      </c>
      <c r="B927" s="18">
        <v>-109.62804</v>
      </c>
      <c r="C927" s="2">
        <v>333.6</v>
      </c>
      <c r="D927" s="2">
        <v>0.5</v>
      </c>
      <c r="E927" s="2">
        <v>0.4</v>
      </c>
      <c r="F927" s="4">
        <v>42643</v>
      </c>
      <c r="G927" s="2">
        <v>2005</v>
      </c>
      <c r="H927" s="2" t="s">
        <v>0</v>
      </c>
      <c r="I927" s="2" t="s">
        <v>1</v>
      </c>
      <c r="J927" s="2" t="s">
        <v>2</v>
      </c>
      <c r="K927" s="2">
        <v>303.10000000000002</v>
      </c>
      <c r="L927" s="2">
        <v>0</v>
      </c>
      <c r="M927" s="6" t="s">
        <v>3</v>
      </c>
      <c r="N927" s="23"/>
      <c r="O927" s="21" t="str">
        <f>Comodines[[#This Row],[Lat_trunc]]&amp;Comodines[[#This Row],[Lon_trunc]]</f>
        <v>30.495-109.628</v>
      </c>
      <c r="P927" s="21">
        <f>MROUND(Datos[[#This Row],[Latitude]],IF(Datos[[#This Row],[Latitude]]&lt;0,-Precisión,Precisión))</f>
        <v>30.495000000000001</v>
      </c>
      <c r="Q927" s="21">
        <f>MROUND(Datos[[#This Row],[Longitude]],IF(Datos[[#This Row],[Longitude]]&lt;0,-Precisión,Precisión))</f>
        <v>-109.628</v>
      </c>
      <c r="R927" s="1">
        <v>926</v>
      </c>
      <c r="S927" s="5" t="b">
        <f>AND(Datos[[#This Row],[Latitude]]&gt;=Latitud_,Datos[[#This Row],[Latitude]]&lt;=_Latitud)</f>
        <v>0</v>
      </c>
      <c r="T927" s="2" t="b">
        <f>AND(Datos[[#This Row],[Longitude]]&gt;=Longitud_,Datos[[#This Row],[Longitude]]&lt;=_Longitud)</f>
        <v>0</v>
      </c>
      <c r="U927" s="2" t="b">
        <f>AND(Comodines[[#This Row],[Latitud]],Comodines[[#This Row],[Longitud]])</f>
        <v>0</v>
      </c>
      <c r="V927" s="2" t="b">
        <f>IF(COUNTIFS($O$2:O927,Comodines[[#This Row],[LatT&amp;LonT]],$F$2:F927,Datos[[#This Row],[Acq_date]]-1)=0,TRUE,FALSE)</f>
        <v>1</v>
      </c>
      <c r="W927" s="2" t="b">
        <f>AND(Comodines[[#This Row],[L&amp;L]],Comodines[[#This Row],[Nuevo_Fuego]])</f>
        <v>0</v>
      </c>
      <c r="X927" s="2" t="str">
        <f>IF(Comodines[[#This Row],[L&amp;L]],Comodines[[#This Row],[Contador]],"")</f>
        <v/>
      </c>
      <c r="Y927" s="2" t="str">
        <f>IFERROR(SMALL(Comodines[L&amp;LC1],COUNTA($U$2:U927)),"")</f>
        <v/>
      </c>
      <c r="Z927" s="2" t="str">
        <f>IF(AND(Comodines[[#This Row],[Nuevo_Fuego]],Comodines[[#This Row],[L&amp;L]]),Comodines[[#This Row],[Contador]],"")</f>
        <v/>
      </c>
      <c r="AA927" s="2" t="str">
        <f>IFERROR(SMALL(Comodines[FuegoC1],COUNTA($W$2:W927)),"")</f>
        <v/>
      </c>
      <c r="AB927" s="3"/>
      <c r="AD927" s="3"/>
      <c r="AE927" s="3"/>
    </row>
    <row r="928" spans="1:31" ht="15" x14ac:dyDescent="0.25">
      <c r="A928" s="25">
        <v>32.483049999999999</v>
      </c>
      <c r="B928" s="18">
        <v>-93.485740000000007</v>
      </c>
      <c r="C928" s="2">
        <v>367</v>
      </c>
      <c r="D928" s="2">
        <v>0.5</v>
      </c>
      <c r="E928" s="2">
        <v>0.6</v>
      </c>
      <c r="F928" s="4">
        <v>42643</v>
      </c>
      <c r="G928" s="2">
        <v>2005</v>
      </c>
      <c r="H928" s="2" t="s">
        <v>0</v>
      </c>
      <c r="I928" s="2" t="s">
        <v>1</v>
      </c>
      <c r="J928" s="2" t="s">
        <v>2</v>
      </c>
      <c r="K928" s="2">
        <v>300.2</v>
      </c>
      <c r="L928" s="2">
        <v>0</v>
      </c>
      <c r="M928" s="6" t="s">
        <v>3</v>
      </c>
      <c r="N928" s="23"/>
      <c r="O928" s="21" t="str">
        <f>Comodines[[#This Row],[Lat_trunc]]&amp;Comodines[[#This Row],[Lon_trunc]]</f>
        <v>32.483-93.4855</v>
      </c>
      <c r="P928" s="21">
        <f>MROUND(Datos[[#This Row],[Latitude]],IF(Datos[[#This Row],[Latitude]]&lt;0,-Precisión,Precisión))</f>
        <v>32.483000000000004</v>
      </c>
      <c r="Q928" s="21">
        <f>MROUND(Datos[[#This Row],[Longitude]],IF(Datos[[#This Row],[Longitude]]&lt;0,-Precisión,Precisión))</f>
        <v>-93.485500000000002</v>
      </c>
      <c r="R928" s="1">
        <v>927</v>
      </c>
      <c r="S928" s="5" t="b">
        <f>AND(Datos[[#This Row],[Latitude]]&gt;=Latitud_,Datos[[#This Row],[Latitude]]&lt;=_Latitud)</f>
        <v>0</v>
      </c>
      <c r="T928" s="2" t="b">
        <f>AND(Datos[[#This Row],[Longitude]]&gt;=Longitud_,Datos[[#This Row],[Longitude]]&lt;=_Longitud)</f>
        <v>0</v>
      </c>
      <c r="U928" s="2" t="b">
        <f>AND(Comodines[[#This Row],[Latitud]],Comodines[[#This Row],[Longitud]])</f>
        <v>0</v>
      </c>
      <c r="V928" s="2" t="b">
        <f>IF(COUNTIFS($O$2:O928,Comodines[[#This Row],[LatT&amp;LonT]],$F$2:F928,Datos[[#This Row],[Acq_date]]-1)=0,TRUE,FALSE)</f>
        <v>1</v>
      </c>
      <c r="W928" s="2" t="b">
        <f>AND(Comodines[[#This Row],[L&amp;L]],Comodines[[#This Row],[Nuevo_Fuego]])</f>
        <v>0</v>
      </c>
      <c r="X928" s="2" t="str">
        <f>IF(Comodines[[#This Row],[L&amp;L]],Comodines[[#This Row],[Contador]],"")</f>
        <v/>
      </c>
      <c r="Y928" s="2" t="str">
        <f>IFERROR(SMALL(Comodines[L&amp;LC1],COUNTA($U$2:U928)),"")</f>
        <v/>
      </c>
      <c r="Z928" s="2" t="str">
        <f>IF(AND(Comodines[[#This Row],[Nuevo_Fuego]],Comodines[[#This Row],[L&amp;L]]),Comodines[[#This Row],[Contador]],"")</f>
        <v/>
      </c>
      <c r="AA928" s="2" t="str">
        <f>IFERROR(SMALL(Comodines[FuegoC1],COUNTA($W$2:W928)),"")</f>
        <v/>
      </c>
      <c r="AB928" s="3"/>
      <c r="AD928" s="3"/>
      <c r="AE928" s="3"/>
    </row>
    <row r="929" spans="1:31" ht="15" x14ac:dyDescent="0.25">
      <c r="A929" s="25">
        <v>32.45646</v>
      </c>
      <c r="B929" s="18">
        <v>-93.928020000000004</v>
      </c>
      <c r="C929" s="2">
        <v>367</v>
      </c>
      <c r="D929" s="2">
        <v>0.4</v>
      </c>
      <c r="E929" s="2">
        <v>0.6</v>
      </c>
      <c r="F929" s="4">
        <v>42643</v>
      </c>
      <c r="G929" s="2">
        <v>2005</v>
      </c>
      <c r="H929" s="2" t="s">
        <v>0</v>
      </c>
      <c r="I929" s="2" t="s">
        <v>1</v>
      </c>
      <c r="J929" s="2" t="s">
        <v>2</v>
      </c>
      <c r="K929" s="2">
        <v>295</v>
      </c>
      <c r="L929" s="2">
        <v>0</v>
      </c>
      <c r="M929" s="6" t="s">
        <v>3</v>
      </c>
      <c r="N929" s="23"/>
      <c r="O929" s="21" t="str">
        <f>Comodines[[#This Row],[Lat_trunc]]&amp;Comodines[[#This Row],[Lon_trunc]]</f>
        <v>32.4565-93.928</v>
      </c>
      <c r="P929" s="21">
        <f>MROUND(Datos[[#This Row],[Latitude]],IF(Datos[[#This Row],[Latitude]]&lt;0,-Precisión,Precisión))</f>
        <v>32.456499999999998</v>
      </c>
      <c r="Q929" s="21">
        <f>MROUND(Datos[[#This Row],[Longitude]],IF(Datos[[#This Row],[Longitude]]&lt;0,-Precisión,Precisión))</f>
        <v>-93.927999999999997</v>
      </c>
      <c r="R929" s="1">
        <v>928</v>
      </c>
      <c r="S929" s="5" t="b">
        <f>AND(Datos[[#This Row],[Latitude]]&gt;=Latitud_,Datos[[#This Row],[Latitude]]&lt;=_Latitud)</f>
        <v>0</v>
      </c>
      <c r="T929" s="2" t="b">
        <f>AND(Datos[[#This Row],[Longitude]]&gt;=Longitud_,Datos[[#This Row],[Longitude]]&lt;=_Longitud)</f>
        <v>0</v>
      </c>
      <c r="U929" s="2" t="b">
        <f>AND(Comodines[[#This Row],[Latitud]],Comodines[[#This Row],[Longitud]])</f>
        <v>0</v>
      </c>
      <c r="V929" s="2" t="b">
        <f>IF(COUNTIFS($O$2:O929,Comodines[[#This Row],[LatT&amp;LonT]],$F$2:F929,Datos[[#This Row],[Acq_date]]-1)=0,TRUE,FALSE)</f>
        <v>1</v>
      </c>
      <c r="W929" s="2" t="b">
        <f>AND(Comodines[[#This Row],[L&amp;L]],Comodines[[#This Row],[Nuevo_Fuego]])</f>
        <v>0</v>
      </c>
      <c r="X929" s="2" t="str">
        <f>IF(Comodines[[#This Row],[L&amp;L]],Comodines[[#This Row],[Contador]],"")</f>
        <v/>
      </c>
      <c r="Y929" s="2" t="str">
        <f>IFERROR(SMALL(Comodines[L&amp;LC1],COUNTA($U$2:U929)),"")</f>
        <v/>
      </c>
      <c r="Z929" s="2" t="str">
        <f>IF(AND(Comodines[[#This Row],[Nuevo_Fuego]],Comodines[[#This Row],[L&amp;L]]),Comodines[[#This Row],[Contador]],"")</f>
        <v/>
      </c>
      <c r="AA929" s="2" t="str">
        <f>IFERROR(SMALL(Comodines[FuegoC1],COUNTA($W$2:W929)),"")</f>
        <v/>
      </c>
      <c r="AB929" s="3"/>
      <c r="AD929" s="3"/>
      <c r="AE929" s="3"/>
    </row>
    <row r="930" spans="1:31" ht="15" x14ac:dyDescent="0.25">
      <c r="A930" s="25">
        <v>32.45617</v>
      </c>
      <c r="B930" s="18">
        <v>-93.932680000000005</v>
      </c>
      <c r="C930" s="2">
        <v>347.2</v>
      </c>
      <c r="D930" s="2">
        <v>0.4</v>
      </c>
      <c r="E930" s="2">
        <v>0.6</v>
      </c>
      <c r="F930" s="4">
        <v>42643</v>
      </c>
      <c r="G930" s="2">
        <v>2005</v>
      </c>
      <c r="H930" s="2" t="s">
        <v>0</v>
      </c>
      <c r="I930" s="2" t="s">
        <v>1</v>
      </c>
      <c r="J930" s="2" t="s">
        <v>2</v>
      </c>
      <c r="K930" s="2">
        <v>307.10000000000002</v>
      </c>
      <c r="L930" s="2">
        <v>0</v>
      </c>
      <c r="M930" s="6" t="s">
        <v>3</v>
      </c>
      <c r="N930" s="23"/>
      <c r="O930" s="21" t="str">
        <f>Comodines[[#This Row],[Lat_trunc]]&amp;Comodines[[#This Row],[Lon_trunc]]</f>
        <v>32.456-93.9325</v>
      </c>
      <c r="P930" s="21">
        <f>MROUND(Datos[[#This Row],[Latitude]],IF(Datos[[#This Row],[Latitude]]&lt;0,-Precisión,Precisión))</f>
        <v>32.456000000000003</v>
      </c>
      <c r="Q930" s="21">
        <f>MROUND(Datos[[#This Row],[Longitude]],IF(Datos[[#This Row],[Longitude]]&lt;0,-Precisión,Precisión))</f>
        <v>-93.932500000000005</v>
      </c>
      <c r="R930" s="1">
        <v>929</v>
      </c>
      <c r="S930" s="5" t="b">
        <f>AND(Datos[[#This Row],[Latitude]]&gt;=Latitud_,Datos[[#This Row],[Latitude]]&lt;=_Latitud)</f>
        <v>0</v>
      </c>
      <c r="T930" s="2" t="b">
        <f>AND(Datos[[#This Row],[Longitude]]&gt;=Longitud_,Datos[[#This Row],[Longitude]]&lt;=_Longitud)</f>
        <v>0</v>
      </c>
      <c r="U930" s="2" t="b">
        <f>AND(Comodines[[#This Row],[Latitud]],Comodines[[#This Row],[Longitud]])</f>
        <v>0</v>
      </c>
      <c r="V930" s="2" t="b">
        <f>IF(COUNTIFS($O$2:O930,Comodines[[#This Row],[LatT&amp;LonT]],$F$2:F930,Datos[[#This Row],[Acq_date]]-1)=0,TRUE,FALSE)</f>
        <v>1</v>
      </c>
      <c r="W930" s="2" t="b">
        <f>AND(Comodines[[#This Row],[L&amp;L]],Comodines[[#This Row],[Nuevo_Fuego]])</f>
        <v>0</v>
      </c>
      <c r="X930" s="2" t="str">
        <f>IF(Comodines[[#This Row],[L&amp;L]],Comodines[[#This Row],[Contador]],"")</f>
        <v/>
      </c>
      <c r="Y930" s="2" t="str">
        <f>IFERROR(SMALL(Comodines[L&amp;LC1],COUNTA($U$2:U930)),"")</f>
        <v/>
      </c>
      <c r="Z930" s="2" t="str">
        <f>IF(AND(Comodines[[#This Row],[Nuevo_Fuego]],Comodines[[#This Row],[L&amp;L]]),Comodines[[#This Row],[Contador]],"")</f>
        <v/>
      </c>
      <c r="AA930" s="2" t="str">
        <f>IFERROR(SMALL(Comodines[FuegoC1],COUNTA($W$2:W930)),"")</f>
        <v/>
      </c>
      <c r="AB930" s="3"/>
      <c r="AD930" s="3"/>
      <c r="AE930" s="3"/>
    </row>
    <row r="931" spans="1:31" ht="15" x14ac:dyDescent="0.25">
      <c r="A931" s="25">
        <v>32.455889999999997</v>
      </c>
      <c r="B931" s="18">
        <v>-93.937359999999998</v>
      </c>
      <c r="C931" s="2">
        <v>355.7</v>
      </c>
      <c r="D931" s="2">
        <v>0.4</v>
      </c>
      <c r="E931" s="2">
        <v>0.6</v>
      </c>
      <c r="F931" s="4">
        <v>42643</v>
      </c>
      <c r="G931" s="2">
        <v>2005</v>
      </c>
      <c r="H931" s="2" t="s">
        <v>0</v>
      </c>
      <c r="I931" s="2" t="s">
        <v>1</v>
      </c>
      <c r="J931" s="2" t="s">
        <v>2</v>
      </c>
      <c r="K931" s="2">
        <v>300.3</v>
      </c>
      <c r="L931" s="2">
        <v>0</v>
      </c>
      <c r="M931" s="6" t="s">
        <v>3</v>
      </c>
      <c r="N931" s="23"/>
      <c r="O931" s="21" t="str">
        <f>Comodines[[#This Row],[Lat_trunc]]&amp;Comodines[[#This Row],[Lon_trunc]]</f>
        <v>32.456-93.9375</v>
      </c>
      <c r="P931" s="21">
        <f>MROUND(Datos[[#This Row],[Latitude]],IF(Datos[[#This Row],[Latitude]]&lt;0,-Precisión,Precisión))</f>
        <v>32.456000000000003</v>
      </c>
      <c r="Q931" s="21">
        <f>MROUND(Datos[[#This Row],[Longitude]],IF(Datos[[#This Row],[Longitude]]&lt;0,-Precisión,Precisión))</f>
        <v>-93.9375</v>
      </c>
      <c r="R931" s="1">
        <v>930</v>
      </c>
      <c r="S931" s="5" t="b">
        <f>AND(Datos[[#This Row],[Latitude]]&gt;=Latitud_,Datos[[#This Row],[Latitude]]&lt;=_Latitud)</f>
        <v>0</v>
      </c>
      <c r="T931" s="2" t="b">
        <f>AND(Datos[[#This Row],[Longitude]]&gt;=Longitud_,Datos[[#This Row],[Longitude]]&lt;=_Longitud)</f>
        <v>0</v>
      </c>
      <c r="U931" s="2" t="b">
        <f>AND(Comodines[[#This Row],[Latitud]],Comodines[[#This Row],[Longitud]])</f>
        <v>0</v>
      </c>
      <c r="V931" s="2" t="b">
        <f>IF(COUNTIFS($O$2:O931,Comodines[[#This Row],[LatT&amp;LonT]],$F$2:F931,Datos[[#This Row],[Acq_date]]-1)=0,TRUE,FALSE)</f>
        <v>1</v>
      </c>
      <c r="W931" s="2" t="b">
        <f>AND(Comodines[[#This Row],[L&amp;L]],Comodines[[#This Row],[Nuevo_Fuego]])</f>
        <v>0</v>
      </c>
      <c r="X931" s="2" t="str">
        <f>IF(Comodines[[#This Row],[L&amp;L]],Comodines[[#This Row],[Contador]],"")</f>
        <v/>
      </c>
      <c r="Y931" s="2" t="str">
        <f>IFERROR(SMALL(Comodines[L&amp;LC1],COUNTA($U$2:U931)),"")</f>
        <v/>
      </c>
      <c r="Z931" s="2" t="str">
        <f>IF(AND(Comodines[[#This Row],[Nuevo_Fuego]],Comodines[[#This Row],[L&amp;L]]),Comodines[[#This Row],[Contador]],"")</f>
        <v/>
      </c>
      <c r="AA931" s="2" t="str">
        <f>IFERROR(SMALL(Comodines[FuegoC1],COUNTA($W$2:W931)),"")</f>
        <v/>
      </c>
      <c r="AB931" s="3"/>
      <c r="AD931" s="3"/>
      <c r="AE931" s="3"/>
    </row>
    <row r="932" spans="1:31" ht="15" x14ac:dyDescent="0.25">
      <c r="A932" s="25">
        <v>32.462220000000002</v>
      </c>
      <c r="B932" s="18">
        <v>-93.92841</v>
      </c>
      <c r="C932" s="2">
        <v>367</v>
      </c>
      <c r="D932" s="2">
        <v>0.4</v>
      </c>
      <c r="E932" s="2">
        <v>0.6</v>
      </c>
      <c r="F932" s="4">
        <v>42643</v>
      </c>
      <c r="G932" s="2">
        <v>2005</v>
      </c>
      <c r="H932" s="2" t="s">
        <v>0</v>
      </c>
      <c r="I932" s="2" t="s">
        <v>1</v>
      </c>
      <c r="J932" s="2" t="s">
        <v>2</v>
      </c>
      <c r="K932" s="2">
        <v>307.5</v>
      </c>
      <c r="L932" s="2">
        <v>0</v>
      </c>
      <c r="M932" s="6" t="s">
        <v>3</v>
      </c>
      <c r="N932" s="23"/>
      <c r="O932" s="21" t="str">
        <f>Comodines[[#This Row],[Lat_trunc]]&amp;Comodines[[#This Row],[Lon_trunc]]</f>
        <v>32.462-93.9285</v>
      </c>
      <c r="P932" s="21">
        <f>MROUND(Datos[[#This Row],[Latitude]],IF(Datos[[#This Row],[Latitude]]&lt;0,-Precisión,Precisión))</f>
        <v>32.462000000000003</v>
      </c>
      <c r="Q932" s="21">
        <f>MROUND(Datos[[#This Row],[Longitude]],IF(Datos[[#This Row],[Longitude]]&lt;0,-Precisión,Precisión))</f>
        <v>-93.9285</v>
      </c>
      <c r="R932" s="1">
        <v>931</v>
      </c>
      <c r="S932" s="5" t="b">
        <f>AND(Datos[[#This Row],[Latitude]]&gt;=Latitud_,Datos[[#This Row],[Latitude]]&lt;=_Latitud)</f>
        <v>0</v>
      </c>
      <c r="T932" s="2" t="b">
        <f>AND(Datos[[#This Row],[Longitude]]&gt;=Longitud_,Datos[[#This Row],[Longitude]]&lt;=_Longitud)</f>
        <v>0</v>
      </c>
      <c r="U932" s="2" t="b">
        <f>AND(Comodines[[#This Row],[Latitud]],Comodines[[#This Row],[Longitud]])</f>
        <v>0</v>
      </c>
      <c r="V932" s="2" t="b">
        <f>IF(COUNTIFS($O$2:O932,Comodines[[#This Row],[LatT&amp;LonT]],$F$2:F932,Datos[[#This Row],[Acq_date]]-1)=0,TRUE,FALSE)</f>
        <v>1</v>
      </c>
      <c r="W932" s="2" t="b">
        <f>AND(Comodines[[#This Row],[L&amp;L]],Comodines[[#This Row],[Nuevo_Fuego]])</f>
        <v>0</v>
      </c>
      <c r="X932" s="2" t="str">
        <f>IF(Comodines[[#This Row],[L&amp;L]],Comodines[[#This Row],[Contador]],"")</f>
        <v/>
      </c>
      <c r="Y932" s="2" t="str">
        <f>IFERROR(SMALL(Comodines[L&amp;LC1],COUNTA($U$2:U932)),"")</f>
        <v/>
      </c>
      <c r="Z932" s="2" t="str">
        <f>IF(AND(Comodines[[#This Row],[Nuevo_Fuego]],Comodines[[#This Row],[L&amp;L]]),Comodines[[#This Row],[Contador]],"")</f>
        <v/>
      </c>
      <c r="AA932" s="2" t="str">
        <f>IFERROR(SMALL(Comodines[FuegoC1],COUNTA($W$2:W932)),"")</f>
        <v/>
      </c>
      <c r="AB932" s="3"/>
      <c r="AD932" s="3"/>
      <c r="AE932" s="3"/>
    </row>
    <row r="933" spans="1:31" ht="15" x14ac:dyDescent="0.25">
      <c r="A933" s="25">
        <v>32.46163</v>
      </c>
      <c r="B933" s="18">
        <v>-93.937839999999994</v>
      </c>
      <c r="C933" s="2">
        <v>339.1</v>
      </c>
      <c r="D933" s="2">
        <v>0.4</v>
      </c>
      <c r="E933" s="2">
        <v>0.6</v>
      </c>
      <c r="F933" s="4">
        <v>42643</v>
      </c>
      <c r="G933" s="2">
        <v>2005</v>
      </c>
      <c r="H933" s="2" t="s">
        <v>0</v>
      </c>
      <c r="I933" s="2" t="s">
        <v>1</v>
      </c>
      <c r="J933" s="2" t="s">
        <v>2</v>
      </c>
      <c r="K933" s="2">
        <v>304</v>
      </c>
      <c r="L933" s="2">
        <v>0</v>
      </c>
      <c r="M933" s="6" t="s">
        <v>3</v>
      </c>
      <c r="N933" s="23"/>
      <c r="O933" s="21" t="str">
        <f>Comodines[[#This Row],[Lat_trunc]]&amp;Comodines[[#This Row],[Lon_trunc]]</f>
        <v>32.4615-93.938</v>
      </c>
      <c r="P933" s="21">
        <f>MROUND(Datos[[#This Row],[Latitude]],IF(Datos[[#This Row],[Latitude]]&lt;0,-Precisión,Precisión))</f>
        <v>32.461500000000001</v>
      </c>
      <c r="Q933" s="21">
        <f>MROUND(Datos[[#This Row],[Longitude]],IF(Datos[[#This Row],[Longitude]]&lt;0,-Precisión,Precisión))</f>
        <v>-93.938000000000002</v>
      </c>
      <c r="R933" s="1">
        <v>932</v>
      </c>
      <c r="S933" s="5" t="b">
        <f>AND(Datos[[#This Row],[Latitude]]&gt;=Latitud_,Datos[[#This Row],[Latitude]]&lt;=_Latitud)</f>
        <v>0</v>
      </c>
      <c r="T933" s="2" t="b">
        <f>AND(Datos[[#This Row],[Longitude]]&gt;=Longitud_,Datos[[#This Row],[Longitude]]&lt;=_Longitud)</f>
        <v>0</v>
      </c>
      <c r="U933" s="2" t="b">
        <f>AND(Comodines[[#This Row],[Latitud]],Comodines[[#This Row],[Longitud]])</f>
        <v>0</v>
      </c>
      <c r="V933" s="2" t="b">
        <f>IF(COUNTIFS($O$2:O933,Comodines[[#This Row],[LatT&amp;LonT]],$F$2:F933,Datos[[#This Row],[Acq_date]]-1)=0,TRUE,FALSE)</f>
        <v>1</v>
      </c>
      <c r="W933" s="2" t="b">
        <f>AND(Comodines[[#This Row],[L&amp;L]],Comodines[[#This Row],[Nuevo_Fuego]])</f>
        <v>0</v>
      </c>
      <c r="X933" s="2" t="str">
        <f>IF(Comodines[[#This Row],[L&amp;L]],Comodines[[#This Row],[Contador]],"")</f>
        <v/>
      </c>
      <c r="Y933" s="2" t="str">
        <f>IFERROR(SMALL(Comodines[L&amp;LC1],COUNTA($U$2:U933)),"")</f>
        <v/>
      </c>
      <c r="Z933" s="2" t="str">
        <f>IF(AND(Comodines[[#This Row],[Nuevo_Fuego]],Comodines[[#This Row],[L&amp;L]]),Comodines[[#This Row],[Contador]],"")</f>
        <v/>
      </c>
      <c r="AA933" s="2" t="str">
        <f>IFERROR(SMALL(Comodines[FuegoC1],COUNTA($W$2:W933)),"")</f>
        <v/>
      </c>
      <c r="AB933" s="3"/>
      <c r="AD933" s="3"/>
      <c r="AE933" s="3"/>
    </row>
    <row r="934" spans="1:31" ht="15" x14ac:dyDescent="0.25">
      <c r="A934" s="25">
        <v>32.473419999999997</v>
      </c>
      <c r="B934" s="18">
        <v>-93.933970000000002</v>
      </c>
      <c r="C934" s="2">
        <v>345.2</v>
      </c>
      <c r="D934" s="2">
        <v>0.4</v>
      </c>
      <c r="E934" s="2">
        <v>0.6</v>
      </c>
      <c r="F934" s="4">
        <v>42643</v>
      </c>
      <c r="G934" s="2">
        <v>2005</v>
      </c>
      <c r="H934" s="2" t="s">
        <v>0</v>
      </c>
      <c r="I934" s="2" t="s">
        <v>1</v>
      </c>
      <c r="J934" s="2" t="s">
        <v>2</v>
      </c>
      <c r="K934" s="2">
        <v>301.5</v>
      </c>
      <c r="L934" s="2">
        <v>0</v>
      </c>
      <c r="M934" s="6" t="s">
        <v>3</v>
      </c>
      <c r="N934" s="23"/>
      <c r="O934" s="21" t="str">
        <f>Comodines[[#This Row],[Lat_trunc]]&amp;Comodines[[#This Row],[Lon_trunc]]</f>
        <v>32.4735-93.934</v>
      </c>
      <c r="P934" s="21">
        <f>MROUND(Datos[[#This Row],[Latitude]],IF(Datos[[#This Row],[Latitude]]&lt;0,-Precisión,Precisión))</f>
        <v>32.473500000000001</v>
      </c>
      <c r="Q934" s="21">
        <f>MROUND(Datos[[#This Row],[Longitude]],IF(Datos[[#This Row],[Longitude]]&lt;0,-Precisión,Precisión))</f>
        <v>-93.933999999999997</v>
      </c>
      <c r="R934" s="1">
        <v>933</v>
      </c>
      <c r="S934" s="5" t="b">
        <f>AND(Datos[[#This Row],[Latitude]]&gt;=Latitud_,Datos[[#This Row],[Latitude]]&lt;=_Latitud)</f>
        <v>0</v>
      </c>
      <c r="T934" s="2" t="b">
        <f>AND(Datos[[#This Row],[Longitude]]&gt;=Longitud_,Datos[[#This Row],[Longitude]]&lt;=_Longitud)</f>
        <v>0</v>
      </c>
      <c r="U934" s="2" t="b">
        <f>AND(Comodines[[#This Row],[Latitud]],Comodines[[#This Row],[Longitud]])</f>
        <v>0</v>
      </c>
      <c r="V934" s="2" t="b">
        <f>IF(COUNTIFS($O$2:O934,Comodines[[#This Row],[LatT&amp;LonT]],$F$2:F934,Datos[[#This Row],[Acq_date]]-1)=0,TRUE,FALSE)</f>
        <v>1</v>
      </c>
      <c r="W934" s="2" t="b">
        <f>AND(Comodines[[#This Row],[L&amp;L]],Comodines[[#This Row],[Nuevo_Fuego]])</f>
        <v>0</v>
      </c>
      <c r="X934" s="2" t="str">
        <f>IF(Comodines[[#This Row],[L&amp;L]],Comodines[[#This Row],[Contador]],"")</f>
        <v/>
      </c>
      <c r="Y934" s="2" t="str">
        <f>IFERROR(SMALL(Comodines[L&amp;LC1],COUNTA($U$2:U934)),"")</f>
        <v/>
      </c>
      <c r="Z934" s="2" t="str">
        <f>IF(AND(Comodines[[#This Row],[Nuevo_Fuego]],Comodines[[#This Row],[L&amp;L]]),Comodines[[#This Row],[Contador]],"")</f>
        <v/>
      </c>
      <c r="AA934" s="2" t="str">
        <f>IFERROR(SMALL(Comodines[FuegoC1],COUNTA($W$2:W934)),"")</f>
        <v/>
      </c>
      <c r="AB934" s="3"/>
      <c r="AD934" s="3"/>
      <c r="AE934" s="3"/>
    </row>
    <row r="935" spans="1:31" ht="15" x14ac:dyDescent="0.25">
      <c r="A935" s="25">
        <v>32.463259999999998</v>
      </c>
      <c r="B935" s="18">
        <v>-93.927090000000007</v>
      </c>
      <c r="C935" s="2">
        <v>367</v>
      </c>
      <c r="D935" s="2">
        <v>0.4</v>
      </c>
      <c r="E935" s="2">
        <v>0.6</v>
      </c>
      <c r="F935" s="4">
        <v>42643</v>
      </c>
      <c r="G935" s="2">
        <v>2005</v>
      </c>
      <c r="H935" s="2" t="s">
        <v>0</v>
      </c>
      <c r="I935" s="2" t="s">
        <v>1</v>
      </c>
      <c r="J935" s="2" t="s">
        <v>2</v>
      </c>
      <c r="K935" s="2">
        <v>295.8</v>
      </c>
      <c r="L935" s="2">
        <v>0</v>
      </c>
      <c r="M935" s="6" t="s">
        <v>3</v>
      </c>
      <c r="N935" s="23"/>
      <c r="O935" s="21" t="str">
        <f>Comodines[[#This Row],[Lat_trunc]]&amp;Comodines[[#This Row],[Lon_trunc]]</f>
        <v>32.4635-93.927</v>
      </c>
      <c r="P935" s="21">
        <f>MROUND(Datos[[#This Row],[Latitude]],IF(Datos[[#This Row],[Latitude]]&lt;0,-Precisión,Precisión))</f>
        <v>32.463500000000003</v>
      </c>
      <c r="Q935" s="21">
        <f>MROUND(Datos[[#This Row],[Longitude]],IF(Datos[[#This Row],[Longitude]]&lt;0,-Precisión,Precisión))</f>
        <v>-93.927000000000007</v>
      </c>
      <c r="R935" s="1">
        <v>934</v>
      </c>
      <c r="S935" s="5" t="b">
        <f>AND(Datos[[#This Row],[Latitude]]&gt;=Latitud_,Datos[[#This Row],[Latitude]]&lt;=_Latitud)</f>
        <v>0</v>
      </c>
      <c r="T935" s="2" t="b">
        <f>AND(Datos[[#This Row],[Longitude]]&gt;=Longitud_,Datos[[#This Row],[Longitude]]&lt;=_Longitud)</f>
        <v>0</v>
      </c>
      <c r="U935" s="2" t="b">
        <f>AND(Comodines[[#This Row],[Latitud]],Comodines[[#This Row],[Longitud]])</f>
        <v>0</v>
      </c>
      <c r="V935" s="2" t="b">
        <f>IF(COUNTIFS($O$2:O935,Comodines[[#This Row],[LatT&amp;LonT]],$F$2:F935,Datos[[#This Row],[Acq_date]]-1)=0,TRUE,FALSE)</f>
        <v>1</v>
      </c>
      <c r="W935" s="2" t="b">
        <f>AND(Comodines[[#This Row],[L&amp;L]],Comodines[[#This Row],[Nuevo_Fuego]])</f>
        <v>0</v>
      </c>
      <c r="X935" s="2" t="str">
        <f>IF(Comodines[[#This Row],[L&amp;L]],Comodines[[#This Row],[Contador]],"")</f>
        <v/>
      </c>
      <c r="Y935" s="2" t="str">
        <f>IFERROR(SMALL(Comodines[L&amp;LC1],COUNTA($U$2:U935)),"")</f>
        <v/>
      </c>
      <c r="Z935" s="2" t="str">
        <f>IF(AND(Comodines[[#This Row],[Nuevo_Fuego]],Comodines[[#This Row],[L&amp;L]]),Comodines[[#This Row],[Contador]],"")</f>
        <v/>
      </c>
      <c r="AA935" s="2" t="str">
        <f>IFERROR(SMALL(Comodines[FuegoC1],COUNTA($W$2:W935)),"")</f>
        <v/>
      </c>
      <c r="AB935" s="3"/>
      <c r="AD935" s="3"/>
      <c r="AE935" s="3"/>
    </row>
    <row r="936" spans="1:31" ht="15" x14ac:dyDescent="0.25">
      <c r="A936" s="25">
        <v>32.46246</v>
      </c>
      <c r="B936" s="18">
        <v>-93.941310000000001</v>
      </c>
      <c r="C936" s="2">
        <v>333.5</v>
      </c>
      <c r="D936" s="2">
        <v>0.4</v>
      </c>
      <c r="E936" s="2">
        <v>0.6</v>
      </c>
      <c r="F936" s="4">
        <v>42643</v>
      </c>
      <c r="G936" s="2">
        <v>2005</v>
      </c>
      <c r="H936" s="2" t="s">
        <v>0</v>
      </c>
      <c r="I936" s="2" t="s">
        <v>1</v>
      </c>
      <c r="J936" s="2" t="s">
        <v>2</v>
      </c>
      <c r="K936" s="2">
        <v>295</v>
      </c>
      <c r="L936" s="2">
        <v>0</v>
      </c>
      <c r="M936" s="6" t="s">
        <v>3</v>
      </c>
      <c r="N936" s="23"/>
      <c r="O936" s="21" t="str">
        <f>Comodines[[#This Row],[Lat_trunc]]&amp;Comodines[[#This Row],[Lon_trunc]]</f>
        <v>32.4625-93.9415</v>
      </c>
      <c r="P936" s="21">
        <f>MROUND(Datos[[#This Row],[Latitude]],IF(Datos[[#This Row],[Latitude]]&lt;0,-Precisión,Precisión))</f>
        <v>32.462499999999999</v>
      </c>
      <c r="Q936" s="21">
        <f>MROUND(Datos[[#This Row],[Longitude]],IF(Datos[[#This Row],[Longitude]]&lt;0,-Precisión,Precisión))</f>
        <v>-93.941500000000005</v>
      </c>
      <c r="R936" s="1">
        <v>935</v>
      </c>
      <c r="S936" s="5" t="b">
        <f>AND(Datos[[#This Row],[Latitude]]&gt;=Latitud_,Datos[[#This Row],[Latitude]]&lt;=_Latitud)</f>
        <v>0</v>
      </c>
      <c r="T936" s="2" t="b">
        <f>AND(Datos[[#This Row],[Longitude]]&gt;=Longitud_,Datos[[#This Row],[Longitude]]&lt;=_Longitud)</f>
        <v>0</v>
      </c>
      <c r="U936" s="2" t="b">
        <f>AND(Comodines[[#This Row],[Latitud]],Comodines[[#This Row],[Longitud]])</f>
        <v>0</v>
      </c>
      <c r="V936" s="2" t="b">
        <f>IF(COUNTIFS($O$2:O936,Comodines[[#This Row],[LatT&amp;LonT]],$F$2:F936,Datos[[#This Row],[Acq_date]]-1)=0,TRUE,FALSE)</f>
        <v>1</v>
      </c>
      <c r="W936" s="2" t="b">
        <f>AND(Comodines[[#This Row],[L&amp;L]],Comodines[[#This Row],[Nuevo_Fuego]])</f>
        <v>0</v>
      </c>
      <c r="X936" s="2" t="str">
        <f>IF(Comodines[[#This Row],[L&amp;L]],Comodines[[#This Row],[Contador]],"")</f>
        <v/>
      </c>
      <c r="Y936" s="2" t="str">
        <f>IFERROR(SMALL(Comodines[L&amp;LC1],COUNTA($U$2:U936)),"")</f>
        <v/>
      </c>
      <c r="Z936" s="2" t="str">
        <f>IF(AND(Comodines[[#This Row],[Nuevo_Fuego]],Comodines[[#This Row],[L&amp;L]]),Comodines[[#This Row],[Contador]],"")</f>
        <v/>
      </c>
      <c r="AA936" s="2" t="str">
        <f>IFERROR(SMALL(Comodines[FuegoC1],COUNTA($W$2:W936)),"")</f>
        <v/>
      </c>
      <c r="AB936" s="3"/>
      <c r="AD936" s="3"/>
      <c r="AE936" s="3"/>
    </row>
    <row r="937" spans="1:31" ht="15" x14ac:dyDescent="0.25">
      <c r="A937" s="25">
        <v>32.010730000000002</v>
      </c>
      <c r="B937" s="18">
        <v>-99.689359999999994</v>
      </c>
      <c r="C937" s="2">
        <v>339.6</v>
      </c>
      <c r="D937" s="2">
        <v>0.4</v>
      </c>
      <c r="E937" s="2">
        <v>0.5</v>
      </c>
      <c r="F937" s="4">
        <v>42643</v>
      </c>
      <c r="G937" s="2">
        <v>2005</v>
      </c>
      <c r="H937" s="2" t="s">
        <v>0</v>
      </c>
      <c r="I937" s="2" t="s">
        <v>1</v>
      </c>
      <c r="J937" s="2" t="s">
        <v>2</v>
      </c>
      <c r="K937" s="2">
        <v>297.60000000000002</v>
      </c>
      <c r="L937" s="2">
        <v>0</v>
      </c>
      <c r="M937" s="6" t="s">
        <v>3</v>
      </c>
      <c r="N937" s="23"/>
      <c r="O937" s="21" t="str">
        <f>Comodines[[#This Row],[Lat_trunc]]&amp;Comodines[[#This Row],[Lon_trunc]]</f>
        <v>32.0105-99.6895</v>
      </c>
      <c r="P937" s="21">
        <f>MROUND(Datos[[#This Row],[Latitude]],IF(Datos[[#This Row],[Latitude]]&lt;0,-Precisión,Precisión))</f>
        <v>32.0105</v>
      </c>
      <c r="Q937" s="21">
        <f>MROUND(Datos[[#This Row],[Longitude]],IF(Datos[[#This Row],[Longitude]]&lt;0,-Precisión,Precisión))</f>
        <v>-99.689499999999995</v>
      </c>
      <c r="R937" s="1">
        <v>936</v>
      </c>
      <c r="S937" s="5" t="b">
        <f>AND(Datos[[#This Row],[Latitude]]&gt;=Latitud_,Datos[[#This Row],[Latitude]]&lt;=_Latitud)</f>
        <v>0</v>
      </c>
      <c r="T937" s="2" t="b">
        <f>AND(Datos[[#This Row],[Longitude]]&gt;=Longitud_,Datos[[#This Row],[Longitude]]&lt;=_Longitud)</f>
        <v>0</v>
      </c>
      <c r="U937" s="2" t="b">
        <f>AND(Comodines[[#This Row],[Latitud]],Comodines[[#This Row],[Longitud]])</f>
        <v>0</v>
      </c>
      <c r="V937" s="2" t="b">
        <f>IF(COUNTIFS($O$2:O937,Comodines[[#This Row],[LatT&amp;LonT]],$F$2:F937,Datos[[#This Row],[Acq_date]]-1)=0,TRUE,FALSE)</f>
        <v>1</v>
      </c>
      <c r="W937" s="2" t="b">
        <f>AND(Comodines[[#This Row],[L&amp;L]],Comodines[[#This Row],[Nuevo_Fuego]])</f>
        <v>0</v>
      </c>
      <c r="X937" s="2" t="str">
        <f>IF(Comodines[[#This Row],[L&amp;L]],Comodines[[#This Row],[Contador]],"")</f>
        <v/>
      </c>
      <c r="Y937" s="2" t="str">
        <f>IFERROR(SMALL(Comodines[L&amp;LC1],COUNTA($U$2:U937)),"")</f>
        <v/>
      </c>
      <c r="Z937" s="2" t="str">
        <f>IF(AND(Comodines[[#This Row],[Nuevo_Fuego]],Comodines[[#This Row],[L&amp;L]]),Comodines[[#This Row],[Contador]],"")</f>
        <v/>
      </c>
      <c r="AA937" s="2" t="str">
        <f>IFERROR(SMALL(Comodines[FuegoC1],COUNTA($W$2:W937)),"")</f>
        <v/>
      </c>
      <c r="AB937" s="3"/>
      <c r="AD937" s="3"/>
      <c r="AE937" s="3"/>
    </row>
    <row r="938" spans="1:31" ht="15" x14ac:dyDescent="0.25">
      <c r="A938" s="25">
        <v>32.474490000000003</v>
      </c>
      <c r="B938" s="18">
        <v>-93.932720000000003</v>
      </c>
      <c r="C938" s="2">
        <v>334.1</v>
      </c>
      <c r="D938" s="2">
        <v>0.4</v>
      </c>
      <c r="E938" s="2">
        <v>0.6</v>
      </c>
      <c r="F938" s="4">
        <v>42643</v>
      </c>
      <c r="G938" s="2">
        <v>2005</v>
      </c>
      <c r="H938" s="2" t="s">
        <v>0</v>
      </c>
      <c r="I938" s="2" t="s">
        <v>1</v>
      </c>
      <c r="J938" s="2" t="s">
        <v>2</v>
      </c>
      <c r="K938" s="2">
        <v>297.7</v>
      </c>
      <c r="L938" s="2">
        <v>0</v>
      </c>
      <c r="M938" s="6" t="s">
        <v>3</v>
      </c>
      <c r="N938" s="23"/>
      <c r="O938" s="21" t="str">
        <f>Comodines[[#This Row],[Lat_trunc]]&amp;Comodines[[#This Row],[Lon_trunc]]</f>
        <v>32.4745-93.9325</v>
      </c>
      <c r="P938" s="21">
        <f>MROUND(Datos[[#This Row],[Latitude]],IF(Datos[[#This Row],[Latitude]]&lt;0,-Precisión,Precisión))</f>
        <v>32.474499999999999</v>
      </c>
      <c r="Q938" s="21">
        <f>MROUND(Datos[[#This Row],[Longitude]],IF(Datos[[#This Row],[Longitude]]&lt;0,-Precisión,Precisión))</f>
        <v>-93.932500000000005</v>
      </c>
      <c r="R938" s="1">
        <v>937</v>
      </c>
      <c r="S938" s="5" t="b">
        <f>AND(Datos[[#This Row],[Latitude]]&gt;=Latitud_,Datos[[#This Row],[Latitude]]&lt;=_Latitud)</f>
        <v>0</v>
      </c>
      <c r="T938" s="2" t="b">
        <f>AND(Datos[[#This Row],[Longitude]]&gt;=Longitud_,Datos[[#This Row],[Longitude]]&lt;=_Longitud)</f>
        <v>0</v>
      </c>
      <c r="U938" s="2" t="b">
        <f>AND(Comodines[[#This Row],[Latitud]],Comodines[[#This Row],[Longitud]])</f>
        <v>0</v>
      </c>
      <c r="V938" s="2" t="b">
        <f>IF(COUNTIFS($O$2:O938,Comodines[[#This Row],[LatT&amp;LonT]],$F$2:F938,Datos[[#This Row],[Acq_date]]-1)=0,TRUE,FALSE)</f>
        <v>1</v>
      </c>
      <c r="W938" s="2" t="b">
        <f>AND(Comodines[[#This Row],[L&amp;L]],Comodines[[#This Row],[Nuevo_Fuego]])</f>
        <v>0</v>
      </c>
      <c r="X938" s="2" t="str">
        <f>IF(Comodines[[#This Row],[L&amp;L]],Comodines[[#This Row],[Contador]],"")</f>
        <v/>
      </c>
      <c r="Y938" s="2" t="str">
        <f>IFERROR(SMALL(Comodines[L&amp;LC1],COUNTA($U$2:U938)),"")</f>
        <v/>
      </c>
      <c r="Z938" s="2" t="str">
        <f>IF(AND(Comodines[[#This Row],[Nuevo_Fuego]],Comodines[[#This Row],[L&amp;L]]),Comodines[[#This Row],[Contador]],"")</f>
        <v/>
      </c>
      <c r="AA938" s="2" t="str">
        <f>IFERROR(SMALL(Comodines[FuegoC1],COUNTA($W$2:W938)),"")</f>
        <v/>
      </c>
      <c r="AB938" s="3"/>
      <c r="AD938" s="3"/>
      <c r="AE938" s="3"/>
    </row>
    <row r="939" spans="1:31" ht="15" x14ac:dyDescent="0.25">
      <c r="A939" s="25">
        <v>32.474229999999999</v>
      </c>
      <c r="B939" s="18">
        <v>-93.937420000000003</v>
      </c>
      <c r="C939" s="2">
        <v>334.7</v>
      </c>
      <c r="D939" s="2">
        <v>0.4</v>
      </c>
      <c r="E939" s="2">
        <v>0.6</v>
      </c>
      <c r="F939" s="4">
        <v>42643</v>
      </c>
      <c r="G939" s="2">
        <v>2005</v>
      </c>
      <c r="H939" s="2" t="s">
        <v>0</v>
      </c>
      <c r="I939" s="2" t="s">
        <v>1</v>
      </c>
      <c r="J939" s="2" t="s">
        <v>2</v>
      </c>
      <c r="K939" s="2">
        <v>299</v>
      </c>
      <c r="L939" s="2">
        <v>0</v>
      </c>
      <c r="M939" s="6" t="s">
        <v>3</v>
      </c>
      <c r="N939" s="23"/>
      <c r="O939" s="21" t="str">
        <f>Comodines[[#This Row],[Lat_trunc]]&amp;Comodines[[#This Row],[Lon_trunc]]</f>
        <v>32.474-93.9375</v>
      </c>
      <c r="P939" s="21">
        <f>MROUND(Datos[[#This Row],[Latitude]],IF(Datos[[#This Row],[Latitude]]&lt;0,-Precisión,Precisión))</f>
        <v>32.474000000000004</v>
      </c>
      <c r="Q939" s="21">
        <f>MROUND(Datos[[#This Row],[Longitude]],IF(Datos[[#This Row],[Longitude]]&lt;0,-Precisión,Precisión))</f>
        <v>-93.9375</v>
      </c>
      <c r="R939" s="1">
        <v>938</v>
      </c>
      <c r="S939" s="5" t="b">
        <f>AND(Datos[[#This Row],[Latitude]]&gt;=Latitud_,Datos[[#This Row],[Latitude]]&lt;=_Latitud)</f>
        <v>0</v>
      </c>
      <c r="T939" s="2" t="b">
        <f>AND(Datos[[#This Row],[Longitude]]&gt;=Longitud_,Datos[[#This Row],[Longitude]]&lt;=_Longitud)</f>
        <v>0</v>
      </c>
      <c r="U939" s="2" t="b">
        <f>AND(Comodines[[#This Row],[Latitud]],Comodines[[#This Row],[Longitud]])</f>
        <v>0</v>
      </c>
      <c r="V939" s="2" t="b">
        <f>IF(COUNTIFS($O$2:O939,Comodines[[#This Row],[LatT&amp;LonT]],$F$2:F939,Datos[[#This Row],[Acq_date]]-1)=0,TRUE,FALSE)</f>
        <v>1</v>
      </c>
      <c r="W939" s="2" t="b">
        <f>AND(Comodines[[#This Row],[L&amp;L]],Comodines[[#This Row],[Nuevo_Fuego]])</f>
        <v>0</v>
      </c>
      <c r="X939" s="2" t="str">
        <f>IF(Comodines[[#This Row],[L&amp;L]],Comodines[[#This Row],[Contador]],"")</f>
        <v/>
      </c>
      <c r="Y939" s="2" t="str">
        <f>IFERROR(SMALL(Comodines[L&amp;LC1],COUNTA($U$2:U939)),"")</f>
        <v/>
      </c>
      <c r="Z939" s="2" t="str">
        <f>IF(AND(Comodines[[#This Row],[Nuevo_Fuego]],Comodines[[#This Row],[L&amp;L]]),Comodines[[#This Row],[Contador]],"")</f>
        <v/>
      </c>
      <c r="AA939" s="2" t="str">
        <f>IFERROR(SMALL(Comodines[FuegoC1],COUNTA($W$2:W939)),"")</f>
        <v/>
      </c>
      <c r="AB939" s="3"/>
      <c r="AD939" s="3"/>
      <c r="AE939" s="3"/>
    </row>
    <row r="940" spans="1:31" ht="15" x14ac:dyDescent="0.25">
      <c r="A940" s="25">
        <v>32.324640000000002</v>
      </c>
      <c r="B940" s="18">
        <v>-98.618160000000003</v>
      </c>
      <c r="C940" s="2">
        <v>330.7</v>
      </c>
      <c r="D940" s="2">
        <v>0.5</v>
      </c>
      <c r="E940" s="2">
        <v>0.5</v>
      </c>
      <c r="F940" s="4">
        <v>42643</v>
      </c>
      <c r="G940" s="2">
        <v>2005</v>
      </c>
      <c r="H940" s="2" t="s">
        <v>0</v>
      </c>
      <c r="I940" s="2" t="s">
        <v>1</v>
      </c>
      <c r="J940" s="2" t="s">
        <v>2</v>
      </c>
      <c r="K940" s="2">
        <v>299.60000000000002</v>
      </c>
      <c r="L940" s="2">
        <v>0</v>
      </c>
      <c r="M940" s="6" t="s">
        <v>3</v>
      </c>
      <c r="N940" s="23"/>
      <c r="O940" s="21" t="str">
        <f>Comodines[[#This Row],[Lat_trunc]]&amp;Comodines[[#This Row],[Lon_trunc]]</f>
        <v>32.3245-98.618</v>
      </c>
      <c r="P940" s="21">
        <f>MROUND(Datos[[#This Row],[Latitude]],IF(Datos[[#This Row],[Latitude]]&lt;0,-Precisión,Precisión))</f>
        <v>32.3245</v>
      </c>
      <c r="Q940" s="21">
        <f>MROUND(Datos[[#This Row],[Longitude]],IF(Datos[[#This Row],[Longitude]]&lt;0,-Precisión,Precisión))</f>
        <v>-98.617999999999995</v>
      </c>
      <c r="R940" s="1">
        <v>939</v>
      </c>
      <c r="S940" s="5" t="b">
        <f>AND(Datos[[#This Row],[Latitude]]&gt;=Latitud_,Datos[[#This Row],[Latitude]]&lt;=_Latitud)</f>
        <v>0</v>
      </c>
      <c r="T940" s="2" t="b">
        <f>AND(Datos[[#This Row],[Longitude]]&gt;=Longitud_,Datos[[#This Row],[Longitude]]&lt;=_Longitud)</f>
        <v>0</v>
      </c>
      <c r="U940" s="2" t="b">
        <f>AND(Comodines[[#This Row],[Latitud]],Comodines[[#This Row],[Longitud]])</f>
        <v>0</v>
      </c>
      <c r="V940" s="2" t="b">
        <f>IF(COUNTIFS($O$2:O940,Comodines[[#This Row],[LatT&amp;LonT]],$F$2:F940,Datos[[#This Row],[Acq_date]]-1)=0,TRUE,FALSE)</f>
        <v>1</v>
      </c>
      <c r="W940" s="2" t="b">
        <f>AND(Comodines[[#This Row],[L&amp;L]],Comodines[[#This Row],[Nuevo_Fuego]])</f>
        <v>0</v>
      </c>
      <c r="X940" s="2" t="str">
        <f>IF(Comodines[[#This Row],[L&amp;L]],Comodines[[#This Row],[Contador]],"")</f>
        <v/>
      </c>
      <c r="Y940" s="2" t="str">
        <f>IFERROR(SMALL(Comodines[L&amp;LC1],COUNTA($U$2:U940)),"")</f>
        <v/>
      </c>
      <c r="Z940" s="2" t="str">
        <f>IF(AND(Comodines[[#This Row],[Nuevo_Fuego]],Comodines[[#This Row],[L&amp;L]]),Comodines[[#This Row],[Contador]],"")</f>
        <v/>
      </c>
      <c r="AA940" s="2" t="str">
        <f>IFERROR(SMALL(Comodines[FuegoC1],COUNTA($W$2:W940)),"")</f>
        <v/>
      </c>
      <c r="AB940" s="3"/>
      <c r="AD940" s="3"/>
      <c r="AE940" s="3"/>
    </row>
    <row r="941" spans="1:31" ht="15" x14ac:dyDescent="0.25">
      <c r="A941" s="25">
        <v>32.804650000000002</v>
      </c>
      <c r="B941" s="18">
        <v>-96.04786</v>
      </c>
      <c r="C941" s="2">
        <v>333.2</v>
      </c>
      <c r="D941" s="2">
        <v>0.3</v>
      </c>
      <c r="E941" s="2">
        <v>0.6</v>
      </c>
      <c r="F941" s="4">
        <v>42643</v>
      </c>
      <c r="G941" s="2">
        <v>2005</v>
      </c>
      <c r="H941" s="2" t="s">
        <v>0</v>
      </c>
      <c r="I941" s="2" t="s">
        <v>1</v>
      </c>
      <c r="J941" s="2" t="s">
        <v>2</v>
      </c>
      <c r="K941" s="2">
        <v>297.7</v>
      </c>
      <c r="L941" s="2">
        <v>0</v>
      </c>
      <c r="M941" s="6" t="s">
        <v>3</v>
      </c>
      <c r="N941" s="23"/>
      <c r="O941" s="21" t="str">
        <f>Comodines[[#This Row],[Lat_trunc]]&amp;Comodines[[#This Row],[Lon_trunc]]</f>
        <v>32.8045-96.048</v>
      </c>
      <c r="P941" s="21">
        <f>MROUND(Datos[[#This Row],[Latitude]],IF(Datos[[#This Row],[Latitude]]&lt;0,-Precisión,Precisión))</f>
        <v>32.804499999999997</v>
      </c>
      <c r="Q941" s="21">
        <f>MROUND(Datos[[#This Row],[Longitude]],IF(Datos[[#This Row],[Longitude]]&lt;0,-Precisión,Precisión))</f>
        <v>-96.048000000000002</v>
      </c>
      <c r="R941" s="1">
        <v>940</v>
      </c>
      <c r="S941" s="5" t="b">
        <f>AND(Datos[[#This Row],[Latitude]]&gt;=Latitud_,Datos[[#This Row],[Latitude]]&lt;=_Latitud)</f>
        <v>0</v>
      </c>
      <c r="T941" s="2" t="b">
        <f>AND(Datos[[#This Row],[Longitude]]&gt;=Longitud_,Datos[[#This Row],[Longitude]]&lt;=_Longitud)</f>
        <v>0</v>
      </c>
      <c r="U941" s="2" t="b">
        <f>AND(Comodines[[#This Row],[Latitud]],Comodines[[#This Row],[Longitud]])</f>
        <v>0</v>
      </c>
      <c r="V941" s="2" t="b">
        <f>IF(COUNTIFS($O$2:O941,Comodines[[#This Row],[LatT&amp;LonT]],$F$2:F941,Datos[[#This Row],[Acq_date]]-1)=0,TRUE,FALSE)</f>
        <v>1</v>
      </c>
      <c r="W941" s="2" t="b">
        <f>AND(Comodines[[#This Row],[L&amp;L]],Comodines[[#This Row],[Nuevo_Fuego]])</f>
        <v>0</v>
      </c>
      <c r="X941" s="2" t="str">
        <f>IF(Comodines[[#This Row],[L&amp;L]],Comodines[[#This Row],[Contador]],"")</f>
        <v/>
      </c>
      <c r="Y941" s="2" t="str">
        <f>IFERROR(SMALL(Comodines[L&amp;LC1],COUNTA($U$2:U941)),"")</f>
        <v/>
      </c>
      <c r="Z941" s="2" t="str">
        <f>IF(AND(Comodines[[#This Row],[Nuevo_Fuego]],Comodines[[#This Row],[L&amp;L]]),Comodines[[#This Row],[Contador]],"")</f>
        <v/>
      </c>
      <c r="AA941" s="2" t="str">
        <f>IFERROR(SMALL(Comodines[FuegoC1],COUNTA($W$2:W941)),"")</f>
        <v/>
      </c>
      <c r="AB941" s="3"/>
      <c r="AD941" s="3"/>
      <c r="AE941" s="3"/>
    </row>
    <row r="942" spans="1:31" ht="15" x14ac:dyDescent="0.25">
      <c r="A942" s="25">
        <v>33.308630000000001</v>
      </c>
      <c r="B942" s="18">
        <v>-91.447879999999998</v>
      </c>
      <c r="C942" s="2">
        <v>329.4</v>
      </c>
      <c r="D942" s="2">
        <v>0.6</v>
      </c>
      <c r="E942" s="2">
        <v>0.7</v>
      </c>
      <c r="F942" s="4">
        <v>42643</v>
      </c>
      <c r="G942" s="2">
        <v>2005</v>
      </c>
      <c r="H942" s="2" t="s">
        <v>0</v>
      </c>
      <c r="I942" s="2" t="s">
        <v>1</v>
      </c>
      <c r="J942" s="2" t="s">
        <v>2</v>
      </c>
      <c r="K942" s="2">
        <v>292.60000000000002</v>
      </c>
      <c r="L942" s="2">
        <v>0</v>
      </c>
      <c r="M942" s="6" t="s">
        <v>3</v>
      </c>
      <c r="N942" s="23"/>
      <c r="O942" s="21" t="str">
        <f>Comodines[[#This Row],[Lat_trunc]]&amp;Comodines[[#This Row],[Lon_trunc]]</f>
        <v>33.3085-91.448</v>
      </c>
      <c r="P942" s="21">
        <f>MROUND(Datos[[#This Row],[Latitude]],IF(Datos[[#This Row],[Latitude]]&lt;0,-Precisión,Precisión))</f>
        <v>33.308500000000002</v>
      </c>
      <c r="Q942" s="21">
        <f>MROUND(Datos[[#This Row],[Longitude]],IF(Datos[[#This Row],[Longitude]]&lt;0,-Precisión,Precisión))</f>
        <v>-91.448000000000008</v>
      </c>
      <c r="R942" s="1">
        <v>941</v>
      </c>
      <c r="S942" s="5" t="b">
        <f>AND(Datos[[#This Row],[Latitude]]&gt;=Latitud_,Datos[[#This Row],[Latitude]]&lt;=_Latitud)</f>
        <v>0</v>
      </c>
      <c r="T942" s="2" t="b">
        <f>AND(Datos[[#This Row],[Longitude]]&gt;=Longitud_,Datos[[#This Row],[Longitude]]&lt;=_Longitud)</f>
        <v>0</v>
      </c>
      <c r="U942" s="2" t="b">
        <f>AND(Comodines[[#This Row],[Latitud]],Comodines[[#This Row],[Longitud]])</f>
        <v>0</v>
      </c>
      <c r="V942" s="2" t="b">
        <f>IF(COUNTIFS($O$2:O942,Comodines[[#This Row],[LatT&amp;LonT]],$F$2:F942,Datos[[#This Row],[Acq_date]]-1)=0,TRUE,FALSE)</f>
        <v>1</v>
      </c>
      <c r="W942" s="2" t="b">
        <f>AND(Comodines[[#This Row],[L&amp;L]],Comodines[[#This Row],[Nuevo_Fuego]])</f>
        <v>0</v>
      </c>
      <c r="X942" s="2" t="str">
        <f>IF(Comodines[[#This Row],[L&amp;L]],Comodines[[#This Row],[Contador]],"")</f>
        <v/>
      </c>
      <c r="Y942" s="2" t="str">
        <f>IFERROR(SMALL(Comodines[L&amp;LC1],COUNTA($U$2:U942)),"")</f>
        <v/>
      </c>
      <c r="Z942" s="2" t="str">
        <f>IF(AND(Comodines[[#This Row],[Nuevo_Fuego]],Comodines[[#This Row],[L&amp;L]]),Comodines[[#This Row],[Contador]],"")</f>
        <v/>
      </c>
      <c r="AA942" s="2" t="str">
        <f>IFERROR(SMALL(Comodines[FuegoC1],COUNTA($W$2:W942)),"")</f>
        <v/>
      </c>
      <c r="AB942" s="3"/>
      <c r="AD942" s="3"/>
      <c r="AE942" s="3"/>
    </row>
    <row r="943" spans="1:31" ht="15" x14ac:dyDescent="0.25">
      <c r="A943" s="25">
        <v>33.315489999999997</v>
      </c>
      <c r="B943" s="18">
        <v>-91.44144</v>
      </c>
      <c r="C943" s="2">
        <v>325.3</v>
      </c>
      <c r="D943" s="2">
        <v>0.6</v>
      </c>
      <c r="E943" s="2">
        <v>0.7</v>
      </c>
      <c r="F943" s="4">
        <v>42643</v>
      </c>
      <c r="G943" s="2">
        <v>2005</v>
      </c>
      <c r="H943" s="2" t="s">
        <v>0</v>
      </c>
      <c r="I943" s="2" t="s">
        <v>1</v>
      </c>
      <c r="J943" s="2" t="s">
        <v>2</v>
      </c>
      <c r="K943" s="2">
        <v>291.89999999999998</v>
      </c>
      <c r="L943" s="2">
        <v>0</v>
      </c>
      <c r="M943" s="6" t="s">
        <v>3</v>
      </c>
      <c r="N943" s="23"/>
      <c r="O943" s="21" t="str">
        <f>Comodines[[#This Row],[Lat_trunc]]&amp;Comodines[[#This Row],[Lon_trunc]]</f>
        <v>33.3155-91.4415</v>
      </c>
      <c r="P943" s="21">
        <f>MROUND(Datos[[#This Row],[Latitude]],IF(Datos[[#This Row],[Latitude]]&lt;0,-Precisión,Precisión))</f>
        <v>33.3155</v>
      </c>
      <c r="Q943" s="21">
        <f>MROUND(Datos[[#This Row],[Longitude]],IF(Datos[[#This Row],[Longitude]]&lt;0,-Precisión,Precisión))</f>
        <v>-91.441500000000005</v>
      </c>
      <c r="R943" s="1">
        <v>942</v>
      </c>
      <c r="S943" s="5" t="b">
        <f>AND(Datos[[#This Row],[Latitude]]&gt;=Latitud_,Datos[[#This Row],[Latitude]]&lt;=_Latitud)</f>
        <v>0</v>
      </c>
      <c r="T943" s="2" t="b">
        <f>AND(Datos[[#This Row],[Longitude]]&gt;=Longitud_,Datos[[#This Row],[Longitude]]&lt;=_Longitud)</f>
        <v>0</v>
      </c>
      <c r="U943" s="2" t="b">
        <f>AND(Comodines[[#This Row],[Latitud]],Comodines[[#This Row],[Longitud]])</f>
        <v>0</v>
      </c>
      <c r="V943" s="2" t="b">
        <f>IF(COUNTIFS($O$2:O943,Comodines[[#This Row],[LatT&amp;LonT]],$F$2:F943,Datos[[#This Row],[Acq_date]]-1)=0,TRUE,FALSE)</f>
        <v>1</v>
      </c>
      <c r="W943" s="2" t="b">
        <f>AND(Comodines[[#This Row],[L&amp;L]],Comodines[[#This Row],[Nuevo_Fuego]])</f>
        <v>0</v>
      </c>
      <c r="X943" s="2" t="str">
        <f>IF(Comodines[[#This Row],[L&amp;L]],Comodines[[#This Row],[Contador]],"")</f>
        <v/>
      </c>
      <c r="Y943" s="2" t="str">
        <f>IFERROR(SMALL(Comodines[L&amp;LC1],COUNTA($U$2:U943)),"")</f>
        <v/>
      </c>
      <c r="Z943" s="2" t="str">
        <f>IF(AND(Comodines[[#This Row],[Nuevo_Fuego]],Comodines[[#This Row],[L&amp;L]]),Comodines[[#This Row],[Contador]],"")</f>
        <v/>
      </c>
      <c r="AA943" s="2" t="str">
        <f>IFERROR(SMALL(Comodines[FuegoC1],COUNTA($W$2:W943)),"")</f>
        <v/>
      </c>
      <c r="AB943" s="3"/>
      <c r="AD943" s="3"/>
      <c r="AE943" s="3"/>
    </row>
    <row r="944" spans="1:31" ht="15" x14ac:dyDescent="0.25">
      <c r="A944" s="25">
        <v>33.387390000000003</v>
      </c>
      <c r="B944" s="18">
        <v>-91.471580000000003</v>
      </c>
      <c r="C944" s="2">
        <v>341.1</v>
      </c>
      <c r="D944" s="2">
        <v>0.6</v>
      </c>
      <c r="E944" s="2">
        <v>0.7</v>
      </c>
      <c r="F944" s="4">
        <v>42643</v>
      </c>
      <c r="G944" s="2">
        <v>2005</v>
      </c>
      <c r="H944" s="2" t="s">
        <v>0</v>
      </c>
      <c r="I944" s="2" t="s">
        <v>1</v>
      </c>
      <c r="J944" s="2" t="s">
        <v>2</v>
      </c>
      <c r="K944" s="2">
        <v>296.8</v>
      </c>
      <c r="L944" s="2">
        <v>0</v>
      </c>
      <c r="M944" s="6" t="s">
        <v>3</v>
      </c>
      <c r="N944" s="23"/>
      <c r="O944" s="21" t="str">
        <f>Comodines[[#This Row],[Lat_trunc]]&amp;Comodines[[#This Row],[Lon_trunc]]</f>
        <v>33.3875-91.4715</v>
      </c>
      <c r="P944" s="21">
        <f>MROUND(Datos[[#This Row],[Latitude]],IF(Datos[[#This Row],[Latitude]]&lt;0,-Precisión,Precisión))</f>
        <v>33.387500000000003</v>
      </c>
      <c r="Q944" s="21">
        <f>MROUND(Datos[[#This Row],[Longitude]],IF(Datos[[#This Row],[Longitude]]&lt;0,-Precisión,Precisión))</f>
        <v>-91.471500000000006</v>
      </c>
      <c r="R944" s="1">
        <v>943</v>
      </c>
      <c r="S944" s="5" t="b">
        <f>AND(Datos[[#This Row],[Latitude]]&gt;=Latitud_,Datos[[#This Row],[Latitude]]&lt;=_Latitud)</f>
        <v>0</v>
      </c>
      <c r="T944" s="2" t="b">
        <f>AND(Datos[[#This Row],[Longitude]]&gt;=Longitud_,Datos[[#This Row],[Longitude]]&lt;=_Longitud)</f>
        <v>0</v>
      </c>
      <c r="U944" s="2" t="b">
        <f>AND(Comodines[[#This Row],[Latitud]],Comodines[[#This Row],[Longitud]])</f>
        <v>0</v>
      </c>
      <c r="V944" s="2" t="b">
        <f>IF(COUNTIFS($O$2:O944,Comodines[[#This Row],[LatT&amp;LonT]],$F$2:F944,Datos[[#This Row],[Acq_date]]-1)=0,TRUE,FALSE)</f>
        <v>1</v>
      </c>
      <c r="W944" s="2" t="b">
        <f>AND(Comodines[[#This Row],[L&amp;L]],Comodines[[#This Row],[Nuevo_Fuego]])</f>
        <v>0</v>
      </c>
      <c r="X944" s="2" t="str">
        <f>IF(Comodines[[#This Row],[L&amp;L]],Comodines[[#This Row],[Contador]],"")</f>
        <v/>
      </c>
      <c r="Y944" s="2" t="str">
        <f>IFERROR(SMALL(Comodines[L&amp;LC1],COUNTA($U$2:U944)),"")</f>
        <v/>
      </c>
      <c r="Z944" s="2" t="str">
        <f>IF(AND(Comodines[[#This Row],[Nuevo_Fuego]],Comodines[[#This Row],[L&amp;L]]),Comodines[[#This Row],[Contador]],"")</f>
        <v/>
      </c>
      <c r="AA944" s="2" t="str">
        <f>IFERROR(SMALL(Comodines[FuegoC1],COUNTA($W$2:W944)),"")</f>
        <v/>
      </c>
      <c r="AB944" s="3"/>
      <c r="AD944" s="3"/>
      <c r="AE944" s="3"/>
    </row>
    <row r="945" spans="1:31" ht="15" x14ac:dyDescent="0.25">
      <c r="A945" s="25">
        <v>33.442340000000002</v>
      </c>
      <c r="B945" s="18">
        <v>-91.34984</v>
      </c>
      <c r="C945" s="2">
        <v>336.5</v>
      </c>
      <c r="D945" s="2">
        <v>0.6</v>
      </c>
      <c r="E945" s="2">
        <v>0.7</v>
      </c>
      <c r="F945" s="4">
        <v>42643</v>
      </c>
      <c r="G945" s="2">
        <v>2005</v>
      </c>
      <c r="H945" s="2" t="s">
        <v>0</v>
      </c>
      <c r="I945" s="2" t="s">
        <v>1</v>
      </c>
      <c r="J945" s="2" t="s">
        <v>2</v>
      </c>
      <c r="K945" s="2">
        <v>291.8</v>
      </c>
      <c r="L945" s="2">
        <v>0</v>
      </c>
      <c r="M945" s="6" t="s">
        <v>3</v>
      </c>
      <c r="N945" s="23"/>
      <c r="O945" s="21" t="str">
        <f>Comodines[[#This Row],[Lat_trunc]]&amp;Comodines[[#This Row],[Lon_trunc]]</f>
        <v>33.4425-91.35</v>
      </c>
      <c r="P945" s="21">
        <f>MROUND(Datos[[#This Row],[Latitude]],IF(Datos[[#This Row],[Latitude]]&lt;0,-Precisión,Precisión))</f>
        <v>33.442500000000003</v>
      </c>
      <c r="Q945" s="21">
        <f>MROUND(Datos[[#This Row],[Longitude]],IF(Datos[[#This Row],[Longitude]]&lt;0,-Precisión,Precisión))</f>
        <v>-91.350000000000009</v>
      </c>
      <c r="R945" s="1">
        <v>944</v>
      </c>
      <c r="S945" s="5" t="b">
        <f>AND(Datos[[#This Row],[Latitude]]&gt;=Latitud_,Datos[[#This Row],[Latitude]]&lt;=_Latitud)</f>
        <v>0</v>
      </c>
      <c r="T945" s="2" t="b">
        <f>AND(Datos[[#This Row],[Longitude]]&gt;=Longitud_,Datos[[#This Row],[Longitude]]&lt;=_Longitud)</f>
        <v>0</v>
      </c>
      <c r="U945" s="2" t="b">
        <f>AND(Comodines[[#This Row],[Latitud]],Comodines[[#This Row],[Longitud]])</f>
        <v>0</v>
      </c>
      <c r="V945" s="2" t="b">
        <f>IF(COUNTIFS($O$2:O945,Comodines[[#This Row],[LatT&amp;LonT]],$F$2:F945,Datos[[#This Row],[Acq_date]]-1)=0,TRUE,FALSE)</f>
        <v>1</v>
      </c>
      <c r="W945" s="2" t="b">
        <f>AND(Comodines[[#This Row],[L&amp;L]],Comodines[[#This Row],[Nuevo_Fuego]])</f>
        <v>0</v>
      </c>
      <c r="X945" s="2" t="str">
        <f>IF(Comodines[[#This Row],[L&amp;L]],Comodines[[#This Row],[Contador]],"")</f>
        <v/>
      </c>
      <c r="Y945" s="2" t="str">
        <f>IFERROR(SMALL(Comodines[L&amp;LC1],COUNTA($U$2:U945)),"")</f>
        <v/>
      </c>
      <c r="Z945" s="2" t="str">
        <f>IF(AND(Comodines[[#This Row],[Nuevo_Fuego]],Comodines[[#This Row],[L&amp;L]]),Comodines[[#This Row],[Contador]],"")</f>
        <v/>
      </c>
      <c r="AA945" s="2" t="str">
        <f>IFERROR(SMALL(Comodines[FuegoC1],COUNTA($W$2:W945)),"")</f>
        <v/>
      </c>
      <c r="AB945" s="3"/>
      <c r="AD945" s="3"/>
      <c r="AE945" s="3"/>
    </row>
    <row r="946" spans="1:31" ht="15" x14ac:dyDescent="0.25">
      <c r="A946" s="25">
        <v>33.398769999999999</v>
      </c>
      <c r="B946" s="18">
        <v>-95.074960000000004</v>
      </c>
      <c r="C946" s="2">
        <v>337.7</v>
      </c>
      <c r="D946" s="2">
        <v>0.4</v>
      </c>
      <c r="E946" s="2">
        <v>0.6</v>
      </c>
      <c r="F946" s="4">
        <v>42643</v>
      </c>
      <c r="G946" s="2">
        <v>2005</v>
      </c>
      <c r="H946" s="2" t="s">
        <v>0</v>
      </c>
      <c r="I946" s="2" t="s">
        <v>1</v>
      </c>
      <c r="J946" s="2" t="s">
        <v>2</v>
      </c>
      <c r="K946" s="2">
        <v>300.39999999999998</v>
      </c>
      <c r="L946" s="2">
        <v>0</v>
      </c>
      <c r="M946" s="6" t="s">
        <v>3</v>
      </c>
      <c r="N946" s="23"/>
      <c r="O946" s="21" t="str">
        <f>Comodines[[#This Row],[Lat_trunc]]&amp;Comodines[[#This Row],[Lon_trunc]]</f>
        <v>33.399-95.075</v>
      </c>
      <c r="P946" s="21">
        <f>MROUND(Datos[[#This Row],[Latitude]],IF(Datos[[#This Row],[Latitude]]&lt;0,-Precisión,Precisión))</f>
        <v>33.399000000000001</v>
      </c>
      <c r="Q946" s="21">
        <f>MROUND(Datos[[#This Row],[Longitude]],IF(Datos[[#This Row],[Longitude]]&lt;0,-Precisión,Precisión))</f>
        <v>-95.075000000000003</v>
      </c>
      <c r="R946" s="1">
        <v>945</v>
      </c>
      <c r="S946" s="5" t="b">
        <f>AND(Datos[[#This Row],[Latitude]]&gt;=Latitud_,Datos[[#This Row],[Latitude]]&lt;=_Latitud)</f>
        <v>0</v>
      </c>
      <c r="T946" s="2" t="b">
        <f>AND(Datos[[#This Row],[Longitude]]&gt;=Longitud_,Datos[[#This Row],[Longitude]]&lt;=_Longitud)</f>
        <v>0</v>
      </c>
      <c r="U946" s="2" t="b">
        <f>AND(Comodines[[#This Row],[Latitud]],Comodines[[#This Row],[Longitud]])</f>
        <v>0</v>
      </c>
      <c r="V946" s="2" t="b">
        <f>IF(COUNTIFS($O$2:O946,Comodines[[#This Row],[LatT&amp;LonT]],$F$2:F946,Datos[[#This Row],[Acq_date]]-1)=0,TRUE,FALSE)</f>
        <v>1</v>
      </c>
      <c r="W946" s="2" t="b">
        <f>AND(Comodines[[#This Row],[L&amp;L]],Comodines[[#This Row],[Nuevo_Fuego]])</f>
        <v>0</v>
      </c>
      <c r="X946" s="2" t="str">
        <f>IF(Comodines[[#This Row],[L&amp;L]],Comodines[[#This Row],[Contador]],"")</f>
        <v/>
      </c>
      <c r="Y946" s="2" t="str">
        <f>IFERROR(SMALL(Comodines[L&amp;LC1],COUNTA($U$2:U946)),"")</f>
        <v/>
      </c>
      <c r="Z946" s="2" t="str">
        <f>IF(AND(Comodines[[#This Row],[Nuevo_Fuego]],Comodines[[#This Row],[L&amp;L]]),Comodines[[#This Row],[Contador]],"")</f>
        <v/>
      </c>
      <c r="AA946" s="2" t="str">
        <f>IFERROR(SMALL(Comodines[FuegoC1],COUNTA($W$2:W946)),"")</f>
        <v/>
      </c>
      <c r="AB946" s="3"/>
      <c r="AD946" s="3"/>
      <c r="AE946" s="3"/>
    </row>
    <row r="947" spans="1:31" ht="15" x14ac:dyDescent="0.25">
      <c r="A947" s="25">
        <v>32.894930000000002</v>
      </c>
      <c r="B947" s="18">
        <v>-109.78646999999999</v>
      </c>
      <c r="C947" s="2">
        <v>338.6</v>
      </c>
      <c r="D947" s="2">
        <v>0.5</v>
      </c>
      <c r="E947" s="2">
        <v>0.4</v>
      </c>
      <c r="F947" s="4">
        <v>42643</v>
      </c>
      <c r="G947" s="2">
        <v>2005</v>
      </c>
      <c r="H947" s="2" t="s">
        <v>0</v>
      </c>
      <c r="I947" s="2" t="s">
        <v>1</v>
      </c>
      <c r="J947" s="2" t="s">
        <v>2</v>
      </c>
      <c r="K947" s="2">
        <v>301.2</v>
      </c>
      <c r="L947" s="2">
        <v>0</v>
      </c>
      <c r="M947" s="6" t="s">
        <v>3</v>
      </c>
      <c r="N947" s="23"/>
      <c r="O947" s="21" t="str">
        <f>Comodines[[#This Row],[Lat_trunc]]&amp;Comodines[[#This Row],[Lon_trunc]]</f>
        <v>32.895-109.7865</v>
      </c>
      <c r="P947" s="21">
        <f>MROUND(Datos[[#This Row],[Latitude]],IF(Datos[[#This Row],[Latitude]]&lt;0,-Precisión,Precisión))</f>
        <v>32.895000000000003</v>
      </c>
      <c r="Q947" s="21">
        <f>MROUND(Datos[[#This Row],[Longitude]],IF(Datos[[#This Row],[Longitude]]&lt;0,-Precisión,Precisión))</f>
        <v>-109.7865</v>
      </c>
      <c r="R947" s="1">
        <v>946</v>
      </c>
      <c r="S947" s="5" t="b">
        <f>AND(Datos[[#This Row],[Latitude]]&gt;=Latitud_,Datos[[#This Row],[Latitude]]&lt;=_Latitud)</f>
        <v>0</v>
      </c>
      <c r="T947" s="2" t="b">
        <f>AND(Datos[[#This Row],[Longitude]]&gt;=Longitud_,Datos[[#This Row],[Longitude]]&lt;=_Longitud)</f>
        <v>0</v>
      </c>
      <c r="U947" s="2" t="b">
        <f>AND(Comodines[[#This Row],[Latitud]],Comodines[[#This Row],[Longitud]])</f>
        <v>0</v>
      </c>
      <c r="V947" s="2" t="b">
        <f>IF(COUNTIFS($O$2:O947,Comodines[[#This Row],[LatT&amp;LonT]],$F$2:F947,Datos[[#This Row],[Acq_date]]-1)=0,TRUE,FALSE)</f>
        <v>1</v>
      </c>
      <c r="W947" s="2" t="b">
        <f>AND(Comodines[[#This Row],[L&amp;L]],Comodines[[#This Row],[Nuevo_Fuego]])</f>
        <v>0</v>
      </c>
      <c r="X947" s="2" t="str">
        <f>IF(Comodines[[#This Row],[L&amp;L]],Comodines[[#This Row],[Contador]],"")</f>
        <v/>
      </c>
      <c r="Y947" s="2" t="str">
        <f>IFERROR(SMALL(Comodines[L&amp;LC1],COUNTA($U$2:U947)),"")</f>
        <v/>
      </c>
      <c r="Z947" s="2" t="str">
        <f>IF(AND(Comodines[[#This Row],[Nuevo_Fuego]],Comodines[[#This Row],[L&amp;L]]),Comodines[[#This Row],[Contador]],"")</f>
        <v/>
      </c>
      <c r="AA947" s="2" t="str">
        <f>IFERROR(SMALL(Comodines[FuegoC1],COUNTA($W$2:W947)),"")</f>
        <v/>
      </c>
      <c r="AB947" s="3"/>
      <c r="AD947" s="3"/>
      <c r="AE947" s="3"/>
    </row>
    <row r="948" spans="1:31" ht="15" x14ac:dyDescent="0.25">
      <c r="A948" s="25">
        <v>32.076659999999997</v>
      </c>
      <c r="B948" s="18">
        <v>-114.99590000000001</v>
      </c>
      <c r="C948" s="2">
        <v>345.2</v>
      </c>
      <c r="D948" s="2">
        <v>0.6</v>
      </c>
      <c r="E948" s="2">
        <v>0.5</v>
      </c>
      <c r="F948" s="4">
        <v>42643</v>
      </c>
      <c r="G948" s="2">
        <v>2005</v>
      </c>
      <c r="H948" s="2" t="s">
        <v>0</v>
      </c>
      <c r="I948" s="2" t="s">
        <v>1</v>
      </c>
      <c r="J948" s="2" t="s">
        <v>2</v>
      </c>
      <c r="K948" s="2">
        <v>311.5</v>
      </c>
      <c r="L948" s="2">
        <v>0</v>
      </c>
      <c r="M948" s="6" t="s">
        <v>3</v>
      </c>
      <c r="N948" s="23"/>
      <c r="O948" s="21" t="str">
        <f>Comodines[[#This Row],[Lat_trunc]]&amp;Comodines[[#This Row],[Lon_trunc]]</f>
        <v>32.0765-114.996</v>
      </c>
      <c r="P948" s="21">
        <f>MROUND(Datos[[#This Row],[Latitude]],IF(Datos[[#This Row],[Latitude]]&lt;0,-Precisión,Precisión))</f>
        <v>32.076500000000003</v>
      </c>
      <c r="Q948" s="21">
        <f>MROUND(Datos[[#This Row],[Longitude]],IF(Datos[[#This Row],[Longitude]]&lt;0,-Precisión,Precisión))</f>
        <v>-114.99600000000001</v>
      </c>
      <c r="R948" s="1">
        <v>947</v>
      </c>
      <c r="S948" s="5" t="b">
        <f>AND(Datos[[#This Row],[Latitude]]&gt;=Latitud_,Datos[[#This Row],[Latitude]]&lt;=_Latitud)</f>
        <v>0</v>
      </c>
      <c r="T948" s="2" t="b">
        <f>AND(Datos[[#This Row],[Longitude]]&gt;=Longitud_,Datos[[#This Row],[Longitude]]&lt;=_Longitud)</f>
        <v>0</v>
      </c>
      <c r="U948" s="2" t="b">
        <f>AND(Comodines[[#This Row],[Latitud]],Comodines[[#This Row],[Longitud]])</f>
        <v>0</v>
      </c>
      <c r="V948" s="2" t="b">
        <f>IF(COUNTIFS($O$2:O948,Comodines[[#This Row],[LatT&amp;LonT]],$F$2:F948,Datos[[#This Row],[Acq_date]]-1)=0,TRUE,FALSE)</f>
        <v>1</v>
      </c>
      <c r="W948" s="2" t="b">
        <f>AND(Comodines[[#This Row],[L&amp;L]],Comodines[[#This Row],[Nuevo_Fuego]])</f>
        <v>0</v>
      </c>
      <c r="X948" s="2" t="str">
        <f>IF(Comodines[[#This Row],[L&amp;L]],Comodines[[#This Row],[Contador]],"")</f>
        <v/>
      </c>
      <c r="Y948" s="2" t="str">
        <f>IFERROR(SMALL(Comodines[L&amp;LC1],COUNTA($U$2:U948)),"")</f>
        <v/>
      </c>
      <c r="Z948" s="2" t="str">
        <f>IF(AND(Comodines[[#This Row],[Nuevo_Fuego]],Comodines[[#This Row],[L&amp;L]]),Comodines[[#This Row],[Contador]],"")</f>
        <v/>
      </c>
      <c r="AA948" s="2" t="str">
        <f>IFERROR(SMALL(Comodines[FuegoC1],COUNTA($W$2:W948)),"")</f>
        <v/>
      </c>
      <c r="AB948" s="3"/>
      <c r="AD948" s="3"/>
      <c r="AE948" s="3"/>
    </row>
    <row r="949" spans="1:31" ht="15" x14ac:dyDescent="0.25">
      <c r="A949" s="25">
        <v>32.075240000000001</v>
      </c>
      <c r="B949" s="18">
        <v>-115.00216</v>
      </c>
      <c r="C949" s="2">
        <v>344.7</v>
      </c>
      <c r="D949" s="2">
        <v>0.6</v>
      </c>
      <c r="E949" s="2">
        <v>0.5</v>
      </c>
      <c r="F949" s="4">
        <v>42643</v>
      </c>
      <c r="G949" s="2">
        <v>2005</v>
      </c>
      <c r="H949" s="2" t="s">
        <v>0</v>
      </c>
      <c r="I949" s="2" t="s">
        <v>1</v>
      </c>
      <c r="J949" s="2" t="s">
        <v>2</v>
      </c>
      <c r="K949" s="2">
        <v>308.3</v>
      </c>
      <c r="L949" s="2">
        <v>0</v>
      </c>
      <c r="M949" s="6" t="s">
        <v>3</v>
      </c>
      <c r="N949" s="23"/>
      <c r="O949" s="21" t="str">
        <f>Comodines[[#This Row],[Lat_trunc]]&amp;Comodines[[#This Row],[Lon_trunc]]</f>
        <v>32.075-115.002</v>
      </c>
      <c r="P949" s="21">
        <f>MROUND(Datos[[#This Row],[Latitude]],IF(Datos[[#This Row],[Latitude]]&lt;0,-Precisión,Precisión))</f>
        <v>32.075000000000003</v>
      </c>
      <c r="Q949" s="21">
        <f>MROUND(Datos[[#This Row],[Longitude]],IF(Datos[[#This Row],[Longitude]]&lt;0,-Precisión,Precisión))</f>
        <v>-115.002</v>
      </c>
      <c r="R949" s="1">
        <v>948</v>
      </c>
      <c r="S949" s="5" t="b">
        <f>AND(Datos[[#This Row],[Latitude]]&gt;=Latitud_,Datos[[#This Row],[Latitude]]&lt;=_Latitud)</f>
        <v>0</v>
      </c>
      <c r="T949" s="2" t="b">
        <f>AND(Datos[[#This Row],[Longitude]]&gt;=Longitud_,Datos[[#This Row],[Longitude]]&lt;=_Longitud)</f>
        <v>0</v>
      </c>
      <c r="U949" s="2" t="b">
        <f>AND(Comodines[[#This Row],[Latitud]],Comodines[[#This Row],[Longitud]])</f>
        <v>0</v>
      </c>
      <c r="V949" s="2" t="b">
        <f>IF(COUNTIFS($O$2:O949,Comodines[[#This Row],[LatT&amp;LonT]],$F$2:F949,Datos[[#This Row],[Acq_date]]-1)=0,TRUE,FALSE)</f>
        <v>1</v>
      </c>
      <c r="W949" s="2" t="b">
        <f>AND(Comodines[[#This Row],[L&amp;L]],Comodines[[#This Row],[Nuevo_Fuego]])</f>
        <v>0</v>
      </c>
      <c r="X949" s="2" t="str">
        <f>IF(Comodines[[#This Row],[L&amp;L]],Comodines[[#This Row],[Contador]],"")</f>
        <v/>
      </c>
      <c r="Y949" s="2" t="str">
        <f>IFERROR(SMALL(Comodines[L&amp;LC1],COUNTA($U$2:U949)),"")</f>
        <v/>
      </c>
      <c r="Z949" s="2" t="str">
        <f>IF(AND(Comodines[[#This Row],[Nuevo_Fuego]],Comodines[[#This Row],[L&amp;L]]),Comodines[[#This Row],[Contador]],"")</f>
        <v/>
      </c>
      <c r="AA949" s="2" t="str">
        <f>IFERROR(SMALL(Comodines[FuegoC1],COUNTA($W$2:W949)),"")</f>
        <v/>
      </c>
      <c r="AB949" s="3"/>
      <c r="AD949" s="3"/>
      <c r="AE949" s="3"/>
    </row>
    <row r="950" spans="1:31" ht="15" x14ac:dyDescent="0.25">
      <c r="A950" s="25">
        <v>32.079030000000003</v>
      </c>
      <c r="B950" s="18">
        <v>-114.99844</v>
      </c>
      <c r="C950" s="2">
        <v>354.8</v>
      </c>
      <c r="D950" s="2">
        <v>0.6</v>
      </c>
      <c r="E950" s="2">
        <v>0.5</v>
      </c>
      <c r="F950" s="4">
        <v>42643</v>
      </c>
      <c r="G950" s="2">
        <v>2005</v>
      </c>
      <c r="H950" s="2" t="s">
        <v>0</v>
      </c>
      <c r="I950" s="2" t="s">
        <v>1</v>
      </c>
      <c r="J950" s="2" t="s">
        <v>2</v>
      </c>
      <c r="K950" s="2">
        <v>310.89999999999998</v>
      </c>
      <c r="L950" s="2">
        <v>0</v>
      </c>
      <c r="M950" s="6" t="s">
        <v>3</v>
      </c>
      <c r="N950" s="23"/>
      <c r="O950" s="21" t="str">
        <f>Comodines[[#This Row],[Lat_trunc]]&amp;Comodines[[#This Row],[Lon_trunc]]</f>
        <v>32.079-114.9985</v>
      </c>
      <c r="P950" s="21">
        <f>MROUND(Datos[[#This Row],[Latitude]],IF(Datos[[#This Row],[Latitude]]&lt;0,-Precisión,Precisión))</f>
        <v>32.079000000000001</v>
      </c>
      <c r="Q950" s="21">
        <f>MROUND(Datos[[#This Row],[Longitude]],IF(Datos[[#This Row],[Longitude]]&lt;0,-Precisión,Precisión))</f>
        <v>-114.99850000000001</v>
      </c>
      <c r="R950" s="1">
        <v>949</v>
      </c>
      <c r="S950" s="5" t="b">
        <f>AND(Datos[[#This Row],[Latitude]]&gt;=Latitud_,Datos[[#This Row],[Latitude]]&lt;=_Latitud)</f>
        <v>0</v>
      </c>
      <c r="T950" s="2" t="b">
        <f>AND(Datos[[#This Row],[Longitude]]&gt;=Longitud_,Datos[[#This Row],[Longitude]]&lt;=_Longitud)</f>
        <v>0</v>
      </c>
      <c r="U950" s="2" t="b">
        <f>AND(Comodines[[#This Row],[Latitud]],Comodines[[#This Row],[Longitud]])</f>
        <v>0</v>
      </c>
      <c r="V950" s="2" t="b">
        <f>IF(COUNTIFS($O$2:O950,Comodines[[#This Row],[LatT&amp;LonT]],$F$2:F950,Datos[[#This Row],[Acq_date]]-1)=0,TRUE,FALSE)</f>
        <v>1</v>
      </c>
      <c r="W950" s="2" t="b">
        <f>AND(Comodines[[#This Row],[L&amp;L]],Comodines[[#This Row],[Nuevo_Fuego]])</f>
        <v>0</v>
      </c>
      <c r="X950" s="2" t="str">
        <f>IF(Comodines[[#This Row],[L&amp;L]],Comodines[[#This Row],[Contador]],"")</f>
        <v/>
      </c>
      <c r="Y950" s="2" t="str">
        <f>IFERROR(SMALL(Comodines[L&amp;LC1],COUNTA($U$2:U950)),"")</f>
        <v/>
      </c>
      <c r="Z950" s="2" t="str">
        <f>IF(AND(Comodines[[#This Row],[Nuevo_Fuego]],Comodines[[#This Row],[L&amp;L]]),Comodines[[#This Row],[Contador]],"")</f>
        <v/>
      </c>
      <c r="AA950" s="2" t="str">
        <f>IFERROR(SMALL(Comodines[FuegoC1],COUNTA($W$2:W950)),"")</f>
        <v/>
      </c>
      <c r="AB950" s="3"/>
      <c r="AD950" s="3"/>
      <c r="AE950" s="3"/>
    </row>
    <row r="951" spans="1:31" ht="15" x14ac:dyDescent="0.25">
      <c r="A951" s="25">
        <v>32.077570000000001</v>
      </c>
      <c r="B951" s="18">
        <v>-115.00465</v>
      </c>
      <c r="C951" s="2">
        <v>337.3</v>
      </c>
      <c r="D951" s="2">
        <v>0.6</v>
      </c>
      <c r="E951" s="2">
        <v>0.5</v>
      </c>
      <c r="F951" s="4">
        <v>42643</v>
      </c>
      <c r="G951" s="2">
        <v>2005</v>
      </c>
      <c r="H951" s="2" t="s">
        <v>0</v>
      </c>
      <c r="I951" s="2" t="s">
        <v>4</v>
      </c>
      <c r="J951" s="2" t="s">
        <v>2</v>
      </c>
      <c r="K951" s="2">
        <v>308.5</v>
      </c>
      <c r="L951" s="2">
        <v>0</v>
      </c>
      <c r="M951" s="6" t="s">
        <v>3</v>
      </c>
      <c r="N951" s="23"/>
      <c r="O951" s="21" t="str">
        <f>Comodines[[#This Row],[Lat_trunc]]&amp;Comodines[[#This Row],[Lon_trunc]]</f>
        <v>32.0775-115.0045</v>
      </c>
      <c r="P951" s="21">
        <f>MROUND(Datos[[#This Row],[Latitude]],IF(Datos[[#This Row],[Latitude]]&lt;0,-Precisión,Precisión))</f>
        <v>32.077500000000001</v>
      </c>
      <c r="Q951" s="21">
        <f>MROUND(Datos[[#This Row],[Longitude]],IF(Datos[[#This Row],[Longitude]]&lt;0,-Precisión,Precisión))</f>
        <v>-115.00450000000001</v>
      </c>
      <c r="R951" s="1">
        <v>950</v>
      </c>
      <c r="S951" s="5" t="b">
        <f>AND(Datos[[#This Row],[Latitude]]&gt;=Latitud_,Datos[[#This Row],[Latitude]]&lt;=_Latitud)</f>
        <v>0</v>
      </c>
      <c r="T951" s="2" t="b">
        <f>AND(Datos[[#This Row],[Longitude]]&gt;=Longitud_,Datos[[#This Row],[Longitude]]&lt;=_Longitud)</f>
        <v>0</v>
      </c>
      <c r="U951" s="2" t="b">
        <f>AND(Comodines[[#This Row],[Latitud]],Comodines[[#This Row],[Longitud]])</f>
        <v>0</v>
      </c>
      <c r="V951" s="2" t="b">
        <f>IF(COUNTIFS($O$2:O951,Comodines[[#This Row],[LatT&amp;LonT]],$F$2:F951,Datos[[#This Row],[Acq_date]]-1)=0,TRUE,FALSE)</f>
        <v>1</v>
      </c>
      <c r="W951" s="2" t="b">
        <f>AND(Comodines[[#This Row],[L&amp;L]],Comodines[[#This Row],[Nuevo_Fuego]])</f>
        <v>0</v>
      </c>
      <c r="X951" s="2" t="str">
        <f>IF(Comodines[[#This Row],[L&amp;L]],Comodines[[#This Row],[Contador]],"")</f>
        <v/>
      </c>
      <c r="Y951" s="2" t="str">
        <f>IFERROR(SMALL(Comodines[L&amp;LC1],COUNTA($U$2:U951)),"")</f>
        <v/>
      </c>
      <c r="Z951" s="2" t="str">
        <f>IF(AND(Comodines[[#This Row],[Nuevo_Fuego]],Comodines[[#This Row],[L&amp;L]]),Comodines[[#This Row],[Contador]],"")</f>
        <v/>
      </c>
      <c r="AA951" s="2" t="str">
        <f>IFERROR(SMALL(Comodines[FuegoC1],COUNTA($W$2:W951)),"")</f>
        <v/>
      </c>
      <c r="AB951" s="3"/>
      <c r="AD951" s="3"/>
      <c r="AE951" s="3"/>
    </row>
    <row r="952" spans="1:31" ht="15" x14ac:dyDescent="0.25">
      <c r="A952" s="25">
        <v>32.112879999999997</v>
      </c>
      <c r="B952" s="18">
        <v>-115.02918</v>
      </c>
      <c r="C952" s="2">
        <v>344.2</v>
      </c>
      <c r="D952" s="2">
        <v>0.6</v>
      </c>
      <c r="E952" s="2">
        <v>0.5</v>
      </c>
      <c r="F952" s="4">
        <v>42643</v>
      </c>
      <c r="G952" s="2">
        <v>2005</v>
      </c>
      <c r="H952" s="2" t="s">
        <v>0</v>
      </c>
      <c r="I952" s="2" t="s">
        <v>1</v>
      </c>
      <c r="J952" s="2" t="s">
        <v>2</v>
      </c>
      <c r="K952" s="2">
        <v>307.8</v>
      </c>
      <c r="L952" s="2">
        <v>0</v>
      </c>
      <c r="M952" s="6" t="s">
        <v>3</v>
      </c>
      <c r="N952" s="23"/>
      <c r="O952" s="21" t="str">
        <f>Comodines[[#This Row],[Lat_trunc]]&amp;Comodines[[#This Row],[Lon_trunc]]</f>
        <v>32.113-115.029</v>
      </c>
      <c r="P952" s="21">
        <f>MROUND(Datos[[#This Row],[Latitude]],IF(Datos[[#This Row],[Latitude]]&lt;0,-Precisión,Precisión))</f>
        <v>32.113</v>
      </c>
      <c r="Q952" s="21">
        <f>MROUND(Datos[[#This Row],[Longitude]],IF(Datos[[#This Row],[Longitude]]&lt;0,-Precisión,Precisión))</f>
        <v>-115.029</v>
      </c>
      <c r="R952" s="1">
        <v>951</v>
      </c>
      <c r="S952" s="5" t="b">
        <f>AND(Datos[[#This Row],[Latitude]]&gt;=Latitud_,Datos[[#This Row],[Latitude]]&lt;=_Latitud)</f>
        <v>0</v>
      </c>
      <c r="T952" s="2" t="b">
        <f>AND(Datos[[#This Row],[Longitude]]&gt;=Longitud_,Datos[[#This Row],[Longitude]]&lt;=_Longitud)</f>
        <v>0</v>
      </c>
      <c r="U952" s="2" t="b">
        <f>AND(Comodines[[#This Row],[Latitud]],Comodines[[#This Row],[Longitud]])</f>
        <v>0</v>
      </c>
      <c r="V952" s="2" t="b">
        <f>IF(COUNTIFS($O$2:O952,Comodines[[#This Row],[LatT&amp;LonT]],$F$2:F952,Datos[[#This Row],[Acq_date]]-1)=0,TRUE,FALSE)</f>
        <v>1</v>
      </c>
      <c r="W952" s="2" t="b">
        <f>AND(Comodines[[#This Row],[L&amp;L]],Comodines[[#This Row],[Nuevo_Fuego]])</f>
        <v>0</v>
      </c>
      <c r="X952" s="2" t="str">
        <f>IF(Comodines[[#This Row],[L&amp;L]],Comodines[[#This Row],[Contador]],"")</f>
        <v/>
      </c>
      <c r="Y952" s="2" t="str">
        <f>IFERROR(SMALL(Comodines[L&amp;LC1],COUNTA($U$2:U952)),"")</f>
        <v/>
      </c>
      <c r="Z952" s="2" t="str">
        <f>IF(AND(Comodines[[#This Row],[Nuevo_Fuego]],Comodines[[#This Row],[L&amp;L]]),Comodines[[#This Row],[Contador]],"")</f>
        <v/>
      </c>
      <c r="AA952" s="2" t="str">
        <f>IFERROR(SMALL(Comodines[FuegoC1],COUNTA($W$2:W952)),"")</f>
        <v/>
      </c>
      <c r="AB952" s="3"/>
      <c r="AD952" s="3"/>
      <c r="AE952" s="3"/>
    </row>
    <row r="953" spans="1:31" ht="15" x14ac:dyDescent="0.25">
      <c r="A953" s="25">
        <v>32.140009999999997</v>
      </c>
      <c r="B953" s="18">
        <v>-115.11208999999999</v>
      </c>
      <c r="C953" s="2">
        <v>344.5</v>
      </c>
      <c r="D953" s="2">
        <v>0.6</v>
      </c>
      <c r="E953" s="2">
        <v>0.5</v>
      </c>
      <c r="F953" s="4">
        <v>42643</v>
      </c>
      <c r="G953" s="2">
        <v>2005</v>
      </c>
      <c r="H953" s="2" t="s">
        <v>0</v>
      </c>
      <c r="I953" s="2" t="s">
        <v>1</v>
      </c>
      <c r="J953" s="2" t="s">
        <v>2</v>
      </c>
      <c r="K953" s="2">
        <v>308.10000000000002</v>
      </c>
      <c r="L953" s="2">
        <v>0</v>
      </c>
      <c r="M953" s="6" t="s">
        <v>3</v>
      </c>
      <c r="N953" s="23"/>
      <c r="O953" s="21" t="str">
        <f>Comodines[[#This Row],[Lat_trunc]]&amp;Comodines[[#This Row],[Lon_trunc]]</f>
        <v>32.14-115.112</v>
      </c>
      <c r="P953" s="21">
        <f>MROUND(Datos[[#This Row],[Latitude]],IF(Datos[[#This Row],[Latitude]]&lt;0,-Precisión,Precisión))</f>
        <v>32.14</v>
      </c>
      <c r="Q953" s="21">
        <f>MROUND(Datos[[#This Row],[Longitude]],IF(Datos[[#This Row],[Longitude]]&lt;0,-Precisión,Precisión))</f>
        <v>-115.11200000000001</v>
      </c>
      <c r="R953" s="1">
        <v>952</v>
      </c>
      <c r="S953" s="5" t="b">
        <f>AND(Datos[[#This Row],[Latitude]]&gt;=Latitud_,Datos[[#This Row],[Latitude]]&lt;=_Latitud)</f>
        <v>0</v>
      </c>
      <c r="T953" s="2" t="b">
        <f>AND(Datos[[#This Row],[Longitude]]&gt;=Longitud_,Datos[[#This Row],[Longitude]]&lt;=_Longitud)</f>
        <v>0</v>
      </c>
      <c r="U953" s="2" t="b">
        <f>AND(Comodines[[#This Row],[Latitud]],Comodines[[#This Row],[Longitud]])</f>
        <v>0</v>
      </c>
      <c r="V953" s="2" t="b">
        <f>IF(COUNTIFS($O$2:O953,Comodines[[#This Row],[LatT&amp;LonT]],$F$2:F953,Datos[[#This Row],[Acq_date]]-1)=0,TRUE,FALSE)</f>
        <v>1</v>
      </c>
      <c r="W953" s="2" t="b">
        <f>AND(Comodines[[#This Row],[L&amp;L]],Comodines[[#This Row],[Nuevo_Fuego]])</f>
        <v>0</v>
      </c>
      <c r="X953" s="2" t="str">
        <f>IF(Comodines[[#This Row],[L&amp;L]],Comodines[[#This Row],[Contador]],"")</f>
        <v/>
      </c>
      <c r="Y953" s="2" t="str">
        <f>IFERROR(SMALL(Comodines[L&amp;LC1],COUNTA($U$2:U953)),"")</f>
        <v/>
      </c>
      <c r="Z953" s="2" t="str">
        <f>IF(AND(Comodines[[#This Row],[Nuevo_Fuego]],Comodines[[#This Row],[L&amp;L]]),Comodines[[#This Row],[Contador]],"")</f>
        <v/>
      </c>
      <c r="AA953" s="2" t="str">
        <f>IFERROR(SMALL(Comodines[FuegoC1],COUNTA($W$2:W953)),"")</f>
        <v/>
      </c>
      <c r="AB953" s="3"/>
      <c r="AD953" s="3"/>
      <c r="AE953" s="3"/>
    </row>
    <row r="954" spans="1:31" ht="15" x14ac:dyDescent="0.25">
      <c r="A954" s="25">
        <v>32.142620000000001</v>
      </c>
      <c r="B954" s="18">
        <v>-115.10814000000001</v>
      </c>
      <c r="C954" s="2">
        <v>337.9</v>
      </c>
      <c r="D954" s="2">
        <v>0.6</v>
      </c>
      <c r="E954" s="2">
        <v>0.5</v>
      </c>
      <c r="F954" s="4">
        <v>42643</v>
      </c>
      <c r="G954" s="2">
        <v>2005</v>
      </c>
      <c r="H954" s="2" t="s">
        <v>0</v>
      </c>
      <c r="I954" s="2" t="s">
        <v>1</v>
      </c>
      <c r="J954" s="2" t="s">
        <v>2</v>
      </c>
      <c r="K954" s="2">
        <v>307.10000000000002</v>
      </c>
      <c r="L954" s="2">
        <v>0</v>
      </c>
      <c r="M954" s="6" t="s">
        <v>3</v>
      </c>
      <c r="N954" s="23"/>
      <c r="O954" s="21" t="str">
        <f>Comodines[[#This Row],[Lat_trunc]]&amp;Comodines[[#This Row],[Lon_trunc]]</f>
        <v>32.1425-115.108</v>
      </c>
      <c r="P954" s="21">
        <f>MROUND(Datos[[#This Row],[Latitude]],IF(Datos[[#This Row],[Latitude]]&lt;0,-Precisión,Precisión))</f>
        <v>32.142499999999998</v>
      </c>
      <c r="Q954" s="21">
        <f>MROUND(Datos[[#This Row],[Longitude]],IF(Datos[[#This Row],[Longitude]]&lt;0,-Precisión,Precisión))</f>
        <v>-115.108</v>
      </c>
      <c r="R954" s="1">
        <v>953</v>
      </c>
      <c r="S954" s="5" t="b">
        <f>AND(Datos[[#This Row],[Latitude]]&gt;=Latitud_,Datos[[#This Row],[Latitude]]&lt;=_Latitud)</f>
        <v>0</v>
      </c>
      <c r="T954" s="2" t="b">
        <f>AND(Datos[[#This Row],[Longitude]]&gt;=Longitud_,Datos[[#This Row],[Longitude]]&lt;=_Longitud)</f>
        <v>0</v>
      </c>
      <c r="U954" s="2" t="b">
        <f>AND(Comodines[[#This Row],[Latitud]],Comodines[[#This Row],[Longitud]])</f>
        <v>0</v>
      </c>
      <c r="V954" s="2" t="b">
        <f>IF(COUNTIFS($O$2:O954,Comodines[[#This Row],[LatT&amp;LonT]],$F$2:F954,Datos[[#This Row],[Acq_date]]-1)=0,TRUE,FALSE)</f>
        <v>1</v>
      </c>
      <c r="W954" s="2" t="b">
        <f>AND(Comodines[[#This Row],[L&amp;L]],Comodines[[#This Row],[Nuevo_Fuego]])</f>
        <v>0</v>
      </c>
      <c r="X954" s="2" t="str">
        <f>IF(Comodines[[#This Row],[L&amp;L]],Comodines[[#This Row],[Contador]],"")</f>
        <v/>
      </c>
      <c r="Y954" s="2" t="str">
        <f>IFERROR(SMALL(Comodines[L&amp;LC1],COUNTA($U$2:U954)),"")</f>
        <v/>
      </c>
      <c r="Z954" s="2" t="str">
        <f>IF(AND(Comodines[[#This Row],[Nuevo_Fuego]],Comodines[[#This Row],[L&amp;L]]),Comodines[[#This Row],[Contador]],"")</f>
        <v/>
      </c>
      <c r="AA954" s="2" t="str">
        <f>IFERROR(SMALL(Comodines[FuegoC1],COUNTA($W$2:W954)),"")</f>
        <v/>
      </c>
      <c r="AB954" s="3"/>
      <c r="AD954" s="3"/>
      <c r="AE954" s="3"/>
    </row>
    <row r="955" spans="1:31" ht="15" x14ac:dyDescent="0.25">
      <c r="A955" s="25">
        <v>32.141129999999997</v>
      </c>
      <c r="B955" s="18">
        <v>-115.11445000000001</v>
      </c>
      <c r="C955" s="2">
        <v>342</v>
      </c>
      <c r="D955" s="2">
        <v>0.6</v>
      </c>
      <c r="E955" s="2">
        <v>0.5</v>
      </c>
      <c r="F955" s="4">
        <v>42643</v>
      </c>
      <c r="G955" s="2">
        <v>2005</v>
      </c>
      <c r="H955" s="2" t="s">
        <v>0</v>
      </c>
      <c r="I955" s="2" t="s">
        <v>1</v>
      </c>
      <c r="J955" s="2" t="s">
        <v>2</v>
      </c>
      <c r="K955" s="2">
        <v>306.7</v>
      </c>
      <c r="L955" s="2">
        <v>0</v>
      </c>
      <c r="M955" s="6" t="s">
        <v>3</v>
      </c>
      <c r="N955" s="23"/>
      <c r="O955" s="21" t="str">
        <f>Comodines[[#This Row],[Lat_trunc]]&amp;Comodines[[#This Row],[Lon_trunc]]</f>
        <v>32.141-115.1145</v>
      </c>
      <c r="P955" s="21">
        <f>MROUND(Datos[[#This Row],[Latitude]],IF(Datos[[#This Row],[Latitude]]&lt;0,-Precisión,Precisión))</f>
        <v>32.140999999999998</v>
      </c>
      <c r="Q955" s="21">
        <f>MROUND(Datos[[#This Row],[Longitude]],IF(Datos[[#This Row],[Longitude]]&lt;0,-Precisión,Precisión))</f>
        <v>-115.11450000000001</v>
      </c>
      <c r="R955" s="1">
        <v>954</v>
      </c>
      <c r="S955" s="5" t="b">
        <f>AND(Datos[[#This Row],[Latitude]]&gt;=Latitud_,Datos[[#This Row],[Latitude]]&lt;=_Latitud)</f>
        <v>0</v>
      </c>
      <c r="T955" s="2" t="b">
        <f>AND(Datos[[#This Row],[Longitude]]&gt;=Longitud_,Datos[[#This Row],[Longitude]]&lt;=_Longitud)</f>
        <v>0</v>
      </c>
      <c r="U955" s="2" t="b">
        <f>AND(Comodines[[#This Row],[Latitud]],Comodines[[#This Row],[Longitud]])</f>
        <v>0</v>
      </c>
      <c r="V955" s="2" t="b">
        <f>IF(COUNTIFS($O$2:O955,Comodines[[#This Row],[LatT&amp;LonT]],$F$2:F955,Datos[[#This Row],[Acq_date]]-1)=0,TRUE,FALSE)</f>
        <v>1</v>
      </c>
      <c r="W955" s="2" t="b">
        <f>AND(Comodines[[#This Row],[L&amp;L]],Comodines[[#This Row],[Nuevo_Fuego]])</f>
        <v>0</v>
      </c>
      <c r="X955" s="2" t="str">
        <f>IF(Comodines[[#This Row],[L&amp;L]],Comodines[[#This Row],[Contador]],"")</f>
        <v/>
      </c>
      <c r="Y955" s="2" t="str">
        <f>IFERROR(SMALL(Comodines[L&amp;LC1],COUNTA($U$2:U955)),"")</f>
        <v/>
      </c>
      <c r="Z955" s="2" t="str">
        <f>IF(AND(Comodines[[#This Row],[Nuevo_Fuego]],Comodines[[#This Row],[L&amp;L]]),Comodines[[#This Row],[Contador]],"")</f>
        <v/>
      </c>
      <c r="AA955" s="2" t="str">
        <f>IFERROR(SMALL(Comodines[FuegoC1],COUNTA($W$2:W955)),"")</f>
        <v/>
      </c>
      <c r="AB955" s="3"/>
      <c r="AD955" s="3"/>
      <c r="AE955" s="3"/>
    </row>
    <row r="956" spans="1:31" ht="15" x14ac:dyDescent="0.25">
      <c r="A956" s="25">
        <v>32.23104</v>
      </c>
      <c r="B956" s="18">
        <v>-115.01503</v>
      </c>
      <c r="C956" s="2">
        <v>344.6</v>
      </c>
      <c r="D956" s="2">
        <v>0.6</v>
      </c>
      <c r="E956" s="2">
        <v>0.5</v>
      </c>
      <c r="F956" s="4">
        <v>42643</v>
      </c>
      <c r="G956" s="2">
        <v>2005</v>
      </c>
      <c r="H956" s="2" t="s">
        <v>0</v>
      </c>
      <c r="I956" s="2" t="s">
        <v>1</v>
      </c>
      <c r="J956" s="2" t="s">
        <v>2</v>
      </c>
      <c r="K956" s="2">
        <v>306.7</v>
      </c>
      <c r="L956" s="2">
        <v>0</v>
      </c>
      <c r="M956" s="6" t="s">
        <v>3</v>
      </c>
      <c r="N956" s="23"/>
      <c r="O956" s="21" t="str">
        <f>Comodines[[#This Row],[Lat_trunc]]&amp;Comodines[[#This Row],[Lon_trunc]]</f>
        <v>32.231-115.015</v>
      </c>
      <c r="P956" s="21">
        <f>MROUND(Datos[[#This Row],[Latitude]],IF(Datos[[#This Row],[Latitude]]&lt;0,-Precisión,Precisión))</f>
        <v>32.231000000000002</v>
      </c>
      <c r="Q956" s="21">
        <f>MROUND(Datos[[#This Row],[Longitude]],IF(Datos[[#This Row],[Longitude]]&lt;0,-Precisión,Precisión))</f>
        <v>-115.015</v>
      </c>
      <c r="R956" s="1">
        <v>955</v>
      </c>
      <c r="S956" s="5" t="b">
        <f>AND(Datos[[#This Row],[Latitude]]&gt;=Latitud_,Datos[[#This Row],[Latitude]]&lt;=_Latitud)</f>
        <v>0</v>
      </c>
      <c r="T956" s="2" t="b">
        <f>AND(Datos[[#This Row],[Longitude]]&gt;=Longitud_,Datos[[#This Row],[Longitude]]&lt;=_Longitud)</f>
        <v>0</v>
      </c>
      <c r="U956" s="2" t="b">
        <f>AND(Comodines[[#This Row],[Latitud]],Comodines[[#This Row],[Longitud]])</f>
        <v>0</v>
      </c>
      <c r="V956" s="2" t="b">
        <f>IF(COUNTIFS($O$2:O956,Comodines[[#This Row],[LatT&amp;LonT]],$F$2:F956,Datos[[#This Row],[Acq_date]]-1)=0,TRUE,FALSE)</f>
        <v>1</v>
      </c>
      <c r="W956" s="2" t="b">
        <f>AND(Comodines[[#This Row],[L&amp;L]],Comodines[[#This Row],[Nuevo_Fuego]])</f>
        <v>0</v>
      </c>
      <c r="X956" s="2" t="str">
        <f>IF(Comodines[[#This Row],[L&amp;L]],Comodines[[#This Row],[Contador]],"")</f>
        <v/>
      </c>
      <c r="Y956" s="2" t="str">
        <f>IFERROR(SMALL(Comodines[L&amp;LC1],COUNTA($U$2:U956)),"")</f>
        <v/>
      </c>
      <c r="Z956" s="2" t="str">
        <f>IF(AND(Comodines[[#This Row],[Nuevo_Fuego]],Comodines[[#This Row],[L&amp;L]]),Comodines[[#This Row],[Contador]],"")</f>
        <v/>
      </c>
      <c r="AA956" s="2" t="str">
        <f>IFERROR(SMALL(Comodines[FuegoC1],COUNTA($W$2:W956)),"")</f>
        <v/>
      </c>
      <c r="AB956" s="3"/>
      <c r="AD956" s="3"/>
      <c r="AE956" s="3"/>
    </row>
    <row r="957" spans="1:31" ht="15" x14ac:dyDescent="0.25">
      <c r="A957" s="25">
        <v>32.235810000000001</v>
      </c>
      <c r="B957" s="18">
        <v>-115.01653</v>
      </c>
      <c r="C957" s="2">
        <v>345.2</v>
      </c>
      <c r="D957" s="2">
        <v>0.6</v>
      </c>
      <c r="E957" s="2">
        <v>0.5</v>
      </c>
      <c r="F957" s="4">
        <v>42643</v>
      </c>
      <c r="G957" s="2">
        <v>2005</v>
      </c>
      <c r="H957" s="2" t="s">
        <v>0</v>
      </c>
      <c r="I957" s="2" t="s">
        <v>1</v>
      </c>
      <c r="J957" s="2" t="s">
        <v>2</v>
      </c>
      <c r="K957" s="2">
        <v>306.39999999999998</v>
      </c>
      <c r="L957" s="2">
        <v>0</v>
      </c>
      <c r="M957" s="6" t="s">
        <v>3</v>
      </c>
      <c r="N957" s="23"/>
      <c r="O957" s="21" t="str">
        <f>Comodines[[#This Row],[Lat_trunc]]&amp;Comodines[[#This Row],[Lon_trunc]]</f>
        <v>32.236-115.0165</v>
      </c>
      <c r="P957" s="21">
        <f>MROUND(Datos[[#This Row],[Latitude]],IF(Datos[[#This Row],[Latitude]]&lt;0,-Precisión,Precisión))</f>
        <v>32.236000000000004</v>
      </c>
      <c r="Q957" s="21">
        <f>MROUND(Datos[[#This Row],[Longitude]],IF(Datos[[#This Row],[Longitude]]&lt;0,-Precisión,Precisión))</f>
        <v>-115.01650000000001</v>
      </c>
      <c r="R957" s="1">
        <v>956</v>
      </c>
      <c r="S957" s="5" t="b">
        <f>AND(Datos[[#This Row],[Latitude]]&gt;=Latitud_,Datos[[#This Row],[Latitude]]&lt;=_Latitud)</f>
        <v>0</v>
      </c>
      <c r="T957" s="2" t="b">
        <f>AND(Datos[[#This Row],[Longitude]]&gt;=Longitud_,Datos[[#This Row],[Longitude]]&lt;=_Longitud)</f>
        <v>0</v>
      </c>
      <c r="U957" s="2" t="b">
        <f>AND(Comodines[[#This Row],[Latitud]],Comodines[[#This Row],[Longitud]])</f>
        <v>0</v>
      </c>
      <c r="V957" s="2" t="b">
        <f>IF(COUNTIFS($O$2:O957,Comodines[[#This Row],[LatT&amp;LonT]],$F$2:F957,Datos[[#This Row],[Acq_date]]-1)=0,TRUE,FALSE)</f>
        <v>1</v>
      </c>
      <c r="W957" s="2" t="b">
        <f>AND(Comodines[[#This Row],[L&amp;L]],Comodines[[#This Row],[Nuevo_Fuego]])</f>
        <v>0</v>
      </c>
      <c r="X957" s="2" t="str">
        <f>IF(Comodines[[#This Row],[L&amp;L]],Comodines[[#This Row],[Contador]],"")</f>
        <v/>
      </c>
      <c r="Y957" s="2" t="str">
        <f>IFERROR(SMALL(Comodines[L&amp;LC1],COUNTA($U$2:U957)),"")</f>
        <v/>
      </c>
      <c r="Z957" s="2" t="str">
        <f>IF(AND(Comodines[[#This Row],[Nuevo_Fuego]],Comodines[[#This Row],[L&amp;L]]),Comodines[[#This Row],[Contador]],"")</f>
        <v/>
      </c>
      <c r="AA957" s="2" t="str">
        <f>IFERROR(SMALL(Comodines[FuegoC1],COUNTA($W$2:W957)),"")</f>
        <v/>
      </c>
      <c r="AB957" s="3"/>
      <c r="AD957" s="3"/>
      <c r="AE957" s="3"/>
    </row>
    <row r="958" spans="1:31" ht="15" x14ac:dyDescent="0.25">
      <c r="A958" s="25">
        <v>32.234380000000002</v>
      </c>
      <c r="B958" s="18">
        <v>-115.02275</v>
      </c>
      <c r="C958" s="2">
        <v>345.8</v>
      </c>
      <c r="D958" s="2">
        <v>0.6</v>
      </c>
      <c r="E958" s="2">
        <v>0.5</v>
      </c>
      <c r="F958" s="4">
        <v>42643</v>
      </c>
      <c r="G958" s="2">
        <v>2005</v>
      </c>
      <c r="H958" s="2" t="s">
        <v>0</v>
      </c>
      <c r="I958" s="2" t="s">
        <v>1</v>
      </c>
      <c r="J958" s="2" t="s">
        <v>2</v>
      </c>
      <c r="K958" s="2">
        <v>306</v>
      </c>
      <c r="L958" s="2">
        <v>0</v>
      </c>
      <c r="M958" s="6" t="s">
        <v>3</v>
      </c>
      <c r="N958" s="23"/>
      <c r="O958" s="21" t="str">
        <f>Comodines[[#This Row],[Lat_trunc]]&amp;Comodines[[#This Row],[Lon_trunc]]</f>
        <v>32.2345-115.023</v>
      </c>
      <c r="P958" s="21">
        <f>MROUND(Datos[[#This Row],[Latitude]],IF(Datos[[#This Row],[Latitude]]&lt;0,-Precisión,Precisión))</f>
        <v>32.234500000000004</v>
      </c>
      <c r="Q958" s="21">
        <f>MROUND(Datos[[#This Row],[Longitude]],IF(Datos[[#This Row],[Longitude]]&lt;0,-Precisión,Precisión))</f>
        <v>-115.023</v>
      </c>
      <c r="R958" s="1">
        <v>957</v>
      </c>
      <c r="S958" s="5" t="b">
        <f>AND(Datos[[#This Row],[Latitude]]&gt;=Latitud_,Datos[[#This Row],[Latitude]]&lt;=_Latitud)</f>
        <v>0</v>
      </c>
      <c r="T958" s="2" t="b">
        <f>AND(Datos[[#This Row],[Longitude]]&gt;=Longitud_,Datos[[#This Row],[Longitude]]&lt;=_Longitud)</f>
        <v>0</v>
      </c>
      <c r="U958" s="2" t="b">
        <f>AND(Comodines[[#This Row],[Latitud]],Comodines[[#This Row],[Longitud]])</f>
        <v>0</v>
      </c>
      <c r="V958" s="2" t="b">
        <f>IF(COUNTIFS($O$2:O958,Comodines[[#This Row],[LatT&amp;LonT]],$F$2:F958,Datos[[#This Row],[Acq_date]]-1)=0,TRUE,FALSE)</f>
        <v>1</v>
      </c>
      <c r="W958" s="2" t="b">
        <f>AND(Comodines[[#This Row],[L&amp;L]],Comodines[[#This Row],[Nuevo_Fuego]])</f>
        <v>0</v>
      </c>
      <c r="X958" s="2" t="str">
        <f>IF(Comodines[[#This Row],[L&amp;L]],Comodines[[#This Row],[Contador]],"")</f>
        <v/>
      </c>
      <c r="Y958" s="2" t="str">
        <f>IFERROR(SMALL(Comodines[L&amp;LC1],COUNTA($U$2:U958)),"")</f>
        <v/>
      </c>
      <c r="Z958" s="2" t="str">
        <f>IF(AND(Comodines[[#This Row],[Nuevo_Fuego]],Comodines[[#This Row],[L&amp;L]]),Comodines[[#This Row],[Contador]],"")</f>
        <v/>
      </c>
      <c r="AA958" s="2" t="str">
        <f>IFERROR(SMALL(Comodines[FuegoC1],COUNTA($W$2:W958)),"")</f>
        <v/>
      </c>
      <c r="AB958" s="3"/>
      <c r="AD958" s="3"/>
      <c r="AE958" s="3"/>
    </row>
    <row r="959" spans="1:31" ht="15" x14ac:dyDescent="0.25">
      <c r="A959" s="25">
        <v>32.228459999999998</v>
      </c>
      <c r="B959" s="18">
        <v>-115.27229</v>
      </c>
      <c r="C959" s="2">
        <v>332.6</v>
      </c>
      <c r="D959" s="2">
        <v>0.6</v>
      </c>
      <c r="E959" s="2">
        <v>0.6</v>
      </c>
      <c r="F959" s="4">
        <v>42643</v>
      </c>
      <c r="G959" s="2">
        <v>2005</v>
      </c>
      <c r="H959" s="2" t="s">
        <v>0</v>
      </c>
      <c r="I959" s="2" t="s">
        <v>4</v>
      </c>
      <c r="J959" s="2" t="s">
        <v>2</v>
      </c>
      <c r="K959" s="2">
        <v>307.2</v>
      </c>
      <c r="L959" s="2">
        <v>0</v>
      </c>
      <c r="M959" s="6" t="s">
        <v>3</v>
      </c>
      <c r="N959" s="23"/>
      <c r="O959" s="21" t="str">
        <f>Comodines[[#This Row],[Lat_trunc]]&amp;Comodines[[#This Row],[Lon_trunc]]</f>
        <v>32.2285-115.2725</v>
      </c>
      <c r="P959" s="21">
        <f>MROUND(Datos[[#This Row],[Latitude]],IF(Datos[[#This Row],[Latitude]]&lt;0,-Precisión,Precisión))</f>
        <v>32.228500000000004</v>
      </c>
      <c r="Q959" s="21">
        <f>MROUND(Datos[[#This Row],[Longitude]],IF(Datos[[#This Row],[Longitude]]&lt;0,-Precisión,Precisión))</f>
        <v>-115.27250000000001</v>
      </c>
      <c r="R959" s="1">
        <v>958</v>
      </c>
      <c r="S959" s="5" t="b">
        <f>AND(Datos[[#This Row],[Latitude]]&gt;=Latitud_,Datos[[#This Row],[Latitude]]&lt;=_Latitud)</f>
        <v>0</v>
      </c>
      <c r="T959" s="2" t="b">
        <f>AND(Datos[[#This Row],[Longitude]]&gt;=Longitud_,Datos[[#This Row],[Longitude]]&lt;=_Longitud)</f>
        <v>0</v>
      </c>
      <c r="U959" s="2" t="b">
        <f>AND(Comodines[[#This Row],[Latitud]],Comodines[[#This Row],[Longitud]])</f>
        <v>0</v>
      </c>
      <c r="V959" s="2" t="b">
        <f>IF(COUNTIFS($O$2:O959,Comodines[[#This Row],[LatT&amp;LonT]],$F$2:F959,Datos[[#This Row],[Acq_date]]-1)=0,TRUE,FALSE)</f>
        <v>1</v>
      </c>
      <c r="W959" s="2" t="b">
        <f>AND(Comodines[[#This Row],[L&amp;L]],Comodines[[#This Row],[Nuevo_Fuego]])</f>
        <v>0</v>
      </c>
      <c r="X959" s="2" t="str">
        <f>IF(Comodines[[#This Row],[L&amp;L]],Comodines[[#This Row],[Contador]],"")</f>
        <v/>
      </c>
      <c r="Y959" s="2" t="str">
        <f>IFERROR(SMALL(Comodines[L&amp;LC1],COUNTA($U$2:U959)),"")</f>
        <v/>
      </c>
      <c r="Z959" s="2" t="str">
        <f>IF(AND(Comodines[[#This Row],[Nuevo_Fuego]],Comodines[[#This Row],[L&amp;L]]),Comodines[[#This Row],[Contador]],"")</f>
        <v/>
      </c>
      <c r="AA959" s="2" t="str">
        <f>IFERROR(SMALL(Comodines[FuegoC1],COUNTA($W$2:W959)),"")</f>
        <v/>
      </c>
      <c r="AB959" s="3"/>
      <c r="AD959" s="3"/>
      <c r="AE959" s="3"/>
    </row>
    <row r="960" spans="1:31" ht="15" x14ac:dyDescent="0.25">
      <c r="A960" s="25">
        <v>32.230040000000002</v>
      </c>
      <c r="B960" s="18">
        <v>-115.27251</v>
      </c>
      <c r="C960" s="2">
        <v>332.2</v>
      </c>
      <c r="D960" s="2">
        <v>0.6</v>
      </c>
      <c r="E960" s="2">
        <v>0.6</v>
      </c>
      <c r="F960" s="4">
        <v>42643</v>
      </c>
      <c r="G960" s="2">
        <v>2005</v>
      </c>
      <c r="H960" s="2" t="s">
        <v>0</v>
      </c>
      <c r="I960" s="2" t="s">
        <v>4</v>
      </c>
      <c r="J960" s="2" t="s">
        <v>2</v>
      </c>
      <c r="K960" s="2">
        <v>306.39999999999998</v>
      </c>
      <c r="L960" s="2">
        <v>0</v>
      </c>
      <c r="M960" s="6" t="s">
        <v>3</v>
      </c>
      <c r="N960" s="23"/>
      <c r="O960" s="21" t="str">
        <f>Comodines[[#This Row],[Lat_trunc]]&amp;Comodines[[#This Row],[Lon_trunc]]</f>
        <v>32.23-115.2725</v>
      </c>
      <c r="P960" s="21">
        <f>MROUND(Datos[[#This Row],[Latitude]],IF(Datos[[#This Row],[Latitude]]&lt;0,-Precisión,Precisión))</f>
        <v>32.230000000000004</v>
      </c>
      <c r="Q960" s="21">
        <f>MROUND(Datos[[#This Row],[Longitude]],IF(Datos[[#This Row],[Longitude]]&lt;0,-Precisión,Precisión))</f>
        <v>-115.27250000000001</v>
      </c>
      <c r="R960" s="1">
        <v>959</v>
      </c>
      <c r="S960" s="5" t="b">
        <f>AND(Datos[[#This Row],[Latitude]]&gt;=Latitud_,Datos[[#This Row],[Latitude]]&lt;=_Latitud)</f>
        <v>0</v>
      </c>
      <c r="T960" s="2" t="b">
        <f>AND(Datos[[#This Row],[Longitude]]&gt;=Longitud_,Datos[[#This Row],[Longitude]]&lt;=_Longitud)</f>
        <v>0</v>
      </c>
      <c r="U960" s="2" t="b">
        <f>AND(Comodines[[#This Row],[Latitud]],Comodines[[#This Row],[Longitud]])</f>
        <v>0</v>
      </c>
      <c r="V960" s="2" t="b">
        <f>IF(COUNTIFS($O$2:O960,Comodines[[#This Row],[LatT&amp;LonT]],$F$2:F960,Datos[[#This Row],[Acq_date]]-1)=0,TRUE,FALSE)</f>
        <v>1</v>
      </c>
      <c r="W960" s="2" t="b">
        <f>AND(Comodines[[#This Row],[L&amp;L]],Comodines[[#This Row],[Nuevo_Fuego]])</f>
        <v>0</v>
      </c>
      <c r="X960" s="2" t="str">
        <f>IF(Comodines[[#This Row],[L&amp;L]],Comodines[[#This Row],[Contador]],"")</f>
        <v/>
      </c>
      <c r="Y960" s="2" t="str">
        <f>IFERROR(SMALL(Comodines[L&amp;LC1],COUNTA($U$2:U960)),"")</f>
        <v/>
      </c>
      <c r="Z960" s="2" t="str">
        <f>IF(AND(Comodines[[#This Row],[Nuevo_Fuego]],Comodines[[#This Row],[L&amp;L]]),Comodines[[#This Row],[Contador]],"")</f>
        <v/>
      </c>
      <c r="AA960" s="2" t="str">
        <f>IFERROR(SMALL(Comodines[FuegoC1],COUNTA($W$2:W960)),"")</f>
        <v/>
      </c>
      <c r="AB960" s="3"/>
      <c r="AD960" s="3"/>
      <c r="AE960" s="3"/>
    </row>
    <row r="961" spans="1:31" ht="15" x14ac:dyDescent="0.25">
      <c r="A961" s="25">
        <v>32.236660000000001</v>
      </c>
      <c r="B961" s="18">
        <v>-115.28843999999999</v>
      </c>
      <c r="C961" s="2">
        <v>349.1</v>
      </c>
      <c r="D961" s="2">
        <v>0.6</v>
      </c>
      <c r="E961" s="2">
        <v>0.6</v>
      </c>
      <c r="F961" s="4">
        <v>42643</v>
      </c>
      <c r="G961" s="2">
        <v>2005</v>
      </c>
      <c r="H961" s="2" t="s">
        <v>0</v>
      </c>
      <c r="I961" s="2" t="s">
        <v>1</v>
      </c>
      <c r="J961" s="2" t="s">
        <v>2</v>
      </c>
      <c r="K961" s="2">
        <v>309.7</v>
      </c>
      <c r="L961" s="2">
        <v>0</v>
      </c>
      <c r="M961" s="6" t="s">
        <v>3</v>
      </c>
      <c r="N961" s="23"/>
      <c r="O961" s="21" t="str">
        <f>Comodines[[#This Row],[Lat_trunc]]&amp;Comodines[[#This Row],[Lon_trunc]]</f>
        <v>32.2365-115.2885</v>
      </c>
      <c r="P961" s="21">
        <f>MROUND(Datos[[#This Row],[Latitude]],IF(Datos[[#This Row],[Latitude]]&lt;0,-Precisión,Precisión))</f>
        <v>32.236499999999999</v>
      </c>
      <c r="Q961" s="21">
        <f>MROUND(Datos[[#This Row],[Longitude]],IF(Datos[[#This Row],[Longitude]]&lt;0,-Precisión,Precisión))</f>
        <v>-115.2885</v>
      </c>
      <c r="R961" s="1">
        <v>960</v>
      </c>
      <c r="S961" s="5" t="b">
        <f>AND(Datos[[#This Row],[Latitude]]&gt;=Latitud_,Datos[[#This Row],[Latitude]]&lt;=_Latitud)</f>
        <v>0</v>
      </c>
      <c r="T961" s="2" t="b">
        <f>AND(Datos[[#This Row],[Longitude]]&gt;=Longitud_,Datos[[#This Row],[Longitude]]&lt;=_Longitud)</f>
        <v>0</v>
      </c>
      <c r="U961" s="2" t="b">
        <f>AND(Comodines[[#This Row],[Latitud]],Comodines[[#This Row],[Longitud]])</f>
        <v>0</v>
      </c>
      <c r="V961" s="2" t="b">
        <f>IF(COUNTIFS($O$2:O961,Comodines[[#This Row],[LatT&amp;LonT]],$F$2:F961,Datos[[#This Row],[Acq_date]]-1)=0,TRUE,FALSE)</f>
        <v>1</v>
      </c>
      <c r="W961" s="2" t="b">
        <f>AND(Comodines[[#This Row],[L&amp;L]],Comodines[[#This Row],[Nuevo_Fuego]])</f>
        <v>0</v>
      </c>
      <c r="X961" s="2" t="str">
        <f>IF(Comodines[[#This Row],[L&amp;L]],Comodines[[#This Row],[Contador]],"")</f>
        <v/>
      </c>
      <c r="Y961" s="2" t="str">
        <f>IFERROR(SMALL(Comodines[L&amp;LC1],COUNTA($U$2:U961)),"")</f>
        <v/>
      </c>
      <c r="Z961" s="2" t="str">
        <f>IF(AND(Comodines[[#This Row],[Nuevo_Fuego]],Comodines[[#This Row],[L&amp;L]]),Comodines[[#This Row],[Contador]],"")</f>
        <v/>
      </c>
      <c r="AA961" s="2" t="str">
        <f>IFERROR(SMALL(Comodines[FuegoC1],COUNTA($W$2:W961)),"")</f>
        <v/>
      </c>
      <c r="AB961" s="3"/>
      <c r="AD961" s="3"/>
      <c r="AE961" s="3"/>
    </row>
    <row r="962" spans="1:31" ht="15" x14ac:dyDescent="0.25">
      <c r="A962" s="25">
        <v>32.258690000000001</v>
      </c>
      <c r="B962" s="18">
        <v>-115.26096</v>
      </c>
      <c r="C962" s="2">
        <v>339.5</v>
      </c>
      <c r="D962" s="2">
        <v>0.6</v>
      </c>
      <c r="E962" s="2">
        <v>0.6</v>
      </c>
      <c r="F962" s="4">
        <v>42643</v>
      </c>
      <c r="G962" s="2">
        <v>2005</v>
      </c>
      <c r="H962" s="2" t="s">
        <v>0</v>
      </c>
      <c r="I962" s="2" t="s">
        <v>1</v>
      </c>
      <c r="J962" s="2" t="s">
        <v>2</v>
      </c>
      <c r="K962" s="2">
        <v>306.7</v>
      </c>
      <c r="L962" s="2">
        <v>0</v>
      </c>
      <c r="M962" s="6" t="s">
        <v>3</v>
      </c>
      <c r="N962" s="23"/>
      <c r="O962" s="21" t="str">
        <f>Comodines[[#This Row],[Lat_trunc]]&amp;Comodines[[#This Row],[Lon_trunc]]</f>
        <v>32.2585-115.261</v>
      </c>
      <c r="P962" s="21">
        <f>MROUND(Datos[[#This Row],[Latitude]],IF(Datos[[#This Row],[Latitude]]&lt;0,-Precisión,Precisión))</f>
        <v>32.258499999999998</v>
      </c>
      <c r="Q962" s="21">
        <f>MROUND(Datos[[#This Row],[Longitude]],IF(Datos[[#This Row],[Longitude]]&lt;0,-Precisión,Precisión))</f>
        <v>-115.261</v>
      </c>
      <c r="R962" s="1">
        <v>961</v>
      </c>
      <c r="S962" s="5" t="b">
        <f>AND(Datos[[#This Row],[Latitude]]&gt;=Latitud_,Datos[[#This Row],[Latitude]]&lt;=_Latitud)</f>
        <v>0</v>
      </c>
      <c r="T962" s="2" t="b">
        <f>AND(Datos[[#This Row],[Longitude]]&gt;=Longitud_,Datos[[#This Row],[Longitude]]&lt;=_Longitud)</f>
        <v>0</v>
      </c>
      <c r="U962" s="2" t="b">
        <f>AND(Comodines[[#This Row],[Latitud]],Comodines[[#This Row],[Longitud]])</f>
        <v>0</v>
      </c>
      <c r="V962" s="2" t="b">
        <f>IF(COUNTIFS($O$2:O962,Comodines[[#This Row],[LatT&amp;LonT]],$F$2:F962,Datos[[#This Row],[Acq_date]]-1)=0,TRUE,FALSE)</f>
        <v>1</v>
      </c>
      <c r="W962" s="2" t="b">
        <f>AND(Comodines[[#This Row],[L&amp;L]],Comodines[[#This Row],[Nuevo_Fuego]])</f>
        <v>0</v>
      </c>
      <c r="X962" s="2" t="str">
        <f>IF(Comodines[[#This Row],[L&amp;L]],Comodines[[#This Row],[Contador]],"")</f>
        <v/>
      </c>
      <c r="Y962" s="2" t="str">
        <f>IFERROR(SMALL(Comodines[L&amp;LC1],COUNTA($U$2:U962)),"")</f>
        <v/>
      </c>
      <c r="Z962" s="2" t="str">
        <f>IF(AND(Comodines[[#This Row],[Nuevo_Fuego]],Comodines[[#This Row],[L&amp;L]]),Comodines[[#This Row],[Contador]],"")</f>
        <v/>
      </c>
      <c r="AA962" s="2" t="str">
        <f>IFERROR(SMALL(Comodines[FuegoC1],COUNTA($W$2:W962)),"")</f>
        <v/>
      </c>
      <c r="AB962" s="3"/>
      <c r="AD962" s="3"/>
      <c r="AE962" s="3"/>
    </row>
    <row r="963" spans="1:31" ht="15" x14ac:dyDescent="0.25">
      <c r="A963" s="25">
        <v>32.265009999999997</v>
      </c>
      <c r="B963" s="18">
        <v>-115.2561</v>
      </c>
      <c r="C963" s="2">
        <v>333.9</v>
      </c>
      <c r="D963" s="2">
        <v>0.6</v>
      </c>
      <c r="E963" s="2">
        <v>0.6</v>
      </c>
      <c r="F963" s="4">
        <v>42643</v>
      </c>
      <c r="G963" s="2">
        <v>2005</v>
      </c>
      <c r="H963" s="2" t="s">
        <v>0</v>
      </c>
      <c r="I963" s="2" t="s">
        <v>4</v>
      </c>
      <c r="J963" s="2" t="s">
        <v>2</v>
      </c>
      <c r="K963" s="2">
        <v>306.10000000000002</v>
      </c>
      <c r="L963" s="2">
        <v>0</v>
      </c>
      <c r="M963" s="6" t="s">
        <v>3</v>
      </c>
      <c r="N963" s="23"/>
      <c r="O963" s="21" t="str">
        <f>Comodines[[#This Row],[Lat_trunc]]&amp;Comodines[[#This Row],[Lon_trunc]]</f>
        <v>32.265-115.256</v>
      </c>
      <c r="P963" s="21">
        <f>MROUND(Datos[[#This Row],[Latitude]],IF(Datos[[#This Row],[Latitude]]&lt;0,-Precisión,Precisión))</f>
        <v>32.265000000000001</v>
      </c>
      <c r="Q963" s="21">
        <f>MROUND(Datos[[#This Row],[Longitude]],IF(Datos[[#This Row],[Longitude]]&lt;0,-Precisión,Precisión))</f>
        <v>-115.256</v>
      </c>
      <c r="R963" s="1">
        <v>962</v>
      </c>
      <c r="S963" s="5" t="b">
        <f>AND(Datos[[#This Row],[Latitude]]&gt;=Latitud_,Datos[[#This Row],[Latitude]]&lt;=_Latitud)</f>
        <v>0</v>
      </c>
      <c r="T963" s="2" t="b">
        <f>AND(Datos[[#This Row],[Longitude]]&gt;=Longitud_,Datos[[#This Row],[Longitude]]&lt;=_Longitud)</f>
        <v>0</v>
      </c>
      <c r="U963" s="2" t="b">
        <f>AND(Comodines[[#This Row],[Latitud]],Comodines[[#This Row],[Longitud]])</f>
        <v>0</v>
      </c>
      <c r="V963" s="2" t="b">
        <f>IF(COUNTIFS($O$2:O963,Comodines[[#This Row],[LatT&amp;LonT]],$F$2:F963,Datos[[#This Row],[Acq_date]]-1)=0,TRUE,FALSE)</f>
        <v>1</v>
      </c>
      <c r="W963" s="2" t="b">
        <f>AND(Comodines[[#This Row],[L&amp;L]],Comodines[[#This Row],[Nuevo_Fuego]])</f>
        <v>0</v>
      </c>
      <c r="X963" s="2" t="str">
        <f>IF(Comodines[[#This Row],[L&amp;L]],Comodines[[#This Row],[Contador]],"")</f>
        <v/>
      </c>
      <c r="Y963" s="2" t="str">
        <f>IFERROR(SMALL(Comodines[L&amp;LC1],COUNTA($U$2:U963)),"")</f>
        <v/>
      </c>
      <c r="Z963" s="2" t="str">
        <f>IF(AND(Comodines[[#This Row],[Nuevo_Fuego]],Comodines[[#This Row],[L&amp;L]]),Comodines[[#This Row],[Contador]],"")</f>
        <v/>
      </c>
      <c r="AA963" s="2" t="str">
        <f>IFERROR(SMALL(Comodines[FuegoC1],COUNTA($W$2:W963)),"")</f>
        <v/>
      </c>
      <c r="AB963" s="3"/>
      <c r="AD963" s="3"/>
      <c r="AE963" s="3"/>
    </row>
    <row r="964" spans="1:31" ht="15" x14ac:dyDescent="0.25">
      <c r="A964" s="25">
        <v>32.274320000000003</v>
      </c>
      <c r="B964" s="18">
        <v>-115.23845</v>
      </c>
      <c r="C964" s="2">
        <v>336</v>
      </c>
      <c r="D964" s="2">
        <v>0.6</v>
      </c>
      <c r="E964" s="2">
        <v>0.5</v>
      </c>
      <c r="F964" s="4">
        <v>42643</v>
      </c>
      <c r="G964" s="2">
        <v>2005</v>
      </c>
      <c r="H964" s="2" t="s">
        <v>0</v>
      </c>
      <c r="I964" s="2" t="s">
        <v>4</v>
      </c>
      <c r="J964" s="2" t="s">
        <v>2</v>
      </c>
      <c r="K964" s="2">
        <v>306.7</v>
      </c>
      <c r="L964" s="2">
        <v>0</v>
      </c>
      <c r="M964" s="6" t="s">
        <v>3</v>
      </c>
      <c r="N964" s="23"/>
      <c r="O964" s="21" t="str">
        <f>Comodines[[#This Row],[Lat_trunc]]&amp;Comodines[[#This Row],[Lon_trunc]]</f>
        <v>32.2745-115.2385</v>
      </c>
      <c r="P964" s="21">
        <f>MROUND(Datos[[#This Row],[Latitude]],IF(Datos[[#This Row],[Latitude]]&lt;0,-Precisión,Precisión))</f>
        <v>32.274500000000003</v>
      </c>
      <c r="Q964" s="21">
        <f>MROUND(Datos[[#This Row],[Longitude]],IF(Datos[[#This Row],[Longitude]]&lt;0,-Precisión,Precisión))</f>
        <v>-115.2385</v>
      </c>
      <c r="R964" s="1">
        <v>963</v>
      </c>
      <c r="S964" s="5" t="b">
        <f>AND(Datos[[#This Row],[Latitude]]&gt;=Latitud_,Datos[[#This Row],[Latitude]]&lt;=_Latitud)</f>
        <v>0</v>
      </c>
      <c r="T964" s="2" t="b">
        <f>AND(Datos[[#This Row],[Longitude]]&gt;=Longitud_,Datos[[#This Row],[Longitude]]&lt;=_Longitud)</f>
        <v>0</v>
      </c>
      <c r="U964" s="2" t="b">
        <f>AND(Comodines[[#This Row],[Latitud]],Comodines[[#This Row],[Longitud]])</f>
        <v>0</v>
      </c>
      <c r="V964" s="2" t="b">
        <f>IF(COUNTIFS($O$2:O964,Comodines[[#This Row],[LatT&amp;LonT]],$F$2:F964,Datos[[#This Row],[Acq_date]]-1)=0,TRUE,FALSE)</f>
        <v>1</v>
      </c>
      <c r="W964" s="2" t="b">
        <f>AND(Comodines[[#This Row],[L&amp;L]],Comodines[[#This Row],[Nuevo_Fuego]])</f>
        <v>0</v>
      </c>
      <c r="X964" s="2" t="str">
        <f>IF(Comodines[[#This Row],[L&amp;L]],Comodines[[#This Row],[Contador]],"")</f>
        <v/>
      </c>
      <c r="Y964" s="2" t="str">
        <f>IFERROR(SMALL(Comodines[L&amp;LC1],COUNTA($U$2:U964)),"")</f>
        <v/>
      </c>
      <c r="Z964" s="2" t="str">
        <f>IF(AND(Comodines[[#This Row],[Nuevo_Fuego]],Comodines[[#This Row],[L&amp;L]]),Comodines[[#This Row],[Contador]],"")</f>
        <v/>
      </c>
      <c r="AA964" s="2" t="str">
        <f>IFERROR(SMALL(Comodines[FuegoC1],COUNTA($W$2:W964)),"")</f>
        <v/>
      </c>
      <c r="AB964" s="3"/>
      <c r="AD964" s="3"/>
      <c r="AE964" s="3"/>
    </row>
    <row r="965" spans="1:31" ht="15" x14ac:dyDescent="0.25">
      <c r="A965" s="25">
        <v>32.307940000000002</v>
      </c>
      <c r="B965" s="18">
        <v>-115.1605</v>
      </c>
      <c r="C965" s="2">
        <v>347.7</v>
      </c>
      <c r="D965" s="2">
        <v>0.6</v>
      </c>
      <c r="E965" s="2">
        <v>0.5</v>
      </c>
      <c r="F965" s="4">
        <v>42643</v>
      </c>
      <c r="G965" s="2">
        <v>2005</v>
      </c>
      <c r="H965" s="2" t="s">
        <v>0</v>
      </c>
      <c r="I965" s="2" t="s">
        <v>1</v>
      </c>
      <c r="J965" s="2" t="s">
        <v>2</v>
      </c>
      <c r="K965" s="2">
        <v>307.8</v>
      </c>
      <c r="L965" s="2">
        <v>0</v>
      </c>
      <c r="M965" s="6" t="s">
        <v>3</v>
      </c>
      <c r="N965" s="23"/>
      <c r="O965" s="21" t="str">
        <f>Comodines[[#This Row],[Lat_trunc]]&amp;Comodines[[#This Row],[Lon_trunc]]</f>
        <v>32.308-115.1605</v>
      </c>
      <c r="P965" s="21">
        <f>MROUND(Datos[[#This Row],[Latitude]],IF(Datos[[#This Row],[Latitude]]&lt;0,-Precisión,Precisión))</f>
        <v>32.308</v>
      </c>
      <c r="Q965" s="21">
        <f>MROUND(Datos[[#This Row],[Longitude]],IF(Datos[[#This Row],[Longitude]]&lt;0,-Precisión,Precisión))</f>
        <v>-115.1605</v>
      </c>
      <c r="R965" s="1">
        <v>964</v>
      </c>
      <c r="S965" s="5" t="b">
        <f>AND(Datos[[#This Row],[Latitude]]&gt;=Latitud_,Datos[[#This Row],[Latitude]]&lt;=_Latitud)</f>
        <v>0</v>
      </c>
      <c r="T965" s="2" t="b">
        <f>AND(Datos[[#This Row],[Longitude]]&gt;=Longitud_,Datos[[#This Row],[Longitude]]&lt;=_Longitud)</f>
        <v>0</v>
      </c>
      <c r="U965" s="2" t="b">
        <f>AND(Comodines[[#This Row],[Latitud]],Comodines[[#This Row],[Longitud]])</f>
        <v>0</v>
      </c>
      <c r="V965" s="2" t="b">
        <f>IF(COUNTIFS($O$2:O965,Comodines[[#This Row],[LatT&amp;LonT]],$F$2:F965,Datos[[#This Row],[Acq_date]]-1)=0,TRUE,FALSE)</f>
        <v>1</v>
      </c>
      <c r="W965" s="2" t="b">
        <f>AND(Comodines[[#This Row],[L&amp;L]],Comodines[[#This Row],[Nuevo_Fuego]])</f>
        <v>0</v>
      </c>
      <c r="X965" s="2" t="str">
        <f>IF(Comodines[[#This Row],[L&amp;L]],Comodines[[#This Row],[Contador]],"")</f>
        <v/>
      </c>
      <c r="Y965" s="2" t="str">
        <f>IFERROR(SMALL(Comodines[L&amp;LC1],COUNTA($U$2:U965)),"")</f>
        <v/>
      </c>
      <c r="Z965" s="2" t="str">
        <f>IF(AND(Comodines[[#This Row],[Nuevo_Fuego]],Comodines[[#This Row],[L&amp;L]]),Comodines[[#This Row],[Contador]],"")</f>
        <v/>
      </c>
      <c r="AA965" s="2" t="str">
        <f>IFERROR(SMALL(Comodines[FuegoC1],COUNTA($W$2:W965)),"")</f>
        <v/>
      </c>
      <c r="AB965" s="3"/>
      <c r="AD965" s="3"/>
      <c r="AE965" s="3"/>
    </row>
    <row r="966" spans="1:31" ht="15" x14ac:dyDescent="0.25">
      <c r="A966" s="25">
        <v>32.586300000000001</v>
      </c>
      <c r="B966" s="18">
        <v>-115.01924</v>
      </c>
      <c r="C966" s="2">
        <v>344.1</v>
      </c>
      <c r="D966" s="2">
        <v>0.6</v>
      </c>
      <c r="E966" s="2">
        <v>0.5</v>
      </c>
      <c r="F966" s="4">
        <v>42643</v>
      </c>
      <c r="G966" s="2">
        <v>2005</v>
      </c>
      <c r="H966" s="2" t="s">
        <v>0</v>
      </c>
      <c r="I966" s="2" t="s">
        <v>1</v>
      </c>
      <c r="J966" s="2" t="s">
        <v>2</v>
      </c>
      <c r="K966" s="2">
        <v>308.60000000000002</v>
      </c>
      <c r="L966" s="2">
        <v>0</v>
      </c>
      <c r="M966" s="6" t="s">
        <v>3</v>
      </c>
      <c r="N966" s="23"/>
      <c r="O966" s="21" t="str">
        <f>Comodines[[#This Row],[Lat_trunc]]&amp;Comodines[[#This Row],[Lon_trunc]]</f>
        <v>32.5865-115.019</v>
      </c>
      <c r="P966" s="21">
        <f>MROUND(Datos[[#This Row],[Latitude]],IF(Datos[[#This Row],[Latitude]]&lt;0,-Precisión,Precisión))</f>
        <v>32.586500000000001</v>
      </c>
      <c r="Q966" s="21">
        <f>MROUND(Datos[[#This Row],[Longitude]],IF(Datos[[#This Row],[Longitude]]&lt;0,-Precisión,Precisión))</f>
        <v>-115.01900000000001</v>
      </c>
      <c r="R966" s="1">
        <v>965</v>
      </c>
      <c r="S966" s="5" t="b">
        <f>AND(Datos[[#This Row],[Latitude]]&gt;=Latitud_,Datos[[#This Row],[Latitude]]&lt;=_Latitud)</f>
        <v>0</v>
      </c>
      <c r="T966" s="2" t="b">
        <f>AND(Datos[[#This Row],[Longitude]]&gt;=Longitud_,Datos[[#This Row],[Longitude]]&lt;=_Longitud)</f>
        <v>0</v>
      </c>
      <c r="U966" s="2" t="b">
        <f>AND(Comodines[[#This Row],[Latitud]],Comodines[[#This Row],[Longitud]])</f>
        <v>0</v>
      </c>
      <c r="V966" s="2" t="b">
        <f>IF(COUNTIFS($O$2:O966,Comodines[[#This Row],[LatT&amp;LonT]],$F$2:F966,Datos[[#This Row],[Acq_date]]-1)=0,TRUE,FALSE)</f>
        <v>1</v>
      </c>
      <c r="W966" s="2" t="b">
        <f>AND(Comodines[[#This Row],[L&amp;L]],Comodines[[#This Row],[Nuevo_Fuego]])</f>
        <v>0</v>
      </c>
      <c r="X966" s="2" t="str">
        <f>IF(Comodines[[#This Row],[L&amp;L]],Comodines[[#This Row],[Contador]],"")</f>
        <v/>
      </c>
      <c r="Y966" s="2" t="str">
        <f>IFERROR(SMALL(Comodines[L&amp;LC1],COUNTA($U$2:U966)),"")</f>
        <v/>
      </c>
      <c r="Z966" s="2" t="str">
        <f>IF(AND(Comodines[[#This Row],[Nuevo_Fuego]],Comodines[[#This Row],[L&amp;L]]),Comodines[[#This Row],[Contador]],"")</f>
        <v/>
      </c>
      <c r="AA966" s="2" t="str">
        <f>IFERROR(SMALL(Comodines[FuegoC1],COUNTA($W$2:W966)),"")</f>
        <v/>
      </c>
      <c r="AB966" s="3"/>
      <c r="AD966" s="3"/>
      <c r="AE966" s="3"/>
    </row>
    <row r="967" spans="1:31" ht="15" x14ac:dyDescent="0.25">
      <c r="A967" s="25">
        <v>32.59102</v>
      </c>
      <c r="B967" s="18">
        <v>-115.02074</v>
      </c>
      <c r="C967" s="2">
        <v>335.6</v>
      </c>
      <c r="D967" s="2">
        <v>0.6</v>
      </c>
      <c r="E967" s="2">
        <v>0.5</v>
      </c>
      <c r="F967" s="4">
        <v>42643</v>
      </c>
      <c r="G967" s="2">
        <v>2005</v>
      </c>
      <c r="H967" s="2" t="s">
        <v>0</v>
      </c>
      <c r="I967" s="2" t="s">
        <v>4</v>
      </c>
      <c r="J967" s="2" t="s">
        <v>2</v>
      </c>
      <c r="K967" s="2">
        <v>308.39999999999998</v>
      </c>
      <c r="L967" s="2">
        <v>0</v>
      </c>
      <c r="M967" s="6" t="s">
        <v>3</v>
      </c>
      <c r="N967" s="23"/>
      <c r="O967" s="21" t="str">
        <f>Comodines[[#This Row],[Lat_trunc]]&amp;Comodines[[#This Row],[Lon_trunc]]</f>
        <v>32.591-115.0205</v>
      </c>
      <c r="P967" s="21">
        <f>MROUND(Datos[[#This Row],[Latitude]],IF(Datos[[#This Row],[Latitude]]&lt;0,-Precisión,Precisión))</f>
        <v>32.591000000000001</v>
      </c>
      <c r="Q967" s="21">
        <f>MROUND(Datos[[#This Row],[Longitude]],IF(Datos[[#This Row],[Longitude]]&lt;0,-Precisión,Precisión))</f>
        <v>-115.0205</v>
      </c>
      <c r="R967" s="1">
        <v>966</v>
      </c>
      <c r="S967" s="5" t="b">
        <f>AND(Datos[[#This Row],[Latitude]]&gt;=Latitud_,Datos[[#This Row],[Latitude]]&lt;=_Latitud)</f>
        <v>0</v>
      </c>
      <c r="T967" s="2" t="b">
        <f>AND(Datos[[#This Row],[Longitude]]&gt;=Longitud_,Datos[[#This Row],[Longitude]]&lt;=_Longitud)</f>
        <v>0</v>
      </c>
      <c r="U967" s="2" t="b">
        <f>AND(Comodines[[#This Row],[Latitud]],Comodines[[#This Row],[Longitud]])</f>
        <v>0</v>
      </c>
      <c r="V967" s="2" t="b">
        <f>IF(COUNTIFS($O$2:O967,Comodines[[#This Row],[LatT&amp;LonT]],$F$2:F967,Datos[[#This Row],[Acq_date]]-1)=0,TRUE,FALSE)</f>
        <v>1</v>
      </c>
      <c r="W967" s="2" t="b">
        <f>AND(Comodines[[#This Row],[L&amp;L]],Comodines[[#This Row],[Nuevo_Fuego]])</f>
        <v>0</v>
      </c>
      <c r="X967" s="2" t="str">
        <f>IF(Comodines[[#This Row],[L&amp;L]],Comodines[[#This Row],[Contador]],"")</f>
        <v/>
      </c>
      <c r="Y967" s="2" t="str">
        <f>IFERROR(SMALL(Comodines[L&amp;LC1],COUNTA($U$2:U967)),"")</f>
        <v/>
      </c>
      <c r="Z967" s="2" t="str">
        <f>IF(AND(Comodines[[#This Row],[Nuevo_Fuego]],Comodines[[#This Row],[L&amp;L]]),Comodines[[#This Row],[Contador]],"")</f>
        <v/>
      </c>
      <c r="AA967" s="2" t="str">
        <f>IFERROR(SMALL(Comodines[FuegoC1],COUNTA($W$2:W967)),"")</f>
        <v/>
      </c>
      <c r="AB967" s="3"/>
      <c r="AD967" s="3"/>
      <c r="AE967" s="3"/>
    </row>
    <row r="968" spans="1:31" ht="15" x14ac:dyDescent="0.25">
      <c r="A968" s="25">
        <v>32.637059999999998</v>
      </c>
      <c r="B968" s="18">
        <v>-115.07727</v>
      </c>
      <c r="C968" s="2">
        <v>352.4</v>
      </c>
      <c r="D968" s="2">
        <v>0.6</v>
      </c>
      <c r="E968" s="2">
        <v>0.5</v>
      </c>
      <c r="F968" s="4">
        <v>42643</v>
      </c>
      <c r="G968" s="2">
        <v>2005</v>
      </c>
      <c r="H968" s="2" t="s">
        <v>0</v>
      </c>
      <c r="I968" s="2" t="s">
        <v>1</v>
      </c>
      <c r="J968" s="2" t="s">
        <v>2</v>
      </c>
      <c r="K968" s="2">
        <v>309.3</v>
      </c>
      <c r="L968" s="2">
        <v>0</v>
      </c>
      <c r="M968" s="6" t="s">
        <v>3</v>
      </c>
      <c r="N968" s="23"/>
      <c r="O968" s="21" t="str">
        <f>Comodines[[#This Row],[Lat_trunc]]&amp;Comodines[[#This Row],[Lon_trunc]]</f>
        <v>32.637-115.0775</v>
      </c>
      <c r="P968" s="21">
        <f>MROUND(Datos[[#This Row],[Latitude]],IF(Datos[[#This Row],[Latitude]]&lt;0,-Precisión,Precisión))</f>
        <v>32.637</v>
      </c>
      <c r="Q968" s="21">
        <f>MROUND(Datos[[#This Row],[Longitude]],IF(Datos[[#This Row],[Longitude]]&lt;0,-Precisión,Precisión))</f>
        <v>-115.0775</v>
      </c>
      <c r="R968" s="1">
        <v>967</v>
      </c>
      <c r="S968" s="5" t="b">
        <f>AND(Datos[[#This Row],[Latitude]]&gt;=Latitud_,Datos[[#This Row],[Latitude]]&lt;=_Latitud)</f>
        <v>0</v>
      </c>
      <c r="T968" s="2" t="b">
        <f>AND(Datos[[#This Row],[Longitude]]&gt;=Longitud_,Datos[[#This Row],[Longitude]]&lt;=_Longitud)</f>
        <v>0</v>
      </c>
      <c r="U968" s="2" t="b">
        <f>AND(Comodines[[#This Row],[Latitud]],Comodines[[#This Row],[Longitud]])</f>
        <v>0</v>
      </c>
      <c r="V968" s="2" t="b">
        <f>IF(COUNTIFS($O$2:O968,Comodines[[#This Row],[LatT&amp;LonT]],$F$2:F968,Datos[[#This Row],[Acq_date]]-1)=0,TRUE,FALSE)</f>
        <v>1</v>
      </c>
      <c r="W968" s="2" t="b">
        <f>AND(Comodines[[#This Row],[L&amp;L]],Comodines[[#This Row],[Nuevo_Fuego]])</f>
        <v>0</v>
      </c>
      <c r="X968" s="2" t="str">
        <f>IF(Comodines[[#This Row],[L&amp;L]],Comodines[[#This Row],[Contador]],"")</f>
        <v/>
      </c>
      <c r="Y968" s="2" t="str">
        <f>IFERROR(SMALL(Comodines[L&amp;LC1],COUNTA($U$2:U968)),"")</f>
        <v/>
      </c>
      <c r="Z968" s="2" t="str">
        <f>IF(AND(Comodines[[#This Row],[Nuevo_Fuego]],Comodines[[#This Row],[L&amp;L]]),Comodines[[#This Row],[Contador]],"")</f>
        <v/>
      </c>
      <c r="AA968" s="2" t="str">
        <f>IFERROR(SMALL(Comodines[FuegoC1],COUNTA($W$2:W968)),"")</f>
        <v/>
      </c>
      <c r="AB968" s="3"/>
      <c r="AD968" s="3"/>
      <c r="AE968" s="3"/>
    </row>
    <row r="969" spans="1:31" ht="15" x14ac:dyDescent="0.25">
      <c r="A969" s="25">
        <v>33.459000000000003</v>
      </c>
      <c r="B969" s="18">
        <v>-114.72027</v>
      </c>
      <c r="C969" s="2">
        <v>344.5</v>
      </c>
      <c r="D969" s="2">
        <v>0.5</v>
      </c>
      <c r="E969" s="2">
        <v>0.5</v>
      </c>
      <c r="F969" s="4">
        <v>42643</v>
      </c>
      <c r="G969" s="2">
        <v>2005</v>
      </c>
      <c r="H969" s="2" t="s">
        <v>0</v>
      </c>
      <c r="I969" s="2" t="s">
        <v>1</v>
      </c>
      <c r="J969" s="2" t="s">
        <v>2</v>
      </c>
      <c r="K969" s="2">
        <v>309.8</v>
      </c>
      <c r="L969" s="2">
        <v>0</v>
      </c>
      <c r="M969" s="6" t="s">
        <v>3</v>
      </c>
      <c r="N969" s="23"/>
      <c r="O969" s="21" t="str">
        <f>Comodines[[#This Row],[Lat_trunc]]&amp;Comodines[[#This Row],[Lon_trunc]]</f>
        <v>33.459-114.7205</v>
      </c>
      <c r="P969" s="21">
        <f>MROUND(Datos[[#This Row],[Latitude]],IF(Datos[[#This Row],[Latitude]]&lt;0,-Precisión,Precisión))</f>
        <v>33.459000000000003</v>
      </c>
      <c r="Q969" s="21">
        <f>MROUND(Datos[[#This Row],[Longitude]],IF(Datos[[#This Row],[Longitude]]&lt;0,-Precisión,Precisión))</f>
        <v>-114.7205</v>
      </c>
      <c r="R969" s="1">
        <v>968</v>
      </c>
      <c r="S969" s="5" t="b">
        <f>AND(Datos[[#This Row],[Latitude]]&gt;=Latitud_,Datos[[#This Row],[Latitude]]&lt;=_Latitud)</f>
        <v>0</v>
      </c>
      <c r="T969" s="2" t="b">
        <f>AND(Datos[[#This Row],[Longitude]]&gt;=Longitud_,Datos[[#This Row],[Longitude]]&lt;=_Longitud)</f>
        <v>0</v>
      </c>
      <c r="U969" s="2" t="b">
        <f>AND(Comodines[[#This Row],[Latitud]],Comodines[[#This Row],[Longitud]])</f>
        <v>0</v>
      </c>
      <c r="V969" s="2" t="b">
        <f>IF(COUNTIFS($O$2:O969,Comodines[[#This Row],[LatT&amp;LonT]],$F$2:F969,Datos[[#This Row],[Acq_date]]-1)=0,TRUE,FALSE)</f>
        <v>1</v>
      </c>
      <c r="W969" s="2" t="b">
        <f>AND(Comodines[[#This Row],[L&amp;L]],Comodines[[#This Row],[Nuevo_Fuego]])</f>
        <v>0</v>
      </c>
      <c r="X969" s="2" t="str">
        <f>IF(Comodines[[#This Row],[L&amp;L]],Comodines[[#This Row],[Contador]],"")</f>
        <v/>
      </c>
      <c r="Y969" s="2" t="str">
        <f>IFERROR(SMALL(Comodines[L&amp;LC1],COUNTA($U$2:U969)),"")</f>
        <v/>
      </c>
      <c r="Z969" s="2" t="str">
        <f>IF(AND(Comodines[[#This Row],[Nuevo_Fuego]],Comodines[[#This Row],[L&amp;L]]),Comodines[[#This Row],[Contador]],"")</f>
        <v/>
      </c>
      <c r="AA969" s="2" t="str">
        <f>IFERROR(SMALL(Comodines[FuegoC1],COUNTA($W$2:W969)),"")</f>
        <v/>
      </c>
      <c r="AB969" s="3"/>
      <c r="AD969" s="3"/>
      <c r="AE969" s="3"/>
    </row>
    <row r="970" spans="1:31" ht="15" x14ac:dyDescent="0.25">
      <c r="A970" s="25">
        <v>33.462719999999997</v>
      </c>
      <c r="B970" s="18">
        <v>-114.71756000000001</v>
      </c>
      <c r="C970" s="2">
        <v>343.7</v>
      </c>
      <c r="D970" s="2">
        <v>0.5</v>
      </c>
      <c r="E970" s="2">
        <v>0.5</v>
      </c>
      <c r="F970" s="4">
        <v>42643</v>
      </c>
      <c r="G970" s="2">
        <v>2005</v>
      </c>
      <c r="H970" s="2" t="s">
        <v>0</v>
      </c>
      <c r="I970" s="2" t="s">
        <v>1</v>
      </c>
      <c r="J970" s="2" t="s">
        <v>2</v>
      </c>
      <c r="K970" s="2">
        <v>307.39999999999998</v>
      </c>
      <c r="L970" s="2">
        <v>0</v>
      </c>
      <c r="M970" s="6" t="s">
        <v>3</v>
      </c>
      <c r="N970" s="23"/>
      <c r="O970" s="21" t="str">
        <f>Comodines[[#This Row],[Lat_trunc]]&amp;Comodines[[#This Row],[Lon_trunc]]</f>
        <v>33.4625-114.7175</v>
      </c>
      <c r="P970" s="21">
        <f>MROUND(Datos[[#This Row],[Latitude]],IF(Datos[[#This Row],[Latitude]]&lt;0,-Precisión,Precisión))</f>
        <v>33.462499999999999</v>
      </c>
      <c r="Q970" s="21">
        <f>MROUND(Datos[[#This Row],[Longitude]],IF(Datos[[#This Row],[Longitude]]&lt;0,-Precisión,Precisión))</f>
        <v>-114.7175</v>
      </c>
      <c r="R970" s="1">
        <v>969</v>
      </c>
      <c r="S970" s="5" t="b">
        <f>AND(Datos[[#This Row],[Latitude]]&gt;=Latitud_,Datos[[#This Row],[Latitude]]&lt;=_Latitud)</f>
        <v>0</v>
      </c>
      <c r="T970" s="2" t="b">
        <f>AND(Datos[[#This Row],[Longitude]]&gt;=Longitud_,Datos[[#This Row],[Longitude]]&lt;=_Longitud)</f>
        <v>0</v>
      </c>
      <c r="U970" s="2" t="b">
        <f>AND(Comodines[[#This Row],[Latitud]],Comodines[[#This Row],[Longitud]])</f>
        <v>0</v>
      </c>
      <c r="V970" s="2" t="b">
        <f>IF(COUNTIFS($O$2:O970,Comodines[[#This Row],[LatT&amp;LonT]],$F$2:F970,Datos[[#This Row],[Acq_date]]-1)=0,TRUE,FALSE)</f>
        <v>1</v>
      </c>
      <c r="W970" s="2" t="b">
        <f>AND(Comodines[[#This Row],[L&amp;L]],Comodines[[#This Row],[Nuevo_Fuego]])</f>
        <v>0</v>
      </c>
      <c r="X970" s="2" t="str">
        <f>IF(Comodines[[#This Row],[L&amp;L]],Comodines[[#This Row],[Contador]],"")</f>
        <v/>
      </c>
      <c r="Y970" s="2" t="str">
        <f>IFERROR(SMALL(Comodines[L&amp;LC1],COUNTA($U$2:U970)),"")</f>
        <v/>
      </c>
      <c r="Z970" s="2" t="str">
        <f>IF(AND(Comodines[[#This Row],[Nuevo_Fuego]],Comodines[[#This Row],[L&amp;L]]),Comodines[[#This Row],[Contador]],"")</f>
        <v/>
      </c>
      <c r="AA970" s="2" t="str">
        <f>IFERROR(SMALL(Comodines[FuegoC1],COUNTA($W$2:W970)),"")</f>
        <v/>
      </c>
      <c r="AB970" s="3"/>
      <c r="AD970" s="3"/>
      <c r="AE970" s="3"/>
    </row>
    <row r="971" spans="1:31" ht="15" x14ac:dyDescent="0.25">
      <c r="A971" s="25">
        <v>32.52563</v>
      </c>
      <c r="B971" s="18">
        <v>-115.45350999999999</v>
      </c>
      <c r="C971" s="2">
        <v>342</v>
      </c>
      <c r="D971" s="2">
        <v>0.7</v>
      </c>
      <c r="E971" s="2">
        <v>0.8</v>
      </c>
      <c r="F971" s="4">
        <v>42643</v>
      </c>
      <c r="G971" s="2">
        <v>2145</v>
      </c>
      <c r="H971" s="2" t="s">
        <v>0</v>
      </c>
      <c r="I971" s="2" t="s">
        <v>1</v>
      </c>
      <c r="J971" s="2" t="s">
        <v>2</v>
      </c>
      <c r="K971" s="2">
        <v>298.7</v>
      </c>
      <c r="L971" s="2">
        <v>0</v>
      </c>
      <c r="M971" s="6" t="s">
        <v>3</v>
      </c>
      <c r="N971" s="23"/>
      <c r="O971" s="21" t="str">
        <f>Comodines[[#This Row],[Lat_trunc]]&amp;Comodines[[#This Row],[Lon_trunc]]</f>
        <v>32.5255-115.4535</v>
      </c>
      <c r="P971" s="21">
        <f>MROUND(Datos[[#This Row],[Latitude]],IF(Datos[[#This Row],[Latitude]]&lt;0,-Precisión,Precisión))</f>
        <v>32.525500000000001</v>
      </c>
      <c r="Q971" s="21">
        <f>MROUND(Datos[[#This Row],[Longitude]],IF(Datos[[#This Row],[Longitude]]&lt;0,-Precisión,Precisión))</f>
        <v>-115.45350000000001</v>
      </c>
      <c r="R971" s="1">
        <v>970</v>
      </c>
      <c r="S971" s="5" t="b">
        <f>AND(Datos[[#This Row],[Latitude]]&gt;=Latitud_,Datos[[#This Row],[Latitude]]&lt;=_Latitud)</f>
        <v>0</v>
      </c>
      <c r="T971" s="2" t="b">
        <f>AND(Datos[[#This Row],[Longitude]]&gt;=Longitud_,Datos[[#This Row],[Longitude]]&lt;=_Longitud)</f>
        <v>0</v>
      </c>
      <c r="U971" s="2" t="b">
        <f>AND(Comodines[[#This Row],[Latitud]],Comodines[[#This Row],[Longitud]])</f>
        <v>0</v>
      </c>
      <c r="V971" s="2" t="b">
        <f>IF(COUNTIFS($O$2:O971,Comodines[[#This Row],[LatT&amp;LonT]],$F$2:F971,Datos[[#This Row],[Acq_date]]-1)=0,TRUE,FALSE)</f>
        <v>1</v>
      </c>
      <c r="W971" s="2" t="b">
        <f>AND(Comodines[[#This Row],[L&amp;L]],Comodines[[#This Row],[Nuevo_Fuego]])</f>
        <v>0</v>
      </c>
      <c r="X971" s="2" t="str">
        <f>IF(Comodines[[#This Row],[L&amp;L]],Comodines[[#This Row],[Contador]],"")</f>
        <v/>
      </c>
      <c r="Y971" s="2" t="str">
        <f>IFERROR(SMALL(Comodines[L&amp;LC1],COUNTA($U$2:U971)),"")</f>
        <v/>
      </c>
      <c r="Z971" s="2" t="str">
        <f>IF(AND(Comodines[[#This Row],[Nuevo_Fuego]],Comodines[[#This Row],[L&amp;L]]),Comodines[[#This Row],[Contador]],"")</f>
        <v/>
      </c>
      <c r="AA971" s="2" t="str">
        <f>IFERROR(SMALL(Comodines[FuegoC1],COUNTA($W$2:W971)),"")</f>
        <v/>
      </c>
      <c r="AB971" s="3"/>
      <c r="AD971" s="3"/>
      <c r="AE971" s="3"/>
    </row>
    <row r="972" spans="1:31" ht="15" x14ac:dyDescent="0.25">
      <c r="A972" s="25">
        <v>32.639740000000003</v>
      </c>
      <c r="B972" s="18">
        <v>-115.07396</v>
      </c>
      <c r="C972" s="2">
        <v>367</v>
      </c>
      <c r="D972" s="2">
        <v>0.7</v>
      </c>
      <c r="E972" s="2">
        <v>0.8</v>
      </c>
      <c r="F972" s="4">
        <v>42643</v>
      </c>
      <c r="G972" s="2">
        <v>2145</v>
      </c>
      <c r="H972" s="2" t="s">
        <v>0</v>
      </c>
      <c r="I972" s="2" t="s">
        <v>1</v>
      </c>
      <c r="J972" s="2" t="s">
        <v>2</v>
      </c>
      <c r="K972" s="2">
        <v>304.3</v>
      </c>
      <c r="L972" s="2">
        <v>0</v>
      </c>
      <c r="M972" s="6" t="s">
        <v>3</v>
      </c>
      <c r="N972" s="23"/>
      <c r="O972" s="21" t="str">
        <f>Comodines[[#This Row],[Lat_trunc]]&amp;Comodines[[#This Row],[Lon_trunc]]</f>
        <v>32.6395-115.074</v>
      </c>
      <c r="P972" s="21">
        <f>MROUND(Datos[[#This Row],[Latitude]],IF(Datos[[#This Row],[Latitude]]&lt;0,-Precisión,Precisión))</f>
        <v>32.639499999999998</v>
      </c>
      <c r="Q972" s="21">
        <f>MROUND(Datos[[#This Row],[Longitude]],IF(Datos[[#This Row],[Longitude]]&lt;0,-Precisión,Precisión))</f>
        <v>-115.074</v>
      </c>
      <c r="R972" s="1">
        <v>971</v>
      </c>
      <c r="S972" s="5" t="b">
        <f>AND(Datos[[#This Row],[Latitude]]&gt;=Latitud_,Datos[[#This Row],[Latitude]]&lt;=_Latitud)</f>
        <v>0</v>
      </c>
      <c r="T972" s="2" t="b">
        <f>AND(Datos[[#This Row],[Longitude]]&gt;=Longitud_,Datos[[#This Row],[Longitude]]&lt;=_Longitud)</f>
        <v>0</v>
      </c>
      <c r="U972" s="2" t="b">
        <f>AND(Comodines[[#This Row],[Latitud]],Comodines[[#This Row],[Longitud]])</f>
        <v>0</v>
      </c>
      <c r="V972" s="2" t="b">
        <f>IF(COUNTIFS($O$2:O972,Comodines[[#This Row],[LatT&amp;LonT]],$F$2:F972,Datos[[#This Row],[Acq_date]]-1)=0,TRUE,FALSE)</f>
        <v>1</v>
      </c>
      <c r="W972" s="2" t="b">
        <f>AND(Comodines[[#This Row],[L&amp;L]],Comodines[[#This Row],[Nuevo_Fuego]])</f>
        <v>0</v>
      </c>
      <c r="X972" s="2" t="str">
        <f>IF(Comodines[[#This Row],[L&amp;L]],Comodines[[#This Row],[Contador]],"")</f>
        <v/>
      </c>
      <c r="Y972" s="2" t="str">
        <f>IFERROR(SMALL(Comodines[L&amp;LC1],COUNTA($U$2:U972)),"")</f>
        <v/>
      </c>
      <c r="Z972" s="2" t="str">
        <f>IF(AND(Comodines[[#This Row],[Nuevo_Fuego]],Comodines[[#This Row],[L&amp;L]]),Comodines[[#This Row],[Contador]],"")</f>
        <v/>
      </c>
      <c r="AA972" s="2" t="str">
        <f>IFERROR(SMALL(Comodines[FuegoC1],COUNTA($W$2:W972)),"")</f>
        <v/>
      </c>
      <c r="AB972" s="3"/>
      <c r="AD972" s="3"/>
      <c r="AE972" s="3"/>
    </row>
    <row r="973" spans="1:31" ht="15" x14ac:dyDescent="0.25">
      <c r="A973" s="25">
        <v>32.639519999999997</v>
      </c>
      <c r="B973" s="18">
        <v>-115.08234</v>
      </c>
      <c r="C973" s="2">
        <v>347.7</v>
      </c>
      <c r="D973" s="2">
        <v>0.7</v>
      </c>
      <c r="E973" s="2">
        <v>0.8</v>
      </c>
      <c r="F973" s="4">
        <v>42643</v>
      </c>
      <c r="G973" s="2">
        <v>2145</v>
      </c>
      <c r="H973" s="2" t="s">
        <v>0</v>
      </c>
      <c r="I973" s="2" t="s">
        <v>1</v>
      </c>
      <c r="J973" s="2" t="s">
        <v>2</v>
      </c>
      <c r="K973" s="2">
        <v>303.2</v>
      </c>
      <c r="L973" s="2">
        <v>0</v>
      </c>
      <c r="M973" s="6" t="s">
        <v>3</v>
      </c>
      <c r="N973" s="23"/>
      <c r="O973" s="21" t="str">
        <f>Comodines[[#This Row],[Lat_trunc]]&amp;Comodines[[#This Row],[Lon_trunc]]</f>
        <v>32.6395-115.0825</v>
      </c>
      <c r="P973" s="21">
        <f>MROUND(Datos[[#This Row],[Latitude]],IF(Datos[[#This Row],[Latitude]]&lt;0,-Precisión,Precisión))</f>
        <v>32.639499999999998</v>
      </c>
      <c r="Q973" s="21">
        <f>MROUND(Datos[[#This Row],[Longitude]],IF(Datos[[#This Row],[Longitude]]&lt;0,-Precisión,Precisión))</f>
        <v>-115.0825</v>
      </c>
      <c r="R973" s="1">
        <v>972</v>
      </c>
      <c r="S973" s="5" t="b">
        <f>AND(Datos[[#This Row],[Latitude]]&gt;=Latitud_,Datos[[#This Row],[Latitude]]&lt;=_Latitud)</f>
        <v>0</v>
      </c>
      <c r="T973" s="2" t="b">
        <f>AND(Datos[[#This Row],[Longitude]]&gt;=Longitud_,Datos[[#This Row],[Longitude]]&lt;=_Longitud)</f>
        <v>0</v>
      </c>
      <c r="U973" s="2" t="b">
        <f>AND(Comodines[[#This Row],[Latitud]],Comodines[[#This Row],[Longitud]])</f>
        <v>0</v>
      </c>
      <c r="V973" s="2" t="b">
        <f>IF(COUNTIFS($O$2:O973,Comodines[[#This Row],[LatT&amp;LonT]],$F$2:F973,Datos[[#This Row],[Acq_date]]-1)=0,TRUE,FALSE)</f>
        <v>1</v>
      </c>
      <c r="W973" s="2" t="b">
        <f>AND(Comodines[[#This Row],[L&amp;L]],Comodines[[#This Row],[Nuevo_Fuego]])</f>
        <v>0</v>
      </c>
      <c r="X973" s="2" t="str">
        <f>IF(Comodines[[#This Row],[L&amp;L]],Comodines[[#This Row],[Contador]],"")</f>
        <v/>
      </c>
      <c r="Y973" s="2" t="str">
        <f>IFERROR(SMALL(Comodines[L&amp;LC1],COUNTA($U$2:U973)),"")</f>
        <v/>
      </c>
      <c r="Z973" s="2" t="str">
        <f>IF(AND(Comodines[[#This Row],[Nuevo_Fuego]],Comodines[[#This Row],[L&amp;L]]),Comodines[[#This Row],[Contador]],"")</f>
        <v/>
      </c>
      <c r="AA973" s="2" t="str">
        <f>IFERROR(SMALL(Comodines[FuegoC1],COUNTA($W$2:W973)),"")</f>
        <v/>
      </c>
      <c r="AB973" s="3"/>
      <c r="AD973" s="3"/>
      <c r="AE973" s="3"/>
    </row>
    <row r="974" spans="1:31" ht="15" x14ac:dyDescent="0.25">
      <c r="A974" s="25">
        <v>33.462829999999997</v>
      </c>
      <c r="B974" s="18">
        <v>-114.72564</v>
      </c>
      <c r="C974" s="2">
        <v>339.1</v>
      </c>
      <c r="D974" s="2">
        <v>0.8</v>
      </c>
      <c r="E974" s="2">
        <v>0.8</v>
      </c>
      <c r="F974" s="4">
        <v>42643</v>
      </c>
      <c r="G974" s="2">
        <v>2145</v>
      </c>
      <c r="H974" s="2" t="s">
        <v>0</v>
      </c>
      <c r="I974" s="2" t="s">
        <v>1</v>
      </c>
      <c r="J974" s="2" t="s">
        <v>2</v>
      </c>
      <c r="K974" s="2">
        <v>297</v>
      </c>
      <c r="L974" s="2">
        <v>0</v>
      </c>
      <c r="M974" s="6" t="s">
        <v>3</v>
      </c>
      <c r="N974" s="23"/>
      <c r="O974" s="21" t="str">
        <f>Comodines[[#This Row],[Lat_trunc]]&amp;Comodines[[#This Row],[Lon_trunc]]</f>
        <v>33.463-114.7255</v>
      </c>
      <c r="P974" s="21">
        <f>MROUND(Datos[[#This Row],[Latitude]],IF(Datos[[#This Row],[Latitude]]&lt;0,-Precisión,Precisión))</f>
        <v>33.463000000000001</v>
      </c>
      <c r="Q974" s="21">
        <f>MROUND(Datos[[#This Row],[Longitude]],IF(Datos[[#This Row],[Longitude]]&lt;0,-Precisión,Precisión))</f>
        <v>-114.7255</v>
      </c>
      <c r="R974" s="1">
        <v>973</v>
      </c>
      <c r="S974" s="5" t="b">
        <f>AND(Datos[[#This Row],[Latitude]]&gt;=Latitud_,Datos[[#This Row],[Latitude]]&lt;=_Latitud)</f>
        <v>0</v>
      </c>
      <c r="T974" s="2" t="b">
        <f>AND(Datos[[#This Row],[Longitude]]&gt;=Longitud_,Datos[[#This Row],[Longitude]]&lt;=_Longitud)</f>
        <v>0</v>
      </c>
      <c r="U974" s="2" t="b">
        <f>AND(Comodines[[#This Row],[Latitud]],Comodines[[#This Row],[Longitud]])</f>
        <v>0</v>
      </c>
      <c r="V974" s="2" t="b">
        <f>IF(COUNTIFS($O$2:O974,Comodines[[#This Row],[LatT&amp;LonT]],$F$2:F974,Datos[[#This Row],[Acq_date]]-1)=0,TRUE,FALSE)</f>
        <v>1</v>
      </c>
      <c r="W974" s="2" t="b">
        <f>AND(Comodines[[#This Row],[L&amp;L]],Comodines[[#This Row],[Nuevo_Fuego]])</f>
        <v>0</v>
      </c>
      <c r="X974" s="2" t="str">
        <f>IF(Comodines[[#This Row],[L&amp;L]],Comodines[[#This Row],[Contador]],"")</f>
        <v/>
      </c>
      <c r="Y974" s="2" t="str">
        <f>IFERROR(SMALL(Comodines[L&amp;LC1],COUNTA($U$2:U974)),"")</f>
        <v/>
      </c>
      <c r="Z974" s="2" t="str">
        <f>IF(AND(Comodines[[#This Row],[Nuevo_Fuego]],Comodines[[#This Row],[L&amp;L]]),Comodines[[#This Row],[Contador]],"")</f>
        <v/>
      </c>
      <c r="AA974" s="2" t="str">
        <f>IFERROR(SMALL(Comodines[FuegoC1],COUNTA($W$2:W974)),"")</f>
        <v/>
      </c>
      <c r="AB974" s="3"/>
      <c r="AD974" s="3"/>
      <c r="AE974" s="3"/>
    </row>
    <row r="975" spans="1:31" ht="15" x14ac:dyDescent="0.25">
      <c r="A975" s="25">
        <v>10.475989999999999</v>
      </c>
      <c r="B975" s="18">
        <v>-61.399769999999997</v>
      </c>
      <c r="C975" s="2">
        <v>306</v>
      </c>
      <c r="D975" s="2">
        <v>0.5</v>
      </c>
      <c r="E975" s="2">
        <v>0.5</v>
      </c>
      <c r="F975" s="4">
        <v>42644</v>
      </c>
      <c r="G975" s="2">
        <v>510</v>
      </c>
      <c r="H975" s="2" t="s">
        <v>0</v>
      </c>
      <c r="I975" s="2" t="s">
        <v>1</v>
      </c>
      <c r="J975" s="2" t="s">
        <v>2</v>
      </c>
      <c r="K975" s="2">
        <v>289.39999999999998</v>
      </c>
      <c r="L975" s="2">
        <v>0</v>
      </c>
      <c r="M975" s="6" t="s">
        <v>0</v>
      </c>
      <c r="N975" s="23"/>
      <c r="O975" s="21" t="str">
        <f>Comodines[[#This Row],[Lat_trunc]]&amp;Comodines[[#This Row],[Lon_trunc]]</f>
        <v>10.476-61.4</v>
      </c>
      <c r="P975" s="21">
        <f>MROUND(Datos[[#This Row],[Latitude]],IF(Datos[[#This Row],[Latitude]]&lt;0,-Precisión,Precisión))</f>
        <v>10.476000000000001</v>
      </c>
      <c r="Q975" s="21">
        <f>MROUND(Datos[[#This Row],[Longitude]],IF(Datos[[#This Row],[Longitude]]&lt;0,-Precisión,Precisión))</f>
        <v>-61.4</v>
      </c>
      <c r="R975" s="1">
        <v>974</v>
      </c>
      <c r="S975" s="5" t="b">
        <f>AND(Datos[[#This Row],[Latitude]]&gt;=Latitud_,Datos[[#This Row],[Latitude]]&lt;=_Latitud)</f>
        <v>0</v>
      </c>
      <c r="T975" s="2" t="b">
        <f>AND(Datos[[#This Row],[Longitude]]&gt;=Longitud_,Datos[[#This Row],[Longitude]]&lt;=_Longitud)</f>
        <v>0</v>
      </c>
      <c r="U975" s="2" t="b">
        <f>AND(Comodines[[#This Row],[Latitud]],Comodines[[#This Row],[Longitud]])</f>
        <v>0</v>
      </c>
      <c r="V975" s="2" t="b">
        <f>IF(COUNTIFS($O$2:O975,Comodines[[#This Row],[LatT&amp;LonT]],$F$2:F975,Datos[[#This Row],[Acq_date]]-1)=0,TRUE,FALSE)</f>
        <v>1</v>
      </c>
      <c r="W975" s="2" t="b">
        <f>AND(Comodines[[#This Row],[L&amp;L]],Comodines[[#This Row],[Nuevo_Fuego]])</f>
        <v>0</v>
      </c>
      <c r="X975" s="2" t="str">
        <f>IF(Comodines[[#This Row],[L&amp;L]],Comodines[[#This Row],[Contador]],"")</f>
        <v/>
      </c>
      <c r="Y975" s="2" t="str">
        <f>IFERROR(SMALL(Comodines[L&amp;LC1],COUNTA($U$2:U975)),"")</f>
        <v/>
      </c>
      <c r="Z975" s="2" t="str">
        <f>IF(AND(Comodines[[#This Row],[Nuevo_Fuego]],Comodines[[#This Row],[L&amp;L]]),Comodines[[#This Row],[Contador]],"")</f>
        <v/>
      </c>
      <c r="AA975" s="2" t="str">
        <f>IFERROR(SMALL(Comodines[FuegoC1],COUNTA($W$2:W975)),"")</f>
        <v/>
      </c>
      <c r="AB975" s="3"/>
      <c r="AD975" s="3"/>
      <c r="AE975" s="3"/>
    </row>
    <row r="976" spans="1:31" ht="15" x14ac:dyDescent="0.25">
      <c r="A976" s="25">
        <v>10.420579999999999</v>
      </c>
      <c r="B976" s="18">
        <v>-61.487310000000001</v>
      </c>
      <c r="C976" s="2">
        <v>304.5</v>
      </c>
      <c r="D976" s="2">
        <v>0.5</v>
      </c>
      <c r="E976" s="2">
        <v>0.5</v>
      </c>
      <c r="F976" s="4">
        <v>42644</v>
      </c>
      <c r="G976" s="2">
        <v>510</v>
      </c>
      <c r="H976" s="2" t="s">
        <v>0</v>
      </c>
      <c r="I976" s="2" t="s">
        <v>1</v>
      </c>
      <c r="J976" s="2" t="s">
        <v>2</v>
      </c>
      <c r="K976" s="2">
        <v>290.3</v>
      </c>
      <c r="L976" s="2">
        <v>0</v>
      </c>
      <c r="M976" s="6" t="s">
        <v>0</v>
      </c>
      <c r="N976" s="23"/>
      <c r="O976" s="21" t="str">
        <f>Comodines[[#This Row],[Lat_trunc]]&amp;Comodines[[#This Row],[Lon_trunc]]</f>
        <v>10.4205-61.4875</v>
      </c>
      <c r="P976" s="21">
        <f>MROUND(Datos[[#This Row],[Latitude]],IF(Datos[[#This Row],[Latitude]]&lt;0,-Precisión,Precisión))</f>
        <v>10.420500000000001</v>
      </c>
      <c r="Q976" s="21">
        <f>MROUND(Datos[[#This Row],[Longitude]],IF(Datos[[#This Row],[Longitude]]&lt;0,-Precisión,Precisión))</f>
        <v>-61.487500000000004</v>
      </c>
      <c r="R976" s="1">
        <v>975</v>
      </c>
      <c r="S976" s="5" t="b">
        <f>AND(Datos[[#This Row],[Latitude]]&gt;=Latitud_,Datos[[#This Row],[Latitude]]&lt;=_Latitud)</f>
        <v>0</v>
      </c>
      <c r="T976" s="2" t="b">
        <f>AND(Datos[[#This Row],[Longitude]]&gt;=Longitud_,Datos[[#This Row],[Longitude]]&lt;=_Longitud)</f>
        <v>0</v>
      </c>
      <c r="U976" s="2" t="b">
        <f>AND(Comodines[[#This Row],[Latitud]],Comodines[[#This Row],[Longitud]])</f>
        <v>0</v>
      </c>
      <c r="V976" s="2" t="b">
        <f>IF(COUNTIFS($O$2:O976,Comodines[[#This Row],[LatT&amp;LonT]],$F$2:F976,Datos[[#This Row],[Acq_date]]-1)=0,TRUE,FALSE)</f>
        <v>1</v>
      </c>
      <c r="W976" s="2" t="b">
        <f>AND(Comodines[[#This Row],[L&amp;L]],Comodines[[#This Row],[Nuevo_Fuego]])</f>
        <v>0</v>
      </c>
      <c r="X976" s="2" t="str">
        <f>IF(Comodines[[#This Row],[L&amp;L]],Comodines[[#This Row],[Contador]],"")</f>
        <v/>
      </c>
      <c r="Y976" s="2" t="str">
        <f>IFERROR(SMALL(Comodines[L&amp;LC1],COUNTA($U$2:U976)),"")</f>
        <v/>
      </c>
      <c r="Z976" s="2" t="str">
        <f>IF(AND(Comodines[[#This Row],[Nuevo_Fuego]],Comodines[[#This Row],[L&amp;L]]),Comodines[[#This Row],[Contador]],"")</f>
        <v/>
      </c>
      <c r="AA976" s="2" t="str">
        <f>IFERROR(SMALL(Comodines[FuegoC1],COUNTA($W$2:W976)),"")</f>
        <v/>
      </c>
      <c r="AB976" s="3"/>
      <c r="AD976" s="3"/>
      <c r="AE976" s="3"/>
    </row>
    <row r="977" spans="1:31" ht="15" x14ac:dyDescent="0.25">
      <c r="A977" s="25">
        <v>10.3124</v>
      </c>
      <c r="B977" s="18">
        <v>-61.447749999999999</v>
      </c>
      <c r="C977" s="2">
        <v>306.10000000000002</v>
      </c>
      <c r="D977" s="2">
        <v>0.5</v>
      </c>
      <c r="E977" s="2">
        <v>0.5</v>
      </c>
      <c r="F977" s="4">
        <v>42644</v>
      </c>
      <c r="G977" s="2">
        <v>510</v>
      </c>
      <c r="H977" s="2" t="s">
        <v>0</v>
      </c>
      <c r="I977" s="2" t="s">
        <v>1</v>
      </c>
      <c r="J977" s="2" t="s">
        <v>2</v>
      </c>
      <c r="K977" s="2">
        <v>290.7</v>
      </c>
      <c r="L977" s="2">
        <v>0</v>
      </c>
      <c r="M977" s="6" t="s">
        <v>0</v>
      </c>
      <c r="N977" s="23"/>
      <c r="O977" s="21" t="str">
        <f>Comodines[[#This Row],[Lat_trunc]]&amp;Comodines[[#This Row],[Lon_trunc]]</f>
        <v>10.3125-61.448</v>
      </c>
      <c r="P977" s="21">
        <f>MROUND(Datos[[#This Row],[Latitude]],IF(Datos[[#This Row],[Latitude]]&lt;0,-Precisión,Precisión))</f>
        <v>10.3125</v>
      </c>
      <c r="Q977" s="21">
        <f>MROUND(Datos[[#This Row],[Longitude]],IF(Datos[[#This Row],[Longitude]]&lt;0,-Precisión,Precisión))</f>
        <v>-61.448</v>
      </c>
      <c r="R977" s="1">
        <v>976</v>
      </c>
      <c r="S977" s="5" t="b">
        <f>AND(Datos[[#This Row],[Latitude]]&gt;=Latitud_,Datos[[#This Row],[Latitude]]&lt;=_Latitud)</f>
        <v>0</v>
      </c>
      <c r="T977" s="2" t="b">
        <f>AND(Datos[[#This Row],[Longitude]]&gt;=Longitud_,Datos[[#This Row],[Longitude]]&lt;=_Longitud)</f>
        <v>0</v>
      </c>
      <c r="U977" s="2" t="b">
        <f>AND(Comodines[[#This Row],[Latitud]],Comodines[[#This Row],[Longitud]])</f>
        <v>0</v>
      </c>
      <c r="V977" s="2" t="b">
        <f>IF(COUNTIFS($O$2:O977,Comodines[[#This Row],[LatT&amp;LonT]],$F$2:F977,Datos[[#This Row],[Acq_date]]-1)=0,TRUE,FALSE)</f>
        <v>1</v>
      </c>
      <c r="W977" s="2" t="b">
        <f>AND(Comodines[[#This Row],[L&amp;L]],Comodines[[#This Row],[Nuevo_Fuego]])</f>
        <v>0</v>
      </c>
      <c r="X977" s="2" t="str">
        <f>IF(Comodines[[#This Row],[L&amp;L]],Comodines[[#This Row],[Contador]],"")</f>
        <v/>
      </c>
      <c r="Y977" s="2" t="str">
        <f>IFERROR(SMALL(Comodines[L&amp;LC1],COUNTA($U$2:U977)),"")</f>
        <v/>
      </c>
      <c r="Z977" s="2" t="str">
        <f>IF(AND(Comodines[[#This Row],[Nuevo_Fuego]],Comodines[[#This Row],[L&amp;L]]),Comodines[[#This Row],[Contador]],"")</f>
        <v/>
      </c>
      <c r="AA977" s="2" t="str">
        <f>IFERROR(SMALL(Comodines[FuegoC1],COUNTA($W$2:W977)),"")</f>
        <v/>
      </c>
      <c r="AB977" s="3"/>
      <c r="AD977" s="3"/>
      <c r="AE977" s="3"/>
    </row>
    <row r="978" spans="1:31" ht="15" x14ac:dyDescent="0.25">
      <c r="A978" s="25">
        <v>10.185739999999999</v>
      </c>
      <c r="B978" s="18">
        <v>-61.694949999999999</v>
      </c>
      <c r="C978" s="2">
        <v>308.39999999999998</v>
      </c>
      <c r="D978" s="2">
        <v>0.5</v>
      </c>
      <c r="E978" s="2">
        <v>0.5</v>
      </c>
      <c r="F978" s="4">
        <v>42644</v>
      </c>
      <c r="G978" s="2">
        <v>510</v>
      </c>
      <c r="H978" s="2" t="s">
        <v>0</v>
      </c>
      <c r="I978" s="2" t="s">
        <v>1</v>
      </c>
      <c r="J978" s="2" t="s">
        <v>2</v>
      </c>
      <c r="K978" s="2">
        <v>291.2</v>
      </c>
      <c r="L978" s="2">
        <v>0</v>
      </c>
      <c r="M978" s="6" t="s">
        <v>0</v>
      </c>
      <c r="N978" s="23"/>
      <c r="O978" s="21" t="str">
        <f>Comodines[[#This Row],[Lat_trunc]]&amp;Comodines[[#This Row],[Lon_trunc]]</f>
        <v>10.1855-61.695</v>
      </c>
      <c r="P978" s="21">
        <f>MROUND(Datos[[#This Row],[Latitude]],IF(Datos[[#This Row],[Latitude]]&lt;0,-Precisión,Precisión))</f>
        <v>10.185499999999999</v>
      </c>
      <c r="Q978" s="21">
        <f>MROUND(Datos[[#This Row],[Longitude]],IF(Datos[[#This Row],[Longitude]]&lt;0,-Precisión,Precisión))</f>
        <v>-61.695</v>
      </c>
      <c r="R978" s="1">
        <v>977</v>
      </c>
      <c r="S978" s="5" t="b">
        <f>AND(Datos[[#This Row],[Latitude]]&gt;=Latitud_,Datos[[#This Row],[Latitude]]&lt;=_Latitud)</f>
        <v>0</v>
      </c>
      <c r="T978" s="2" t="b">
        <f>AND(Datos[[#This Row],[Longitude]]&gt;=Longitud_,Datos[[#This Row],[Longitude]]&lt;=_Longitud)</f>
        <v>0</v>
      </c>
      <c r="U978" s="2" t="b">
        <f>AND(Comodines[[#This Row],[Latitud]],Comodines[[#This Row],[Longitud]])</f>
        <v>0</v>
      </c>
      <c r="V978" s="2" t="b">
        <f>IF(COUNTIFS($O$2:O978,Comodines[[#This Row],[LatT&amp;LonT]],$F$2:F978,Datos[[#This Row],[Acq_date]]-1)=0,TRUE,FALSE)</f>
        <v>1</v>
      </c>
      <c r="W978" s="2" t="b">
        <f>AND(Comodines[[#This Row],[L&amp;L]],Comodines[[#This Row],[Nuevo_Fuego]])</f>
        <v>0</v>
      </c>
      <c r="X978" s="2" t="str">
        <f>IF(Comodines[[#This Row],[L&amp;L]],Comodines[[#This Row],[Contador]],"")</f>
        <v/>
      </c>
      <c r="Y978" s="2" t="str">
        <f>IFERROR(SMALL(Comodines[L&amp;LC1],COUNTA($U$2:U978)),"")</f>
        <v/>
      </c>
      <c r="Z978" s="2" t="str">
        <f>IF(AND(Comodines[[#This Row],[Nuevo_Fuego]],Comodines[[#This Row],[L&amp;L]]),Comodines[[#This Row],[Contador]],"")</f>
        <v/>
      </c>
      <c r="AA978" s="2" t="str">
        <f>IFERROR(SMALL(Comodines[FuegoC1],COUNTA($W$2:W978)),"")</f>
        <v/>
      </c>
      <c r="AB978" s="3"/>
      <c r="AD978" s="3"/>
      <c r="AE978" s="3"/>
    </row>
    <row r="979" spans="1:31" ht="15" x14ac:dyDescent="0.25">
      <c r="A979" s="25">
        <v>10.180669999999999</v>
      </c>
      <c r="B979" s="18">
        <v>-61.691090000000003</v>
      </c>
      <c r="C979" s="2">
        <v>317.7</v>
      </c>
      <c r="D979" s="2">
        <v>0.5</v>
      </c>
      <c r="E979" s="2">
        <v>0.5</v>
      </c>
      <c r="F979" s="4">
        <v>42644</v>
      </c>
      <c r="G979" s="2">
        <v>510</v>
      </c>
      <c r="H979" s="2" t="s">
        <v>0</v>
      </c>
      <c r="I979" s="2" t="s">
        <v>1</v>
      </c>
      <c r="J979" s="2" t="s">
        <v>2</v>
      </c>
      <c r="K979" s="2">
        <v>291.5</v>
      </c>
      <c r="L979" s="2">
        <v>0</v>
      </c>
      <c r="M979" s="6" t="s">
        <v>0</v>
      </c>
      <c r="N979" s="23"/>
      <c r="O979" s="21" t="str">
        <f>Comodines[[#This Row],[Lat_trunc]]&amp;Comodines[[#This Row],[Lon_trunc]]</f>
        <v>10.1805-61.691</v>
      </c>
      <c r="P979" s="21">
        <f>MROUND(Datos[[#This Row],[Latitude]],IF(Datos[[#This Row],[Latitude]]&lt;0,-Precisión,Precisión))</f>
        <v>10.1805</v>
      </c>
      <c r="Q979" s="21">
        <f>MROUND(Datos[[#This Row],[Longitude]],IF(Datos[[#This Row],[Longitude]]&lt;0,-Precisión,Precisión))</f>
        <v>-61.691000000000003</v>
      </c>
      <c r="R979" s="1">
        <v>978</v>
      </c>
      <c r="S979" s="5" t="b">
        <f>AND(Datos[[#This Row],[Latitude]]&gt;=Latitud_,Datos[[#This Row],[Latitude]]&lt;=_Latitud)</f>
        <v>0</v>
      </c>
      <c r="T979" s="2" t="b">
        <f>AND(Datos[[#This Row],[Longitude]]&gt;=Longitud_,Datos[[#This Row],[Longitude]]&lt;=_Longitud)</f>
        <v>0</v>
      </c>
      <c r="U979" s="2" t="b">
        <f>AND(Comodines[[#This Row],[Latitud]],Comodines[[#This Row],[Longitud]])</f>
        <v>0</v>
      </c>
      <c r="V979" s="2" t="b">
        <f>IF(COUNTIFS($O$2:O979,Comodines[[#This Row],[LatT&amp;LonT]],$F$2:F979,Datos[[#This Row],[Acq_date]]-1)=0,TRUE,FALSE)</f>
        <v>1</v>
      </c>
      <c r="W979" s="2" t="b">
        <f>AND(Comodines[[#This Row],[L&amp;L]],Comodines[[#This Row],[Nuevo_Fuego]])</f>
        <v>0</v>
      </c>
      <c r="X979" s="2" t="str">
        <f>IF(Comodines[[#This Row],[L&amp;L]],Comodines[[#This Row],[Contador]],"")</f>
        <v/>
      </c>
      <c r="Y979" s="2" t="str">
        <f>IFERROR(SMALL(Comodines[L&amp;LC1],COUNTA($U$2:U979)),"")</f>
        <v/>
      </c>
      <c r="Z979" s="2" t="str">
        <f>IF(AND(Comodines[[#This Row],[Nuevo_Fuego]],Comodines[[#This Row],[L&amp;L]]),Comodines[[#This Row],[Contador]],"")</f>
        <v/>
      </c>
      <c r="AA979" s="2" t="str">
        <f>IFERROR(SMALL(Comodines[FuegoC1],COUNTA($W$2:W979)),"")</f>
        <v/>
      </c>
      <c r="AB979" s="3"/>
      <c r="AD979" s="3"/>
      <c r="AE979" s="3"/>
    </row>
    <row r="980" spans="1:31" ht="15" x14ac:dyDescent="0.25">
      <c r="A980" s="25">
        <v>10.085319999999999</v>
      </c>
      <c r="B980" s="18">
        <v>-62.260829999999999</v>
      </c>
      <c r="C980" s="2">
        <v>339.4</v>
      </c>
      <c r="D980" s="2">
        <v>0.5</v>
      </c>
      <c r="E980" s="2">
        <v>0.5</v>
      </c>
      <c r="F980" s="4">
        <v>42644</v>
      </c>
      <c r="G980" s="2">
        <v>510</v>
      </c>
      <c r="H980" s="2" t="s">
        <v>0</v>
      </c>
      <c r="I980" s="2" t="s">
        <v>1</v>
      </c>
      <c r="J980" s="2" t="s">
        <v>2</v>
      </c>
      <c r="K980" s="2">
        <v>290.89999999999998</v>
      </c>
      <c r="L980" s="2">
        <v>0</v>
      </c>
      <c r="M980" s="6" t="s">
        <v>0</v>
      </c>
      <c r="N980" s="23"/>
      <c r="O980" s="21" t="str">
        <f>Comodines[[#This Row],[Lat_trunc]]&amp;Comodines[[#This Row],[Lon_trunc]]</f>
        <v>10.0855-62.261</v>
      </c>
      <c r="P980" s="21">
        <f>MROUND(Datos[[#This Row],[Latitude]],IF(Datos[[#This Row],[Latitude]]&lt;0,-Precisión,Precisión))</f>
        <v>10.0855</v>
      </c>
      <c r="Q980" s="21">
        <f>MROUND(Datos[[#This Row],[Longitude]],IF(Datos[[#This Row],[Longitude]]&lt;0,-Precisión,Precisión))</f>
        <v>-62.261000000000003</v>
      </c>
      <c r="R980" s="1">
        <v>979</v>
      </c>
      <c r="S980" s="5" t="b">
        <f>AND(Datos[[#This Row],[Latitude]]&gt;=Latitud_,Datos[[#This Row],[Latitude]]&lt;=_Latitud)</f>
        <v>0</v>
      </c>
      <c r="T980" s="2" t="b">
        <f>AND(Datos[[#This Row],[Longitude]]&gt;=Longitud_,Datos[[#This Row],[Longitude]]&lt;=_Longitud)</f>
        <v>0</v>
      </c>
      <c r="U980" s="2" t="b">
        <f>AND(Comodines[[#This Row],[Latitud]],Comodines[[#This Row],[Longitud]])</f>
        <v>0</v>
      </c>
      <c r="V980" s="2" t="b">
        <f>IF(COUNTIFS($O$2:O980,Comodines[[#This Row],[LatT&amp;LonT]],$F$2:F980,Datos[[#This Row],[Acq_date]]-1)=0,TRUE,FALSE)</f>
        <v>1</v>
      </c>
      <c r="W980" s="2" t="b">
        <f>AND(Comodines[[#This Row],[L&amp;L]],Comodines[[#This Row],[Nuevo_Fuego]])</f>
        <v>0</v>
      </c>
      <c r="X980" s="2" t="str">
        <f>IF(Comodines[[#This Row],[L&amp;L]],Comodines[[#This Row],[Contador]],"")</f>
        <v/>
      </c>
      <c r="Y980" s="2" t="str">
        <f>IFERROR(SMALL(Comodines[L&amp;LC1],COUNTA($U$2:U980)),"")</f>
        <v/>
      </c>
      <c r="Z980" s="2" t="str">
        <f>IF(AND(Comodines[[#This Row],[Nuevo_Fuego]],Comodines[[#This Row],[L&amp;L]]),Comodines[[#This Row],[Contador]],"")</f>
        <v/>
      </c>
      <c r="AA980" s="2" t="str">
        <f>IFERROR(SMALL(Comodines[FuegoC1],COUNTA($W$2:W980)),"")</f>
        <v/>
      </c>
      <c r="AB980" s="3"/>
      <c r="AD980" s="3"/>
      <c r="AE980" s="3"/>
    </row>
    <row r="981" spans="1:31" ht="15" x14ac:dyDescent="0.25">
      <c r="A981" s="25">
        <v>10.08595</v>
      </c>
      <c r="B981" s="18">
        <v>-62.265689999999999</v>
      </c>
      <c r="C981" s="2">
        <v>313.39999999999998</v>
      </c>
      <c r="D981" s="2">
        <v>0.5</v>
      </c>
      <c r="E981" s="2">
        <v>0.5</v>
      </c>
      <c r="F981" s="4">
        <v>42644</v>
      </c>
      <c r="G981" s="2">
        <v>510</v>
      </c>
      <c r="H981" s="2" t="s">
        <v>0</v>
      </c>
      <c r="I981" s="2" t="s">
        <v>1</v>
      </c>
      <c r="J981" s="2" t="s">
        <v>2</v>
      </c>
      <c r="K981" s="2">
        <v>290.60000000000002</v>
      </c>
      <c r="L981" s="2">
        <v>0</v>
      </c>
      <c r="M981" s="6" t="s">
        <v>0</v>
      </c>
      <c r="N981" s="23"/>
      <c r="O981" s="21" t="str">
        <f>Comodines[[#This Row],[Lat_trunc]]&amp;Comodines[[#This Row],[Lon_trunc]]</f>
        <v>10.086-62.2655</v>
      </c>
      <c r="P981" s="21">
        <f>MROUND(Datos[[#This Row],[Latitude]],IF(Datos[[#This Row],[Latitude]]&lt;0,-Precisión,Precisión))</f>
        <v>10.086</v>
      </c>
      <c r="Q981" s="21">
        <f>MROUND(Datos[[#This Row],[Longitude]],IF(Datos[[#This Row],[Longitude]]&lt;0,-Precisión,Precisión))</f>
        <v>-62.265500000000003</v>
      </c>
      <c r="R981" s="1">
        <v>980</v>
      </c>
      <c r="S981" s="5" t="b">
        <f>AND(Datos[[#This Row],[Latitude]]&gt;=Latitud_,Datos[[#This Row],[Latitude]]&lt;=_Latitud)</f>
        <v>0</v>
      </c>
      <c r="T981" s="2" t="b">
        <f>AND(Datos[[#This Row],[Longitude]]&gt;=Longitud_,Datos[[#This Row],[Longitude]]&lt;=_Longitud)</f>
        <v>0</v>
      </c>
      <c r="U981" s="2" t="b">
        <f>AND(Comodines[[#This Row],[Latitud]],Comodines[[#This Row],[Longitud]])</f>
        <v>0</v>
      </c>
      <c r="V981" s="2" t="b">
        <f>IF(COUNTIFS($O$2:O981,Comodines[[#This Row],[LatT&amp;LonT]],$F$2:F981,Datos[[#This Row],[Acq_date]]-1)=0,TRUE,FALSE)</f>
        <v>1</v>
      </c>
      <c r="W981" s="2" t="b">
        <f>AND(Comodines[[#This Row],[L&amp;L]],Comodines[[#This Row],[Nuevo_Fuego]])</f>
        <v>0</v>
      </c>
      <c r="X981" s="2" t="str">
        <f>IF(Comodines[[#This Row],[L&amp;L]],Comodines[[#This Row],[Contador]],"")</f>
        <v/>
      </c>
      <c r="Y981" s="2" t="str">
        <f>IFERROR(SMALL(Comodines[L&amp;LC1],COUNTA($U$2:U981)),"")</f>
        <v/>
      </c>
      <c r="Z981" s="2" t="str">
        <f>IF(AND(Comodines[[#This Row],[Nuevo_Fuego]],Comodines[[#This Row],[L&amp;L]]),Comodines[[#This Row],[Contador]],"")</f>
        <v/>
      </c>
      <c r="AA981" s="2" t="str">
        <f>IFERROR(SMALL(Comodines[FuegoC1],COUNTA($W$2:W981)),"")</f>
        <v/>
      </c>
      <c r="AB981" s="3"/>
      <c r="AD981" s="3"/>
      <c r="AE981" s="3"/>
    </row>
    <row r="982" spans="1:31" ht="15" x14ac:dyDescent="0.25">
      <c r="A982" s="25">
        <v>10.08681</v>
      </c>
      <c r="B982" s="18">
        <v>-62.262479999999996</v>
      </c>
      <c r="C982" s="2">
        <v>326.3</v>
      </c>
      <c r="D982" s="2">
        <v>0.5</v>
      </c>
      <c r="E982" s="2">
        <v>0.5</v>
      </c>
      <c r="F982" s="4">
        <v>42644</v>
      </c>
      <c r="G982" s="2">
        <v>510</v>
      </c>
      <c r="H982" s="2" t="s">
        <v>0</v>
      </c>
      <c r="I982" s="2" t="s">
        <v>1</v>
      </c>
      <c r="J982" s="2" t="s">
        <v>2</v>
      </c>
      <c r="K982" s="2">
        <v>291.3</v>
      </c>
      <c r="L982" s="2">
        <v>0</v>
      </c>
      <c r="M982" s="6" t="s">
        <v>0</v>
      </c>
      <c r="N982" s="23"/>
      <c r="O982" s="21" t="str">
        <f>Comodines[[#This Row],[Lat_trunc]]&amp;Comodines[[#This Row],[Lon_trunc]]</f>
        <v>10.087-62.2625</v>
      </c>
      <c r="P982" s="21">
        <f>MROUND(Datos[[#This Row],[Latitude]],IF(Datos[[#This Row],[Latitude]]&lt;0,-Precisión,Precisión))</f>
        <v>10.087</v>
      </c>
      <c r="Q982" s="21">
        <f>MROUND(Datos[[#This Row],[Longitude]],IF(Datos[[#This Row],[Longitude]]&lt;0,-Precisión,Precisión))</f>
        <v>-62.262500000000003</v>
      </c>
      <c r="R982" s="1">
        <v>981</v>
      </c>
      <c r="S982" s="5" t="b">
        <f>AND(Datos[[#This Row],[Latitude]]&gt;=Latitud_,Datos[[#This Row],[Latitude]]&lt;=_Latitud)</f>
        <v>0</v>
      </c>
      <c r="T982" s="2" t="b">
        <f>AND(Datos[[#This Row],[Longitude]]&gt;=Longitud_,Datos[[#This Row],[Longitude]]&lt;=_Longitud)</f>
        <v>0</v>
      </c>
      <c r="U982" s="2" t="b">
        <f>AND(Comodines[[#This Row],[Latitud]],Comodines[[#This Row],[Longitud]])</f>
        <v>0</v>
      </c>
      <c r="V982" s="2" t="b">
        <f>IF(COUNTIFS($O$2:O982,Comodines[[#This Row],[LatT&amp;LonT]],$F$2:F982,Datos[[#This Row],[Acq_date]]-1)=0,TRUE,FALSE)</f>
        <v>1</v>
      </c>
      <c r="W982" s="2" t="b">
        <f>AND(Comodines[[#This Row],[L&amp;L]],Comodines[[#This Row],[Nuevo_Fuego]])</f>
        <v>0</v>
      </c>
      <c r="X982" s="2" t="str">
        <f>IF(Comodines[[#This Row],[L&amp;L]],Comodines[[#This Row],[Contador]],"")</f>
        <v/>
      </c>
      <c r="Y982" s="2" t="str">
        <f>IFERROR(SMALL(Comodines[L&amp;LC1],COUNTA($U$2:U982)),"")</f>
        <v/>
      </c>
      <c r="Z982" s="2" t="str">
        <f>IF(AND(Comodines[[#This Row],[Nuevo_Fuego]],Comodines[[#This Row],[L&amp;L]]),Comodines[[#This Row],[Contador]],"")</f>
        <v/>
      </c>
      <c r="AA982" s="2" t="str">
        <f>IFERROR(SMALL(Comodines[FuegoC1],COUNTA($W$2:W982)),"")</f>
        <v/>
      </c>
      <c r="AB982" s="3"/>
      <c r="AD982" s="3"/>
      <c r="AE982" s="3"/>
    </row>
    <row r="983" spans="1:31" ht="15" x14ac:dyDescent="0.25">
      <c r="A983" s="25">
        <v>10.082179999999999</v>
      </c>
      <c r="B983" s="18">
        <v>-62.26314</v>
      </c>
      <c r="C983" s="2">
        <v>323.10000000000002</v>
      </c>
      <c r="D983" s="2">
        <v>0.5</v>
      </c>
      <c r="E983" s="2">
        <v>0.5</v>
      </c>
      <c r="F983" s="4">
        <v>42644</v>
      </c>
      <c r="G983" s="2">
        <v>510</v>
      </c>
      <c r="H983" s="2" t="s">
        <v>0</v>
      </c>
      <c r="I983" s="2" t="s">
        <v>1</v>
      </c>
      <c r="J983" s="2" t="s">
        <v>2</v>
      </c>
      <c r="K983" s="2">
        <v>290.7</v>
      </c>
      <c r="L983" s="2">
        <v>0</v>
      </c>
      <c r="M983" s="6" t="s">
        <v>0</v>
      </c>
      <c r="N983" s="23"/>
      <c r="O983" s="21" t="str">
        <f>Comodines[[#This Row],[Lat_trunc]]&amp;Comodines[[#This Row],[Lon_trunc]]</f>
        <v>10.082-62.263</v>
      </c>
      <c r="P983" s="21">
        <f>MROUND(Datos[[#This Row],[Latitude]],IF(Datos[[#This Row],[Latitude]]&lt;0,-Precisión,Precisión))</f>
        <v>10.082000000000001</v>
      </c>
      <c r="Q983" s="21">
        <f>MROUND(Datos[[#This Row],[Longitude]],IF(Datos[[#This Row],[Longitude]]&lt;0,-Precisión,Precisión))</f>
        <v>-62.262999999999998</v>
      </c>
      <c r="R983" s="1">
        <v>982</v>
      </c>
      <c r="S983" s="5" t="b">
        <f>AND(Datos[[#This Row],[Latitude]]&gt;=Latitud_,Datos[[#This Row],[Latitude]]&lt;=_Latitud)</f>
        <v>0</v>
      </c>
      <c r="T983" s="2" t="b">
        <f>AND(Datos[[#This Row],[Longitude]]&gt;=Longitud_,Datos[[#This Row],[Longitude]]&lt;=_Longitud)</f>
        <v>0</v>
      </c>
      <c r="U983" s="2" t="b">
        <f>AND(Comodines[[#This Row],[Latitud]],Comodines[[#This Row],[Longitud]])</f>
        <v>0</v>
      </c>
      <c r="V983" s="2" t="b">
        <f>IF(COUNTIFS($O$2:O983,Comodines[[#This Row],[LatT&amp;LonT]],$F$2:F983,Datos[[#This Row],[Acq_date]]-1)=0,TRUE,FALSE)</f>
        <v>1</v>
      </c>
      <c r="W983" s="2" t="b">
        <f>AND(Comodines[[#This Row],[L&amp;L]],Comodines[[#This Row],[Nuevo_Fuego]])</f>
        <v>0</v>
      </c>
      <c r="X983" s="2" t="str">
        <f>IF(Comodines[[#This Row],[L&amp;L]],Comodines[[#This Row],[Contador]],"")</f>
        <v/>
      </c>
      <c r="Y983" s="2" t="str">
        <f>IFERROR(SMALL(Comodines[L&amp;LC1],COUNTA($U$2:U983)),"")</f>
        <v/>
      </c>
      <c r="Z983" s="2" t="str">
        <f>IF(AND(Comodines[[#This Row],[Nuevo_Fuego]],Comodines[[#This Row],[L&amp;L]]),Comodines[[#This Row],[Contador]],"")</f>
        <v/>
      </c>
      <c r="AA983" s="2" t="str">
        <f>IFERROR(SMALL(Comodines[FuegoC1],COUNTA($W$2:W983)),"")</f>
        <v/>
      </c>
      <c r="AB983" s="3"/>
      <c r="AD983" s="3"/>
      <c r="AE983" s="3"/>
    </row>
    <row r="984" spans="1:31" ht="15" x14ac:dyDescent="0.25">
      <c r="A984" s="25">
        <v>10.008190000000001</v>
      </c>
      <c r="B984" s="18">
        <v>-62.238970000000002</v>
      </c>
      <c r="C984" s="2">
        <v>315.7</v>
      </c>
      <c r="D984" s="2">
        <v>0.5</v>
      </c>
      <c r="E984" s="2">
        <v>0.5</v>
      </c>
      <c r="F984" s="4">
        <v>42644</v>
      </c>
      <c r="G984" s="2">
        <v>510</v>
      </c>
      <c r="H984" s="2" t="s">
        <v>0</v>
      </c>
      <c r="I984" s="2" t="s">
        <v>1</v>
      </c>
      <c r="J984" s="2" t="s">
        <v>2</v>
      </c>
      <c r="K984" s="2">
        <v>288.7</v>
      </c>
      <c r="L984" s="2">
        <v>0</v>
      </c>
      <c r="M984" s="6" t="s">
        <v>0</v>
      </c>
      <c r="N984" s="23"/>
      <c r="O984" s="21" t="str">
        <f>Comodines[[#This Row],[Lat_trunc]]&amp;Comodines[[#This Row],[Lon_trunc]]</f>
        <v>10.008-62.239</v>
      </c>
      <c r="P984" s="21">
        <f>MROUND(Datos[[#This Row],[Latitude]],IF(Datos[[#This Row],[Latitude]]&lt;0,-Precisión,Precisión))</f>
        <v>10.008000000000001</v>
      </c>
      <c r="Q984" s="21">
        <f>MROUND(Datos[[#This Row],[Longitude]],IF(Datos[[#This Row],[Longitude]]&lt;0,-Precisión,Precisión))</f>
        <v>-62.239000000000004</v>
      </c>
      <c r="R984" s="1">
        <v>983</v>
      </c>
      <c r="S984" s="5" t="b">
        <f>AND(Datos[[#This Row],[Latitude]]&gt;=Latitud_,Datos[[#This Row],[Latitude]]&lt;=_Latitud)</f>
        <v>0</v>
      </c>
      <c r="T984" s="2" t="b">
        <f>AND(Datos[[#This Row],[Longitude]]&gt;=Longitud_,Datos[[#This Row],[Longitude]]&lt;=_Longitud)</f>
        <v>0</v>
      </c>
      <c r="U984" s="2" t="b">
        <f>AND(Comodines[[#This Row],[Latitud]],Comodines[[#This Row],[Longitud]])</f>
        <v>0</v>
      </c>
      <c r="V984" s="2" t="b">
        <f>IF(COUNTIFS($O$2:O984,Comodines[[#This Row],[LatT&amp;LonT]],$F$2:F984,Datos[[#This Row],[Acq_date]]-1)=0,TRUE,FALSE)</f>
        <v>1</v>
      </c>
      <c r="W984" s="2" t="b">
        <f>AND(Comodines[[#This Row],[L&amp;L]],Comodines[[#This Row],[Nuevo_Fuego]])</f>
        <v>0</v>
      </c>
      <c r="X984" s="2" t="str">
        <f>IF(Comodines[[#This Row],[L&amp;L]],Comodines[[#This Row],[Contador]],"")</f>
        <v/>
      </c>
      <c r="Y984" s="2" t="str">
        <f>IFERROR(SMALL(Comodines[L&amp;LC1],COUNTA($U$2:U984)),"")</f>
        <v/>
      </c>
      <c r="Z984" s="2" t="str">
        <f>IF(AND(Comodines[[#This Row],[Nuevo_Fuego]],Comodines[[#This Row],[L&amp;L]]),Comodines[[#This Row],[Contador]],"")</f>
        <v/>
      </c>
      <c r="AA984" s="2" t="str">
        <f>IFERROR(SMALL(Comodines[FuegoC1],COUNTA($W$2:W984)),"")</f>
        <v/>
      </c>
      <c r="AB984" s="3"/>
      <c r="AD984" s="3"/>
      <c r="AE984" s="3"/>
    </row>
    <row r="985" spans="1:31" ht="15" x14ac:dyDescent="0.25">
      <c r="A985" s="25">
        <v>10.24653</v>
      </c>
      <c r="B985" s="18">
        <v>-64.554990000000004</v>
      </c>
      <c r="C985" s="2">
        <v>305.39999999999998</v>
      </c>
      <c r="D985" s="2">
        <v>0.4</v>
      </c>
      <c r="E985" s="2">
        <v>0.6</v>
      </c>
      <c r="F985" s="4">
        <v>42644</v>
      </c>
      <c r="G985" s="2">
        <v>510</v>
      </c>
      <c r="H985" s="2" t="s">
        <v>0</v>
      </c>
      <c r="I985" s="2" t="s">
        <v>1</v>
      </c>
      <c r="J985" s="2" t="s">
        <v>2</v>
      </c>
      <c r="K985" s="2">
        <v>288.5</v>
      </c>
      <c r="L985" s="2">
        <v>0</v>
      </c>
      <c r="M985" s="6" t="s">
        <v>0</v>
      </c>
      <c r="N985" s="23"/>
      <c r="O985" s="21" t="str">
        <f>Comodines[[#This Row],[Lat_trunc]]&amp;Comodines[[#This Row],[Lon_trunc]]</f>
        <v>10.2465-64.555</v>
      </c>
      <c r="P985" s="21">
        <f>MROUND(Datos[[#This Row],[Latitude]],IF(Datos[[#This Row],[Latitude]]&lt;0,-Precisión,Precisión))</f>
        <v>10.246500000000001</v>
      </c>
      <c r="Q985" s="21">
        <f>MROUND(Datos[[#This Row],[Longitude]],IF(Datos[[#This Row],[Longitude]]&lt;0,-Precisión,Precisión))</f>
        <v>-64.555000000000007</v>
      </c>
      <c r="R985" s="1">
        <v>984</v>
      </c>
      <c r="S985" s="5" t="b">
        <f>AND(Datos[[#This Row],[Latitude]]&gt;=Latitud_,Datos[[#This Row],[Latitude]]&lt;=_Latitud)</f>
        <v>0</v>
      </c>
      <c r="T985" s="2" t="b">
        <f>AND(Datos[[#This Row],[Longitude]]&gt;=Longitud_,Datos[[#This Row],[Longitude]]&lt;=_Longitud)</f>
        <v>0</v>
      </c>
      <c r="U985" s="2" t="b">
        <f>AND(Comodines[[#This Row],[Latitud]],Comodines[[#This Row],[Longitud]])</f>
        <v>0</v>
      </c>
      <c r="V985" s="2" t="b">
        <f>IF(COUNTIFS($O$2:O985,Comodines[[#This Row],[LatT&amp;LonT]],$F$2:F985,Datos[[#This Row],[Acq_date]]-1)=0,TRUE,FALSE)</f>
        <v>1</v>
      </c>
      <c r="W985" s="2" t="b">
        <f>AND(Comodines[[#This Row],[L&amp;L]],Comodines[[#This Row],[Nuevo_Fuego]])</f>
        <v>0</v>
      </c>
      <c r="X985" s="2" t="str">
        <f>IF(Comodines[[#This Row],[L&amp;L]],Comodines[[#This Row],[Contador]],"")</f>
        <v/>
      </c>
      <c r="Y985" s="2" t="str">
        <f>IFERROR(SMALL(Comodines[L&amp;LC1],COUNTA($U$2:U985)),"")</f>
        <v/>
      </c>
      <c r="Z985" s="2" t="str">
        <f>IF(AND(Comodines[[#This Row],[Nuevo_Fuego]],Comodines[[#This Row],[L&amp;L]]),Comodines[[#This Row],[Contador]],"")</f>
        <v/>
      </c>
      <c r="AA985" s="2" t="str">
        <f>IFERROR(SMALL(Comodines[FuegoC1],COUNTA($W$2:W985)),"")</f>
        <v/>
      </c>
      <c r="AB985" s="3"/>
      <c r="AD985" s="3"/>
      <c r="AE985" s="3"/>
    </row>
    <row r="986" spans="1:31" ht="15" x14ac:dyDescent="0.25">
      <c r="A986" s="25">
        <v>10.221080000000001</v>
      </c>
      <c r="B986" s="18">
        <v>-64.615719999999996</v>
      </c>
      <c r="C986" s="2">
        <v>306.39999999999998</v>
      </c>
      <c r="D986" s="2">
        <v>0.4</v>
      </c>
      <c r="E986" s="2">
        <v>0.6</v>
      </c>
      <c r="F986" s="4">
        <v>42644</v>
      </c>
      <c r="G986" s="2">
        <v>510</v>
      </c>
      <c r="H986" s="2" t="s">
        <v>0</v>
      </c>
      <c r="I986" s="2" t="s">
        <v>1</v>
      </c>
      <c r="J986" s="2" t="s">
        <v>2</v>
      </c>
      <c r="K986" s="2">
        <v>288</v>
      </c>
      <c r="L986" s="2">
        <v>0</v>
      </c>
      <c r="M986" s="6" t="s">
        <v>0</v>
      </c>
      <c r="N986" s="23"/>
      <c r="O986" s="21" t="str">
        <f>Comodines[[#This Row],[Lat_trunc]]&amp;Comodines[[#This Row],[Lon_trunc]]</f>
        <v>10.221-64.6155</v>
      </c>
      <c r="P986" s="21">
        <f>MROUND(Datos[[#This Row],[Latitude]],IF(Datos[[#This Row],[Latitude]]&lt;0,-Precisión,Precisión))</f>
        <v>10.221</v>
      </c>
      <c r="Q986" s="21">
        <f>MROUND(Datos[[#This Row],[Longitude]],IF(Datos[[#This Row],[Longitude]]&lt;0,-Precisión,Precisión))</f>
        <v>-64.615499999999997</v>
      </c>
      <c r="R986" s="1">
        <v>985</v>
      </c>
      <c r="S986" s="5" t="b">
        <f>AND(Datos[[#This Row],[Latitude]]&gt;=Latitud_,Datos[[#This Row],[Latitude]]&lt;=_Latitud)</f>
        <v>0</v>
      </c>
      <c r="T986" s="2" t="b">
        <f>AND(Datos[[#This Row],[Longitude]]&gt;=Longitud_,Datos[[#This Row],[Longitude]]&lt;=_Longitud)</f>
        <v>0</v>
      </c>
      <c r="U986" s="2" t="b">
        <f>AND(Comodines[[#This Row],[Latitud]],Comodines[[#This Row],[Longitud]])</f>
        <v>0</v>
      </c>
      <c r="V986" s="2" t="b">
        <f>IF(COUNTIFS($O$2:O986,Comodines[[#This Row],[LatT&amp;LonT]],$F$2:F986,Datos[[#This Row],[Acq_date]]-1)=0,TRUE,FALSE)</f>
        <v>1</v>
      </c>
      <c r="W986" s="2" t="b">
        <f>AND(Comodines[[#This Row],[L&amp;L]],Comodines[[#This Row],[Nuevo_Fuego]])</f>
        <v>0</v>
      </c>
      <c r="X986" s="2" t="str">
        <f>IF(Comodines[[#This Row],[L&amp;L]],Comodines[[#This Row],[Contador]],"")</f>
        <v/>
      </c>
      <c r="Y986" s="2" t="str">
        <f>IFERROR(SMALL(Comodines[L&amp;LC1],COUNTA($U$2:U986)),"")</f>
        <v/>
      </c>
      <c r="Z986" s="2" t="str">
        <f>IF(AND(Comodines[[#This Row],[Nuevo_Fuego]],Comodines[[#This Row],[L&amp;L]]),Comodines[[#This Row],[Contador]],"")</f>
        <v/>
      </c>
      <c r="AA986" s="2" t="str">
        <f>IFERROR(SMALL(Comodines[FuegoC1],COUNTA($W$2:W986)),"")</f>
        <v/>
      </c>
      <c r="AB986" s="3"/>
      <c r="AD986" s="3"/>
      <c r="AE986" s="3"/>
    </row>
    <row r="987" spans="1:31" ht="15" x14ac:dyDescent="0.25">
      <c r="A987" s="25">
        <v>9.9791100000000004</v>
      </c>
      <c r="B987" s="18">
        <v>-63.180190000000003</v>
      </c>
      <c r="C987" s="2">
        <v>315.7</v>
      </c>
      <c r="D987" s="2">
        <v>0.6</v>
      </c>
      <c r="E987" s="2">
        <v>0.5</v>
      </c>
      <c r="F987" s="4">
        <v>42644</v>
      </c>
      <c r="G987" s="2">
        <v>510</v>
      </c>
      <c r="H987" s="2" t="s">
        <v>0</v>
      </c>
      <c r="I987" s="2" t="s">
        <v>1</v>
      </c>
      <c r="J987" s="2" t="s">
        <v>2</v>
      </c>
      <c r="K987" s="2">
        <v>288.60000000000002</v>
      </c>
      <c r="L987" s="2">
        <v>0</v>
      </c>
      <c r="M987" s="6" t="s">
        <v>0</v>
      </c>
      <c r="N987" s="23"/>
      <c r="O987" s="21" t="str">
        <f>Comodines[[#This Row],[Lat_trunc]]&amp;Comodines[[#This Row],[Lon_trunc]]</f>
        <v>9.979-63.18</v>
      </c>
      <c r="P987" s="21">
        <f>MROUND(Datos[[#This Row],[Latitude]],IF(Datos[[#This Row],[Latitude]]&lt;0,-Precisión,Precisión))</f>
        <v>9.979000000000001</v>
      </c>
      <c r="Q987" s="21">
        <f>MROUND(Datos[[#This Row],[Longitude]],IF(Datos[[#This Row],[Longitude]]&lt;0,-Precisión,Precisión))</f>
        <v>-63.18</v>
      </c>
      <c r="R987" s="1">
        <v>986</v>
      </c>
      <c r="S987" s="5" t="b">
        <f>AND(Datos[[#This Row],[Latitude]]&gt;=Latitud_,Datos[[#This Row],[Latitude]]&lt;=_Latitud)</f>
        <v>0</v>
      </c>
      <c r="T987" s="2" t="b">
        <f>AND(Datos[[#This Row],[Longitude]]&gt;=Longitud_,Datos[[#This Row],[Longitude]]&lt;=_Longitud)</f>
        <v>0</v>
      </c>
      <c r="U987" s="2" t="b">
        <f>AND(Comodines[[#This Row],[Latitud]],Comodines[[#This Row],[Longitud]])</f>
        <v>0</v>
      </c>
      <c r="V987" s="2" t="b">
        <f>IF(COUNTIFS($O$2:O987,Comodines[[#This Row],[LatT&amp;LonT]],$F$2:F987,Datos[[#This Row],[Acq_date]]-1)=0,TRUE,FALSE)</f>
        <v>1</v>
      </c>
      <c r="W987" s="2" t="b">
        <f>AND(Comodines[[#This Row],[L&amp;L]],Comodines[[#This Row],[Nuevo_Fuego]])</f>
        <v>0</v>
      </c>
      <c r="X987" s="2" t="str">
        <f>IF(Comodines[[#This Row],[L&amp;L]],Comodines[[#This Row],[Contador]],"")</f>
        <v/>
      </c>
      <c r="Y987" s="2" t="str">
        <f>IFERROR(SMALL(Comodines[L&amp;LC1],COUNTA($U$2:U987)),"")</f>
        <v/>
      </c>
      <c r="Z987" s="2" t="str">
        <f>IF(AND(Comodines[[#This Row],[Nuevo_Fuego]],Comodines[[#This Row],[L&amp;L]]),Comodines[[#This Row],[Contador]],"")</f>
        <v/>
      </c>
      <c r="AA987" s="2" t="str">
        <f>IFERROR(SMALL(Comodines[FuegoC1],COUNTA($W$2:W987)),"")</f>
        <v/>
      </c>
      <c r="AB987" s="3"/>
      <c r="AD987" s="3"/>
      <c r="AE987" s="3"/>
    </row>
    <row r="988" spans="1:31" ht="15" x14ac:dyDescent="0.25">
      <c r="A988" s="25">
        <v>10.07926</v>
      </c>
      <c r="B988" s="18">
        <v>-64.862849999999995</v>
      </c>
      <c r="C988" s="2">
        <v>320.3</v>
      </c>
      <c r="D988" s="2">
        <v>0.4</v>
      </c>
      <c r="E988" s="2">
        <v>0.6</v>
      </c>
      <c r="F988" s="4">
        <v>42644</v>
      </c>
      <c r="G988" s="2">
        <v>510</v>
      </c>
      <c r="H988" s="2" t="s">
        <v>0</v>
      </c>
      <c r="I988" s="2" t="s">
        <v>1</v>
      </c>
      <c r="J988" s="2" t="s">
        <v>2</v>
      </c>
      <c r="K988" s="2">
        <v>287.3</v>
      </c>
      <c r="L988" s="2">
        <v>0</v>
      </c>
      <c r="M988" s="6" t="s">
        <v>0</v>
      </c>
      <c r="N988" s="23"/>
      <c r="O988" s="21" t="str">
        <f>Comodines[[#This Row],[Lat_trunc]]&amp;Comodines[[#This Row],[Lon_trunc]]</f>
        <v>10.0795-64.863</v>
      </c>
      <c r="P988" s="21">
        <f>MROUND(Datos[[#This Row],[Latitude]],IF(Datos[[#This Row],[Latitude]]&lt;0,-Precisión,Precisión))</f>
        <v>10.079499999999999</v>
      </c>
      <c r="Q988" s="21">
        <f>MROUND(Datos[[#This Row],[Longitude]],IF(Datos[[#This Row],[Longitude]]&lt;0,-Precisión,Precisión))</f>
        <v>-64.863</v>
      </c>
      <c r="R988" s="1">
        <v>987</v>
      </c>
      <c r="S988" s="5" t="b">
        <f>AND(Datos[[#This Row],[Latitude]]&gt;=Latitud_,Datos[[#This Row],[Latitude]]&lt;=_Latitud)</f>
        <v>0</v>
      </c>
      <c r="T988" s="2" t="b">
        <f>AND(Datos[[#This Row],[Longitude]]&gt;=Longitud_,Datos[[#This Row],[Longitude]]&lt;=_Longitud)</f>
        <v>0</v>
      </c>
      <c r="U988" s="2" t="b">
        <f>AND(Comodines[[#This Row],[Latitud]],Comodines[[#This Row],[Longitud]])</f>
        <v>0</v>
      </c>
      <c r="V988" s="2" t="b">
        <f>IF(COUNTIFS($O$2:O988,Comodines[[#This Row],[LatT&amp;LonT]],$F$2:F988,Datos[[#This Row],[Acq_date]]-1)=0,TRUE,FALSE)</f>
        <v>1</v>
      </c>
      <c r="W988" s="2" t="b">
        <f>AND(Comodines[[#This Row],[L&amp;L]],Comodines[[#This Row],[Nuevo_Fuego]])</f>
        <v>0</v>
      </c>
      <c r="X988" s="2" t="str">
        <f>IF(Comodines[[#This Row],[L&amp;L]],Comodines[[#This Row],[Contador]],"")</f>
        <v/>
      </c>
      <c r="Y988" s="2" t="str">
        <f>IFERROR(SMALL(Comodines[L&amp;LC1],COUNTA($U$2:U988)),"")</f>
        <v/>
      </c>
      <c r="Z988" s="2" t="str">
        <f>IF(AND(Comodines[[#This Row],[Nuevo_Fuego]],Comodines[[#This Row],[L&amp;L]]),Comodines[[#This Row],[Contador]],"")</f>
        <v/>
      </c>
      <c r="AA988" s="2" t="str">
        <f>IFERROR(SMALL(Comodines[FuegoC1],COUNTA($W$2:W988)),"")</f>
        <v/>
      </c>
      <c r="AB988" s="3"/>
      <c r="AD988" s="3"/>
      <c r="AE988" s="3"/>
    </row>
    <row r="989" spans="1:31" ht="15" x14ac:dyDescent="0.25">
      <c r="A989" s="25">
        <v>10.07878</v>
      </c>
      <c r="B989" s="18">
        <v>-64.859200000000001</v>
      </c>
      <c r="C989" s="2">
        <v>326.2</v>
      </c>
      <c r="D989" s="2">
        <v>0.4</v>
      </c>
      <c r="E989" s="2">
        <v>0.6</v>
      </c>
      <c r="F989" s="4">
        <v>42644</v>
      </c>
      <c r="G989" s="2">
        <v>510</v>
      </c>
      <c r="H989" s="2" t="s">
        <v>0</v>
      </c>
      <c r="I989" s="2" t="s">
        <v>1</v>
      </c>
      <c r="J989" s="2" t="s">
        <v>2</v>
      </c>
      <c r="K989" s="2">
        <v>287.89999999999998</v>
      </c>
      <c r="L989" s="2">
        <v>0</v>
      </c>
      <c r="M989" s="6" t="s">
        <v>0</v>
      </c>
      <c r="N989" s="23"/>
      <c r="O989" s="21" t="str">
        <f>Comodines[[#This Row],[Lat_trunc]]&amp;Comodines[[#This Row],[Lon_trunc]]</f>
        <v>10.079-64.859</v>
      </c>
      <c r="P989" s="21">
        <f>MROUND(Datos[[#This Row],[Latitude]],IF(Datos[[#This Row],[Latitude]]&lt;0,-Precisión,Precisión))</f>
        <v>10.079000000000001</v>
      </c>
      <c r="Q989" s="21">
        <f>MROUND(Datos[[#This Row],[Longitude]],IF(Datos[[#This Row],[Longitude]]&lt;0,-Precisión,Precisión))</f>
        <v>-64.858999999999995</v>
      </c>
      <c r="R989" s="1">
        <v>988</v>
      </c>
      <c r="S989" s="5" t="b">
        <f>AND(Datos[[#This Row],[Latitude]]&gt;=Latitud_,Datos[[#This Row],[Latitude]]&lt;=_Latitud)</f>
        <v>0</v>
      </c>
      <c r="T989" s="2" t="b">
        <f>AND(Datos[[#This Row],[Longitude]]&gt;=Longitud_,Datos[[#This Row],[Longitude]]&lt;=_Longitud)</f>
        <v>0</v>
      </c>
      <c r="U989" s="2" t="b">
        <f>AND(Comodines[[#This Row],[Latitud]],Comodines[[#This Row],[Longitud]])</f>
        <v>0</v>
      </c>
      <c r="V989" s="2" t="b">
        <f>IF(COUNTIFS($O$2:O989,Comodines[[#This Row],[LatT&amp;LonT]],$F$2:F989,Datos[[#This Row],[Acq_date]]-1)=0,TRUE,FALSE)</f>
        <v>1</v>
      </c>
      <c r="W989" s="2" t="b">
        <f>AND(Comodines[[#This Row],[L&amp;L]],Comodines[[#This Row],[Nuevo_Fuego]])</f>
        <v>0</v>
      </c>
      <c r="X989" s="2" t="str">
        <f>IF(Comodines[[#This Row],[L&amp;L]],Comodines[[#This Row],[Contador]],"")</f>
        <v/>
      </c>
      <c r="Y989" s="2" t="str">
        <f>IFERROR(SMALL(Comodines[L&amp;LC1],COUNTA($U$2:U989)),"")</f>
        <v/>
      </c>
      <c r="Z989" s="2" t="str">
        <f>IF(AND(Comodines[[#This Row],[Nuevo_Fuego]],Comodines[[#This Row],[L&amp;L]]),Comodines[[#This Row],[Contador]],"")</f>
        <v/>
      </c>
      <c r="AA989" s="2" t="str">
        <f>IFERROR(SMALL(Comodines[FuegoC1],COUNTA($W$2:W989)),"")</f>
        <v/>
      </c>
      <c r="AB989" s="3"/>
      <c r="AD989" s="3"/>
      <c r="AE989" s="3"/>
    </row>
    <row r="990" spans="1:31" ht="15" x14ac:dyDescent="0.25">
      <c r="A990" s="25">
        <v>10.08353</v>
      </c>
      <c r="B990" s="18">
        <v>-64.895989999999998</v>
      </c>
      <c r="C990" s="2">
        <v>309.5</v>
      </c>
      <c r="D990" s="2">
        <v>0.4</v>
      </c>
      <c r="E990" s="2">
        <v>0.6</v>
      </c>
      <c r="F990" s="4">
        <v>42644</v>
      </c>
      <c r="G990" s="2">
        <v>510</v>
      </c>
      <c r="H990" s="2" t="s">
        <v>0</v>
      </c>
      <c r="I990" s="2" t="s">
        <v>1</v>
      </c>
      <c r="J990" s="2" t="s">
        <v>2</v>
      </c>
      <c r="K990" s="2">
        <v>288</v>
      </c>
      <c r="L990" s="2">
        <v>0</v>
      </c>
      <c r="M990" s="6" t="s">
        <v>0</v>
      </c>
      <c r="N990" s="23"/>
      <c r="O990" s="21" t="str">
        <f>Comodines[[#This Row],[Lat_trunc]]&amp;Comodines[[#This Row],[Lon_trunc]]</f>
        <v>10.0835-64.896</v>
      </c>
      <c r="P990" s="21">
        <f>MROUND(Datos[[#This Row],[Latitude]],IF(Datos[[#This Row],[Latitude]]&lt;0,-Precisión,Precisión))</f>
        <v>10.083500000000001</v>
      </c>
      <c r="Q990" s="21">
        <f>MROUND(Datos[[#This Row],[Longitude]],IF(Datos[[#This Row],[Longitude]]&lt;0,-Precisión,Precisión))</f>
        <v>-64.896000000000001</v>
      </c>
      <c r="R990" s="1">
        <v>989</v>
      </c>
      <c r="S990" s="5" t="b">
        <f>AND(Datos[[#This Row],[Latitude]]&gt;=Latitud_,Datos[[#This Row],[Latitude]]&lt;=_Latitud)</f>
        <v>0</v>
      </c>
      <c r="T990" s="2" t="b">
        <f>AND(Datos[[#This Row],[Longitude]]&gt;=Longitud_,Datos[[#This Row],[Longitude]]&lt;=_Longitud)</f>
        <v>0</v>
      </c>
      <c r="U990" s="2" t="b">
        <f>AND(Comodines[[#This Row],[Latitud]],Comodines[[#This Row],[Longitud]])</f>
        <v>0</v>
      </c>
      <c r="V990" s="2" t="b">
        <f>IF(COUNTIFS($O$2:O990,Comodines[[#This Row],[LatT&amp;LonT]],$F$2:F990,Datos[[#This Row],[Acq_date]]-1)=0,TRUE,FALSE)</f>
        <v>1</v>
      </c>
      <c r="W990" s="2" t="b">
        <f>AND(Comodines[[#This Row],[L&amp;L]],Comodines[[#This Row],[Nuevo_Fuego]])</f>
        <v>0</v>
      </c>
      <c r="X990" s="2" t="str">
        <f>IF(Comodines[[#This Row],[L&amp;L]],Comodines[[#This Row],[Contador]],"")</f>
        <v/>
      </c>
      <c r="Y990" s="2" t="str">
        <f>IFERROR(SMALL(Comodines[L&amp;LC1],COUNTA($U$2:U990)),"")</f>
        <v/>
      </c>
      <c r="Z990" s="2" t="str">
        <f>IF(AND(Comodines[[#This Row],[Nuevo_Fuego]],Comodines[[#This Row],[L&amp;L]]),Comodines[[#This Row],[Contador]],"")</f>
        <v/>
      </c>
      <c r="AA990" s="2" t="str">
        <f>IFERROR(SMALL(Comodines[FuegoC1],COUNTA($W$2:W990)),"")</f>
        <v/>
      </c>
      <c r="AB990" s="3"/>
      <c r="AD990" s="3"/>
      <c r="AE990" s="3"/>
    </row>
    <row r="991" spans="1:31" ht="15" x14ac:dyDescent="0.25">
      <c r="A991" s="25">
        <v>10.080679999999999</v>
      </c>
      <c r="B991" s="18">
        <v>-64.873869999999997</v>
      </c>
      <c r="C991" s="2">
        <v>310.89999999999998</v>
      </c>
      <c r="D991" s="2">
        <v>0.4</v>
      </c>
      <c r="E991" s="2">
        <v>0.6</v>
      </c>
      <c r="F991" s="4">
        <v>42644</v>
      </c>
      <c r="G991" s="2">
        <v>510</v>
      </c>
      <c r="H991" s="2" t="s">
        <v>0</v>
      </c>
      <c r="I991" s="2" t="s">
        <v>1</v>
      </c>
      <c r="J991" s="2" t="s">
        <v>2</v>
      </c>
      <c r="K991" s="2">
        <v>287.89999999999998</v>
      </c>
      <c r="L991" s="2">
        <v>0</v>
      </c>
      <c r="M991" s="6" t="s">
        <v>0</v>
      </c>
      <c r="N991" s="23"/>
      <c r="O991" s="21" t="str">
        <f>Comodines[[#This Row],[Lat_trunc]]&amp;Comodines[[#This Row],[Lon_trunc]]</f>
        <v>10.0805-64.874</v>
      </c>
      <c r="P991" s="21">
        <f>MROUND(Datos[[#This Row],[Latitude]],IF(Datos[[#This Row],[Latitude]]&lt;0,-Precisión,Precisión))</f>
        <v>10.080500000000001</v>
      </c>
      <c r="Q991" s="21">
        <f>MROUND(Datos[[#This Row],[Longitude]],IF(Datos[[#This Row],[Longitude]]&lt;0,-Precisión,Precisión))</f>
        <v>-64.873999999999995</v>
      </c>
      <c r="R991" s="1">
        <v>990</v>
      </c>
      <c r="S991" s="5" t="b">
        <f>AND(Datos[[#This Row],[Latitude]]&gt;=Latitud_,Datos[[#This Row],[Latitude]]&lt;=_Latitud)</f>
        <v>0</v>
      </c>
      <c r="T991" s="2" t="b">
        <f>AND(Datos[[#This Row],[Longitude]]&gt;=Longitud_,Datos[[#This Row],[Longitude]]&lt;=_Longitud)</f>
        <v>0</v>
      </c>
      <c r="U991" s="2" t="b">
        <f>AND(Comodines[[#This Row],[Latitud]],Comodines[[#This Row],[Longitud]])</f>
        <v>0</v>
      </c>
      <c r="V991" s="2" t="b">
        <f>IF(COUNTIFS($O$2:O991,Comodines[[#This Row],[LatT&amp;LonT]],$F$2:F991,Datos[[#This Row],[Acq_date]]-1)=0,TRUE,FALSE)</f>
        <v>1</v>
      </c>
      <c r="W991" s="2" t="b">
        <f>AND(Comodines[[#This Row],[L&amp;L]],Comodines[[#This Row],[Nuevo_Fuego]])</f>
        <v>0</v>
      </c>
      <c r="X991" s="2" t="str">
        <f>IF(Comodines[[#This Row],[L&amp;L]],Comodines[[#This Row],[Contador]],"")</f>
        <v/>
      </c>
      <c r="Y991" s="2" t="str">
        <f>IFERROR(SMALL(Comodines[L&amp;LC1],COUNTA($U$2:U991)),"")</f>
        <v/>
      </c>
      <c r="Z991" s="2" t="str">
        <f>IF(AND(Comodines[[#This Row],[Nuevo_Fuego]],Comodines[[#This Row],[L&amp;L]]),Comodines[[#This Row],[Contador]],"")</f>
        <v/>
      </c>
      <c r="AA991" s="2" t="str">
        <f>IFERROR(SMALL(Comodines[FuegoC1],COUNTA($W$2:W991)),"")</f>
        <v/>
      </c>
      <c r="AB991" s="3"/>
      <c r="AD991" s="3"/>
      <c r="AE991" s="3"/>
    </row>
    <row r="992" spans="1:31" ht="15" x14ac:dyDescent="0.25">
      <c r="A992" s="25">
        <v>10.07798</v>
      </c>
      <c r="B992" s="18">
        <v>-64.89667</v>
      </c>
      <c r="C992" s="2">
        <v>312.60000000000002</v>
      </c>
      <c r="D992" s="2">
        <v>0.4</v>
      </c>
      <c r="E992" s="2">
        <v>0.6</v>
      </c>
      <c r="F992" s="4">
        <v>42644</v>
      </c>
      <c r="G992" s="2">
        <v>510</v>
      </c>
      <c r="H992" s="2" t="s">
        <v>0</v>
      </c>
      <c r="I992" s="2" t="s">
        <v>1</v>
      </c>
      <c r="J992" s="2" t="s">
        <v>2</v>
      </c>
      <c r="K992" s="2">
        <v>288.3</v>
      </c>
      <c r="L992" s="2">
        <v>0</v>
      </c>
      <c r="M992" s="6" t="s">
        <v>0</v>
      </c>
      <c r="N992" s="23"/>
      <c r="O992" s="21" t="str">
        <f>Comodines[[#This Row],[Lat_trunc]]&amp;Comodines[[#This Row],[Lon_trunc]]</f>
        <v>10.078-64.8965</v>
      </c>
      <c r="P992" s="21">
        <f>MROUND(Datos[[#This Row],[Latitude]],IF(Datos[[#This Row],[Latitude]]&lt;0,-Precisión,Precisión))</f>
        <v>10.077999999999999</v>
      </c>
      <c r="Q992" s="21">
        <f>MROUND(Datos[[#This Row],[Longitude]],IF(Datos[[#This Row],[Longitude]]&lt;0,-Precisión,Precisión))</f>
        <v>-64.896500000000003</v>
      </c>
      <c r="R992" s="1">
        <v>991</v>
      </c>
      <c r="S992" s="5" t="b">
        <f>AND(Datos[[#This Row],[Latitude]]&gt;=Latitud_,Datos[[#This Row],[Latitude]]&lt;=_Latitud)</f>
        <v>0</v>
      </c>
      <c r="T992" s="2" t="b">
        <f>AND(Datos[[#This Row],[Longitude]]&gt;=Longitud_,Datos[[#This Row],[Longitude]]&lt;=_Longitud)</f>
        <v>0</v>
      </c>
      <c r="U992" s="2" t="b">
        <f>AND(Comodines[[#This Row],[Latitud]],Comodines[[#This Row],[Longitud]])</f>
        <v>0</v>
      </c>
      <c r="V992" s="2" t="b">
        <f>IF(COUNTIFS($O$2:O992,Comodines[[#This Row],[LatT&amp;LonT]],$F$2:F992,Datos[[#This Row],[Acq_date]]-1)=0,TRUE,FALSE)</f>
        <v>1</v>
      </c>
      <c r="W992" s="2" t="b">
        <f>AND(Comodines[[#This Row],[L&amp;L]],Comodines[[#This Row],[Nuevo_Fuego]])</f>
        <v>0</v>
      </c>
      <c r="X992" s="2" t="str">
        <f>IF(Comodines[[#This Row],[L&amp;L]],Comodines[[#This Row],[Contador]],"")</f>
        <v/>
      </c>
      <c r="Y992" s="2" t="str">
        <f>IFERROR(SMALL(Comodines[L&amp;LC1],COUNTA($U$2:U992)),"")</f>
        <v/>
      </c>
      <c r="Z992" s="2" t="str">
        <f>IF(AND(Comodines[[#This Row],[Nuevo_Fuego]],Comodines[[#This Row],[L&amp;L]]),Comodines[[#This Row],[Contador]],"")</f>
        <v/>
      </c>
      <c r="AA992" s="2" t="str">
        <f>IFERROR(SMALL(Comodines[FuegoC1],COUNTA($W$2:W992)),"")</f>
        <v/>
      </c>
      <c r="AB992" s="3"/>
      <c r="AD992" s="3"/>
      <c r="AE992" s="3"/>
    </row>
    <row r="993" spans="1:31" ht="15" x14ac:dyDescent="0.25">
      <c r="A993" s="25">
        <v>10.0664</v>
      </c>
      <c r="B993" s="18">
        <v>-64.894300000000001</v>
      </c>
      <c r="C993" s="2">
        <v>310.10000000000002</v>
      </c>
      <c r="D993" s="2">
        <v>0.4</v>
      </c>
      <c r="E993" s="2">
        <v>0.6</v>
      </c>
      <c r="F993" s="4">
        <v>42644</v>
      </c>
      <c r="G993" s="2">
        <v>510</v>
      </c>
      <c r="H993" s="2" t="s">
        <v>0</v>
      </c>
      <c r="I993" s="2" t="s">
        <v>1</v>
      </c>
      <c r="J993" s="2" t="s">
        <v>2</v>
      </c>
      <c r="K993" s="2">
        <v>288</v>
      </c>
      <c r="L993" s="2">
        <v>0</v>
      </c>
      <c r="M993" s="6" t="s">
        <v>0</v>
      </c>
      <c r="N993" s="23"/>
      <c r="O993" s="21" t="str">
        <f>Comodines[[#This Row],[Lat_trunc]]&amp;Comodines[[#This Row],[Lon_trunc]]</f>
        <v>10.0665-64.8945</v>
      </c>
      <c r="P993" s="21">
        <f>MROUND(Datos[[#This Row],[Latitude]],IF(Datos[[#This Row],[Latitude]]&lt;0,-Precisión,Precisión))</f>
        <v>10.0665</v>
      </c>
      <c r="Q993" s="21">
        <f>MROUND(Datos[[#This Row],[Longitude]],IF(Datos[[#This Row],[Longitude]]&lt;0,-Precisión,Precisión))</f>
        <v>-64.894500000000008</v>
      </c>
      <c r="R993" s="1">
        <v>992</v>
      </c>
      <c r="S993" s="5" t="b">
        <f>AND(Datos[[#This Row],[Latitude]]&gt;=Latitud_,Datos[[#This Row],[Latitude]]&lt;=_Latitud)</f>
        <v>0</v>
      </c>
      <c r="T993" s="2" t="b">
        <f>AND(Datos[[#This Row],[Longitude]]&gt;=Longitud_,Datos[[#This Row],[Longitude]]&lt;=_Longitud)</f>
        <v>0</v>
      </c>
      <c r="U993" s="2" t="b">
        <f>AND(Comodines[[#This Row],[Latitud]],Comodines[[#This Row],[Longitud]])</f>
        <v>0</v>
      </c>
      <c r="V993" s="2" t="b">
        <f>IF(COUNTIFS($O$2:O993,Comodines[[#This Row],[LatT&amp;LonT]],$F$2:F993,Datos[[#This Row],[Acq_date]]-1)=0,TRUE,FALSE)</f>
        <v>1</v>
      </c>
      <c r="W993" s="2" t="b">
        <f>AND(Comodines[[#This Row],[L&amp;L]],Comodines[[#This Row],[Nuevo_Fuego]])</f>
        <v>0</v>
      </c>
      <c r="X993" s="2" t="str">
        <f>IF(Comodines[[#This Row],[L&amp;L]],Comodines[[#This Row],[Contador]],"")</f>
        <v/>
      </c>
      <c r="Y993" s="2" t="str">
        <f>IFERROR(SMALL(Comodines[L&amp;LC1],COUNTA($U$2:U993)),"")</f>
        <v/>
      </c>
      <c r="Z993" s="2" t="str">
        <f>IF(AND(Comodines[[#This Row],[Nuevo_Fuego]],Comodines[[#This Row],[L&amp;L]]),Comodines[[#This Row],[Contador]],"")</f>
        <v/>
      </c>
      <c r="AA993" s="2" t="str">
        <f>IFERROR(SMALL(Comodines[FuegoC1],COUNTA($W$2:W993)),"")</f>
        <v/>
      </c>
      <c r="AB993" s="3"/>
      <c r="AD993" s="3"/>
      <c r="AE993" s="3"/>
    </row>
    <row r="994" spans="1:31" ht="15" x14ac:dyDescent="0.25">
      <c r="A994" s="25">
        <v>10.06593</v>
      </c>
      <c r="B994" s="18">
        <v>-64.890649999999994</v>
      </c>
      <c r="C994" s="2">
        <v>311.39999999999998</v>
      </c>
      <c r="D994" s="2">
        <v>0.4</v>
      </c>
      <c r="E994" s="2">
        <v>0.6</v>
      </c>
      <c r="F994" s="4">
        <v>42644</v>
      </c>
      <c r="G994" s="2">
        <v>510</v>
      </c>
      <c r="H994" s="2" t="s">
        <v>0</v>
      </c>
      <c r="I994" s="2" t="s">
        <v>1</v>
      </c>
      <c r="J994" s="2" t="s">
        <v>2</v>
      </c>
      <c r="K994" s="2">
        <v>288.5</v>
      </c>
      <c r="L994" s="2">
        <v>0</v>
      </c>
      <c r="M994" s="6" t="s">
        <v>0</v>
      </c>
      <c r="N994" s="23"/>
      <c r="O994" s="21" t="str">
        <f>Comodines[[#This Row],[Lat_trunc]]&amp;Comodines[[#This Row],[Lon_trunc]]</f>
        <v>10.066-64.8905</v>
      </c>
      <c r="P994" s="21">
        <f>MROUND(Datos[[#This Row],[Latitude]],IF(Datos[[#This Row],[Latitude]]&lt;0,-Precisión,Precisión))</f>
        <v>10.066000000000001</v>
      </c>
      <c r="Q994" s="21">
        <f>MROUND(Datos[[#This Row],[Longitude]],IF(Datos[[#This Row],[Longitude]]&lt;0,-Precisión,Precisión))</f>
        <v>-64.890500000000003</v>
      </c>
      <c r="R994" s="1">
        <v>993</v>
      </c>
      <c r="S994" s="5" t="b">
        <f>AND(Datos[[#This Row],[Latitude]]&gt;=Latitud_,Datos[[#This Row],[Latitude]]&lt;=_Latitud)</f>
        <v>0</v>
      </c>
      <c r="T994" s="2" t="b">
        <f>AND(Datos[[#This Row],[Longitude]]&gt;=Longitud_,Datos[[#This Row],[Longitude]]&lt;=_Longitud)</f>
        <v>0</v>
      </c>
      <c r="U994" s="2" t="b">
        <f>AND(Comodines[[#This Row],[Latitud]],Comodines[[#This Row],[Longitud]])</f>
        <v>0</v>
      </c>
      <c r="V994" s="2" t="b">
        <f>IF(COUNTIFS($O$2:O994,Comodines[[#This Row],[LatT&amp;LonT]],$F$2:F994,Datos[[#This Row],[Acq_date]]-1)=0,TRUE,FALSE)</f>
        <v>1</v>
      </c>
      <c r="W994" s="2" t="b">
        <f>AND(Comodines[[#This Row],[L&amp;L]],Comodines[[#This Row],[Nuevo_Fuego]])</f>
        <v>0</v>
      </c>
      <c r="X994" s="2" t="str">
        <f>IF(Comodines[[#This Row],[L&amp;L]],Comodines[[#This Row],[Contador]],"")</f>
        <v/>
      </c>
      <c r="Y994" s="2" t="str">
        <f>IFERROR(SMALL(Comodines[L&amp;LC1],COUNTA($U$2:U994)),"")</f>
        <v/>
      </c>
      <c r="Z994" s="2" t="str">
        <f>IF(AND(Comodines[[#This Row],[Nuevo_Fuego]],Comodines[[#This Row],[L&amp;L]]),Comodines[[#This Row],[Contador]],"")</f>
        <v/>
      </c>
      <c r="AA994" s="2" t="str">
        <f>IFERROR(SMALL(Comodines[FuegoC1],COUNTA($W$2:W994)),"")</f>
        <v/>
      </c>
      <c r="AB994" s="3"/>
      <c r="AD994" s="3"/>
      <c r="AE994" s="3"/>
    </row>
    <row r="995" spans="1:31" ht="15" x14ac:dyDescent="0.25">
      <c r="A995" s="25">
        <v>10.060840000000001</v>
      </c>
      <c r="B995" s="18">
        <v>-64.894919999999999</v>
      </c>
      <c r="C995" s="2">
        <v>323.60000000000002</v>
      </c>
      <c r="D995" s="2">
        <v>0.4</v>
      </c>
      <c r="E995" s="2">
        <v>0.6</v>
      </c>
      <c r="F995" s="4">
        <v>42644</v>
      </c>
      <c r="G995" s="2">
        <v>510</v>
      </c>
      <c r="H995" s="2" t="s">
        <v>0</v>
      </c>
      <c r="I995" s="2" t="s">
        <v>1</v>
      </c>
      <c r="J995" s="2" t="s">
        <v>2</v>
      </c>
      <c r="K995" s="2">
        <v>288.10000000000002</v>
      </c>
      <c r="L995" s="2">
        <v>0</v>
      </c>
      <c r="M995" s="6" t="s">
        <v>0</v>
      </c>
      <c r="N995" s="23"/>
      <c r="O995" s="21" t="str">
        <f>Comodines[[#This Row],[Lat_trunc]]&amp;Comodines[[#This Row],[Lon_trunc]]</f>
        <v>10.061-64.895</v>
      </c>
      <c r="P995" s="21">
        <f>MROUND(Datos[[#This Row],[Latitude]],IF(Datos[[#This Row],[Latitude]]&lt;0,-Precisión,Precisión))</f>
        <v>10.061</v>
      </c>
      <c r="Q995" s="21">
        <f>MROUND(Datos[[#This Row],[Longitude]],IF(Datos[[#This Row],[Longitude]]&lt;0,-Precisión,Precisión))</f>
        <v>-64.894999999999996</v>
      </c>
      <c r="R995" s="1">
        <v>994</v>
      </c>
      <c r="S995" s="5" t="b">
        <f>AND(Datos[[#This Row],[Latitude]]&gt;=Latitud_,Datos[[#This Row],[Latitude]]&lt;=_Latitud)</f>
        <v>0</v>
      </c>
      <c r="T995" s="2" t="b">
        <f>AND(Datos[[#This Row],[Longitude]]&gt;=Longitud_,Datos[[#This Row],[Longitude]]&lt;=_Longitud)</f>
        <v>0</v>
      </c>
      <c r="U995" s="2" t="b">
        <f>AND(Comodines[[#This Row],[Latitud]],Comodines[[#This Row],[Longitud]])</f>
        <v>0</v>
      </c>
      <c r="V995" s="2" t="b">
        <f>IF(COUNTIFS($O$2:O995,Comodines[[#This Row],[LatT&amp;LonT]],$F$2:F995,Datos[[#This Row],[Acq_date]]-1)=0,TRUE,FALSE)</f>
        <v>1</v>
      </c>
      <c r="W995" s="2" t="b">
        <f>AND(Comodines[[#This Row],[L&amp;L]],Comodines[[#This Row],[Nuevo_Fuego]])</f>
        <v>0</v>
      </c>
      <c r="X995" s="2" t="str">
        <f>IF(Comodines[[#This Row],[L&amp;L]],Comodines[[#This Row],[Contador]],"")</f>
        <v/>
      </c>
      <c r="Y995" s="2" t="str">
        <f>IFERROR(SMALL(Comodines[L&amp;LC1],COUNTA($U$2:U995)),"")</f>
        <v/>
      </c>
      <c r="Z995" s="2" t="str">
        <f>IF(AND(Comodines[[#This Row],[Nuevo_Fuego]],Comodines[[#This Row],[L&amp;L]]),Comodines[[#This Row],[Contador]],"")</f>
        <v/>
      </c>
      <c r="AA995" s="2" t="str">
        <f>IFERROR(SMALL(Comodines[FuegoC1],COUNTA($W$2:W995)),"")</f>
        <v/>
      </c>
      <c r="AB995" s="3"/>
      <c r="AD995" s="3"/>
      <c r="AE995" s="3"/>
    </row>
    <row r="996" spans="1:31" ht="15" x14ac:dyDescent="0.25">
      <c r="A996" s="25">
        <v>10.05992</v>
      </c>
      <c r="B996" s="18">
        <v>-64.887659999999997</v>
      </c>
      <c r="C996" s="2">
        <v>343.3</v>
      </c>
      <c r="D996" s="2">
        <v>0.4</v>
      </c>
      <c r="E996" s="2">
        <v>0.6</v>
      </c>
      <c r="F996" s="4">
        <v>42644</v>
      </c>
      <c r="G996" s="2">
        <v>510</v>
      </c>
      <c r="H996" s="2" t="s">
        <v>0</v>
      </c>
      <c r="I996" s="2" t="s">
        <v>1</v>
      </c>
      <c r="J996" s="2" t="s">
        <v>2</v>
      </c>
      <c r="K996" s="2">
        <v>288.10000000000002</v>
      </c>
      <c r="L996" s="2">
        <v>0</v>
      </c>
      <c r="M996" s="6" t="s">
        <v>0</v>
      </c>
      <c r="N996" s="23"/>
      <c r="O996" s="21" t="str">
        <f>Comodines[[#This Row],[Lat_trunc]]&amp;Comodines[[#This Row],[Lon_trunc]]</f>
        <v>10.06-64.8875</v>
      </c>
      <c r="P996" s="21">
        <f>MROUND(Datos[[#This Row],[Latitude]],IF(Datos[[#This Row],[Latitude]]&lt;0,-Precisión,Precisión))</f>
        <v>10.06</v>
      </c>
      <c r="Q996" s="21">
        <f>MROUND(Datos[[#This Row],[Longitude]],IF(Datos[[#This Row],[Longitude]]&lt;0,-Precisión,Precisión))</f>
        <v>-64.887500000000003</v>
      </c>
      <c r="R996" s="1">
        <v>995</v>
      </c>
      <c r="S996" s="5" t="b">
        <f>AND(Datos[[#This Row],[Latitude]]&gt;=Latitud_,Datos[[#This Row],[Latitude]]&lt;=_Latitud)</f>
        <v>0</v>
      </c>
      <c r="T996" s="2" t="b">
        <f>AND(Datos[[#This Row],[Longitude]]&gt;=Longitud_,Datos[[#This Row],[Longitude]]&lt;=_Longitud)</f>
        <v>0</v>
      </c>
      <c r="U996" s="2" t="b">
        <f>AND(Comodines[[#This Row],[Latitud]],Comodines[[#This Row],[Longitud]])</f>
        <v>0</v>
      </c>
      <c r="V996" s="2" t="b">
        <f>IF(COUNTIFS($O$2:O996,Comodines[[#This Row],[LatT&amp;LonT]],$F$2:F996,Datos[[#This Row],[Acq_date]]-1)=0,TRUE,FALSE)</f>
        <v>1</v>
      </c>
      <c r="W996" s="2" t="b">
        <f>AND(Comodines[[#This Row],[L&amp;L]],Comodines[[#This Row],[Nuevo_Fuego]])</f>
        <v>0</v>
      </c>
      <c r="X996" s="2" t="str">
        <f>IF(Comodines[[#This Row],[L&amp;L]],Comodines[[#This Row],[Contador]],"")</f>
        <v/>
      </c>
      <c r="Y996" s="2" t="str">
        <f>IFERROR(SMALL(Comodines[L&amp;LC1],COUNTA($U$2:U996)),"")</f>
        <v/>
      </c>
      <c r="Z996" s="2" t="str">
        <f>IF(AND(Comodines[[#This Row],[Nuevo_Fuego]],Comodines[[#This Row],[L&amp;L]]),Comodines[[#This Row],[Contador]],"")</f>
        <v/>
      </c>
      <c r="AA996" s="2" t="str">
        <f>IFERROR(SMALL(Comodines[FuegoC1],COUNTA($W$2:W996)),"")</f>
        <v/>
      </c>
      <c r="AB996" s="3"/>
      <c r="AD996" s="3"/>
      <c r="AE996" s="3"/>
    </row>
    <row r="997" spans="1:31" ht="15" x14ac:dyDescent="0.25">
      <c r="A997" s="25">
        <v>10.05705</v>
      </c>
      <c r="B997" s="18">
        <v>-64.865160000000003</v>
      </c>
      <c r="C997" s="2">
        <v>326.8</v>
      </c>
      <c r="D997" s="2">
        <v>0.4</v>
      </c>
      <c r="E997" s="2">
        <v>0.6</v>
      </c>
      <c r="F997" s="4">
        <v>42644</v>
      </c>
      <c r="G997" s="2">
        <v>510</v>
      </c>
      <c r="H997" s="2" t="s">
        <v>0</v>
      </c>
      <c r="I997" s="2" t="s">
        <v>1</v>
      </c>
      <c r="J997" s="2" t="s">
        <v>2</v>
      </c>
      <c r="K997" s="2">
        <v>287.89999999999998</v>
      </c>
      <c r="L997" s="2">
        <v>0</v>
      </c>
      <c r="M997" s="6" t="s">
        <v>0</v>
      </c>
      <c r="N997" s="23"/>
      <c r="O997" s="21" t="str">
        <f>Comodines[[#This Row],[Lat_trunc]]&amp;Comodines[[#This Row],[Lon_trunc]]</f>
        <v>10.057-64.865</v>
      </c>
      <c r="P997" s="21">
        <f>MROUND(Datos[[#This Row],[Latitude]],IF(Datos[[#This Row],[Latitude]]&lt;0,-Precisión,Precisión))</f>
        <v>10.057</v>
      </c>
      <c r="Q997" s="21">
        <f>MROUND(Datos[[#This Row],[Longitude]],IF(Datos[[#This Row],[Longitude]]&lt;0,-Precisión,Precisión))</f>
        <v>-64.864999999999995</v>
      </c>
      <c r="R997" s="1">
        <v>996</v>
      </c>
      <c r="S997" s="5" t="b">
        <f>AND(Datos[[#This Row],[Latitude]]&gt;=Latitud_,Datos[[#This Row],[Latitude]]&lt;=_Latitud)</f>
        <v>0</v>
      </c>
      <c r="T997" s="2" t="b">
        <f>AND(Datos[[#This Row],[Longitude]]&gt;=Longitud_,Datos[[#This Row],[Longitude]]&lt;=_Longitud)</f>
        <v>0</v>
      </c>
      <c r="U997" s="2" t="b">
        <f>AND(Comodines[[#This Row],[Latitud]],Comodines[[#This Row],[Longitud]])</f>
        <v>0</v>
      </c>
      <c r="V997" s="2" t="b">
        <f>IF(COUNTIFS($O$2:O997,Comodines[[#This Row],[LatT&amp;LonT]],$F$2:F997,Datos[[#This Row],[Acq_date]]-1)=0,TRUE,FALSE)</f>
        <v>1</v>
      </c>
      <c r="W997" s="2" t="b">
        <f>AND(Comodines[[#This Row],[L&amp;L]],Comodines[[#This Row],[Nuevo_Fuego]])</f>
        <v>0</v>
      </c>
      <c r="X997" s="2" t="str">
        <f>IF(Comodines[[#This Row],[L&amp;L]],Comodines[[#This Row],[Contador]],"")</f>
        <v/>
      </c>
      <c r="Y997" s="2" t="str">
        <f>IFERROR(SMALL(Comodines[L&amp;LC1],COUNTA($U$2:U997)),"")</f>
        <v/>
      </c>
      <c r="Z997" s="2" t="str">
        <f>IF(AND(Comodines[[#This Row],[Nuevo_Fuego]],Comodines[[#This Row],[L&amp;L]]),Comodines[[#This Row],[Contador]],"")</f>
        <v/>
      </c>
      <c r="AA997" s="2" t="str">
        <f>IFERROR(SMALL(Comodines[FuegoC1],COUNTA($W$2:W997)),"")</f>
        <v/>
      </c>
      <c r="AB997" s="3"/>
      <c r="AD997" s="3"/>
      <c r="AE997" s="3"/>
    </row>
    <row r="998" spans="1:31" ht="15" x14ac:dyDescent="0.25">
      <c r="A998" s="25">
        <v>10.05613</v>
      </c>
      <c r="B998" s="18">
        <v>-64.857969999999995</v>
      </c>
      <c r="C998" s="2">
        <v>324.3</v>
      </c>
      <c r="D998" s="2">
        <v>0.4</v>
      </c>
      <c r="E998" s="2">
        <v>0.6</v>
      </c>
      <c r="F998" s="4">
        <v>42644</v>
      </c>
      <c r="G998" s="2">
        <v>510</v>
      </c>
      <c r="H998" s="2" t="s">
        <v>0</v>
      </c>
      <c r="I998" s="2" t="s">
        <v>1</v>
      </c>
      <c r="J998" s="2" t="s">
        <v>2</v>
      </c>
      <c r="K998" s="2">
        <v>288.39999999999998</v>
      </c>
      <c r="L998" s="2">
        <v>0</v>
      </c>
      <c r="M998" s="6" t="s">
        <v>0</v>
      </c>
      <c r="N998" s="23"/>
      <c r="O998" s="21" t="str">
        <f>Comodines[[#This Row],[Lat_trunc]]&amp;Comodines[[#This Row],[Lon_trunc]]</f>
        <v>10.056-64.858</v>
      </c>
      <c r="P998" s="21">
        <f>MROUND(Datos[[#This Row],[Latitude]],IF(Datos[[#This Row],[Latitude]]&lt;0,-Precisión,Precisión))</f>
        <v>10.056000000000001</v>
      </c>
      <c r="Q998" s="21">
        <f>MROUND(Datos[[#This Row],[Longitude]],IF(Datos[[#This Row],[Longitude]]&lt;0,-Precisión,Precisión))</f>
        <v>-64.858000000000004</v>
      </c>
      <c r="R998" s="1">
        <v>997</v>
      </c>
      <c r="S998" s="5" t="b">
        <f>AND(Datos[[#This Row],[Latitude]]&gt;=Latitud_,Datos[[#This Row],[Latitude]]&lt;=_Latitud)</f>
        <v>0</v>
      </c>
      <c r="T998" s="2" t="b">
        <f>AND(Datos[[#This Row],[Longitude]]&gt;=Longitud_,Datos[[#This Row],[Longitude]]&lt;=_Longitud)</f>
        <v>0</v>
      </c>
      <c r="U998" s="2" t="b">
        <f>AND(Comodines[[#This Row],[Latitud]],Comodines[[#This Row],[Longitud]])</f>
        <v>0</v>
      </c>
      <c r="V998" s="2" t="b">
        <f>IF(COUNTIFS($O$2:O998,Comodines[[#This Row],[LatT&amp;LonT]],$F$2:F998,Datos[[#This Row],[Acq_date]]-1)=0,TRUE,FALSE)</f>
        <v>1</v>
      </c>
      <c r="W998" s="2" t="b">
        <f>AND(Comodines[[#This Row],[L&amp;L]],Comodines[[#This Row],[Nuevo_Fuego]])</f>
        <v>0</v>
      </c>
      <c r="X998" s="2" t="str">
        <f>IF(Comodines[[#This Row],[L&amp;L]],Comodines[[#This Row],[Contador]],"")</f>
        <v/>
      </c>
      <c r="Y998" s="2" t="str">
        <f>IFERROR(SMALL(Comodines[L&amp;LC1],COUNTA($U$2:U998)),"")</f>
        <v/>
      </c>
      <c r="Z998" s="2" t="str">
        <f>IF(AND(Comodines[[#This Row],[Nuevo_Fuego]],Comodines[[#This Row],[L&amp;L]]),Comodines[[#This Row],[Contador]],"")</f>
        <v/>
      </c>
      <c r="AA998" s="2" t="str">
        <f>IFERROR(SMALL(Comodines[FuegoC1],COUNTA($W$2:W998)),"")</f>
        <v/>
      </c>
      <c r="AB998" s="3"/>
      <c r="AD998" s="3"/>
      <c r="AE998" s="3"/>
    </row>
    <row r="999" spans="1:31" ht="15" x14ac:dyDescent="0.25">
      <c r="A999" s="25">
        <v>10.06038</v>
      </c>
      <c r="B999" s="18">
        <v>-64.891260000000003</v>
      </c>
      <c r="C999" s="2">
        <v>307.60000000000002</v>
      </c>
      <c r="D999" s="2">
        <v>0.4</v>
      </c>
      <c r="E999" s="2">
        <v>0.6</v>
      </c>
      <c r="F999" s="4">
        <v>42644</v>
      </c>
      <c r="G999" s="2">
        <v>510</v>
      </c>
      <c r="H999" s="2" t="s">
        <v>0</v>
      </c>
      <c r="I999" s="2" t="s">
        <v>1</v>
      </c>
      <c r="J999" s="2" t="s">
        <v>2</v>
      </c>
      <c r="K999" s="2">
        <v>287.8</v>
      </c>
      <c r="L999" s="2">
        <v>0</v>
      </c>
      <c r="M999" s="6" t="s">
        <v>0</v>
      </c>
      <c r="N999" s="23"/>
      <c r="O999" s="21" t="str">
        <f>Comodines[[#This Row],[Lat_trunc]]&amp;Comodines[[#This Row],[Lon_trunc]]</f>
        <v>10.0605-64.8915</v>
      </c>
      <c r="P999" s="21">
        <f>MROUND(Datos[[#This Row],[Latitude]],IF(Datos[[#This Row],[Latitude]]&lt;0,-Precisión,Precisión))</f>
        <v>10.060499999999999</v>
      </c>
      <c r="Q999" s="21">
        <f>MROUND(Datos[[#This Row],[Longitude]],IF(Datos[[#This Row],[Longitude]]&lt;0,-Precisión,Precisión))</f>
        <v>-64.891500000000008</v>
      </c>
      <c r="R999" s="1">
        <v>998</v>
      </c>
      <c r="S999" s="5" t="b">
        <f>AND(Datos[[#This Row],[Latitude]]&gt;=Latitud_,Datos[[#This Row],[Latitude]]&lt;=_Latitud)</f>
        <v>0</v>
      </c>
      <c r="T999" s="2" t="b">
        <f>AND(Datos[[#This Row],[Longitude]]&gt;=Longitud_,Datos[[#This Row],[Longitude]]&lt;=_Longitud)</f>
        <v>0</v>
      </c>
      <c r="U999" s="2" t="b">
        <f>AND(Comodines[[#This Row],[Latitud]],Comodines[[#This Row],[Longitud]])</f>
        <v>0</v>
      </c>
      <c r="V999" s="2" t="b">
        <f>IF(COUNTIFS($O$2:O999,Comodines[[#This Row],[LatT&amp;LonT]],$F$2:F999,Datos[[#This Row],[Acq_date]]-1)=0,TRUE,FALSE)</f>
        <v>1</v>
      </c>
      <c r="W999" s="2" t="b">
        <f>AND(Comodines[[#This Row],[L&amp;L]],Comodines[[#This Row],[Nuevo_Fuego]])</f>
        <v>0</v>
      </c>
      <c r="X999" s="2" t="str">
        <f>IF(Comodines[[#This Row],[L&amp;L]],Comodines[[#This Row],[Contador]],"")</f>
        <v/>
      </c>
      <c r="Y999" s="2" t="str">
        <f>IFERROR(SMALL(Comodines[L&amp;LC1],COUNTA($U$2:U999)),"")</f>
        <v/>
      </c>
      <c r="Z999" s="2" t="str">
        <f>IF(AND(Comodines[[#This Row],[Nuevo_Fuego]],Comodines[[#This Row],[L&amp;L]]),Comodines[[#This Row],[Contador]],"")</f>
        <v/>
      </c>
      <c r="AA999" s="2" t="str">
        <f>IFERROR(SMALL(Comodines[FuegoC1],COUNTA($W$2:W999)),"")</f>
        <v/>
      </c>
      <c r="AB999" s="3"/>
      <c r="AD999" s="3"/>
      <c r="AE999" s="3"/>
    </row>
    <row r="1000" spans="1:31" ht="15" x14ac:dyDescent="0.25">
      <c r="A1000" s="25">
        <v>9.7431000000000001</v>
      </c>
      <c r="B1000" s="18">
        <v>-63.42933</v>
      </c>
      <c r="C1000" s="2">
        <v>320.2</v>
      </c>
      <c r="D1000" s="2">
        <v>0.6</v>
      </c>
      <c r="E1000" s="2">
        <v>0.6</v>
      </c>
      <c r="F1000" s="4">
        <v>42644</v>
      </c>
      <c r="G1000" s="2">
        <v>510</v>
      </c>
      <c r="H1000" s="2" t="s">
        <v>0</v>
      </c>
      <c r="I1000" s="2" t="s">
        <v>1</v>
      </c>
      <c r="J1000" s="2" t="s">
        <v>2</v>
      </c>
      <c r="K1000" s="2">
        <v>288.2</v>
      </c>
      <c r="L1000" s="2">
        <v>0</v>
      </c>
      <c r="M1000" s="6" t="s">
        <v>0</v>
      </c>
      <c r="N1000" s="23"/>
      <c r="O1000" s="21" t="str">
        <f>Comodines[[#This Row],[Lat_trunc]]&amp;Comodines[[#This Row],[Lon_trunc]]</f>
        <v>9.743-63.4295</v>
      </c>
      <c r="P1000" s="21">
        <f>MROUND(Datos[[#This Row],[Latitude]],IF(Datos[[#This Row],[Latitude]]&lt;0,-Precisión,Precisión))</f>
        <v>9.7430000000000003</v>
      </c>
      <c r="Q1000" s="21">
        <f>MROUND(Datos[[#This Row],[Longitude]],IF(Datos[[#This Row],[Longitude]]&lt;0,-Precisión,Precisión))</f>
        <v>-63.429500000000004</v>
      </c>
      <c r="R1000" s="1">
        <v>999</v>
      </c>
      <c r="S1000" s="5" t="b">
        <f>AND(Datos[[#This Row],[Latitude]]&gt;=Latitud_,Datos[[#This Row],[Latitude]]&lt;=_Latitud)</f>
        <v>0</v>
      </c>
      <c r="T1000" s="2" t="b">
        <f>AND(Datos[[#This Row],[Longitude]]&gt;=Longitud_,Datos[[#This Row],[Longitude]]&lt;=_Longitud)</f>
        <v>0</v>
      </c>
      <c r="U1000" s="2" t="b">
        <f>AND(Comodines[[#This Row],[Latitud]],Comodines[[#This Row],[Longitud]])</f>
        <v>0</v>
      </c>
      <c r="V1000" s="2" t="b">
        <f>IF(COUNTIFS($O$2:O1000,Comodines[[#This Row],[LatT&amp;LonT]],$F$2:F1000,Datos[[#This Row],[Acq_date]]-1)=0,TRUE,FALSE)</f>
        <v>1</v>
      </c>
      <c r="W1000" s="2" t="b">
        <f>AND(Comodines[[#This Row],[L&amp;L]],Comodines[[#This Row],[Nuevo_Fuego]])</f>
        <v>0</v>
      </c>
      <c r="X1000" s="2" t="str">
        <f>IF(Comodines[[#This Row],[L&amp;L]],Comodines[[#This Row],[Contador]],"")</f>
        <v/>
      </c>
      <c r="Y1000" s="2" t="str">
        <f>IFERROR(SMALL(Comodines[L&amp;LC1],COUNTA($U$2:U1000)),"")</f>
        <v/>
      </c>
      <c r="Z1000" s="2" t="str">
        <f>IF(AND(Comodines[[#This Row],[Nuevo_Fuego]],Comodines[[#This Row],[L&amp;L]]),Comodines[[#This Row],[Contador]],"")</f>
        <v/>
      </c>
      <c r="AA1000" s="2" t="str">
        <f>IFERROR(SMALL(Comodines[FuegoC1],COUNTA($W$2:W1000)),"")</f>
        <v/>
      </c>
      <c r="AB1000" s="3"/>
      <c r="AD1000" s="3"/>
      <c r="AE1000" s="3"/>
    </row>
    <row r="1001" spans="1:31" ht="15" x14ac:dyDescent="0.25">
      <c r="A1001" s="25">
        <v>9.7391799999999993</v>
      </c>
      <c r="B1001" s="18">
        <v>-63.477310000000003</v>
      </c>
      <c r="C1001" s="2">
        <v>331.8</v>
      </c>
      <c r="D1001" s="2">
        <v>0.6</v>
      </c>
      <c r="E1001" s="2">
        <v>0.6</v>
      </c>
      <c r="F1001" s="4">
        <v>42644</v>
      </c>
      <c r="G1001" s="2">
        <v>510</v>
      </c>
      <c r="H1001" s="2" t="s">
        <v>0</v>
      </c>
      <c r="I1001" s="2" t="s">
        <v>1</v>
      </c>
      <c r="J1001" s="2" t="s">
        <v>2</v>
      </c>
      <c r="K1001" s="2">
        <v>288.10000000000002</v>
      </c>
      <c r="L1001" s="2">
        <v>0</v>
      </c>
      <c r="M1001" s="6" t="s">
        <v>0</v>
      </c>
      <c r="N1001" s="23"/>
      <c r="O1001" s="21" t="str">
        <f>Comodines[[#This Row],[Lat_trunc]]&amp;Comodines[[#This Row],[Lon_trunc]]</f>
        <v>9.739-63.4775</v>
      </c>
      <c r="P1001" s="21">
        <f>MROUND(Datos[[#This Row],[Latitude]],IF(Datos[[#This Row],[Latitude]]&lt;0,-Precisión,Precisión))</f>
        <v>9.7390000000000008</v>
      </c>
      <c r="Q1001" s="21">
        <f>MROUND(Datos[[#This Row],[Longitude]],IF(Datos[[#This Row],[Longitude]]&lt;0,-Precisión,Precisión))</f>
        <v>-63.477499999999999</v>
      </c>
      <c r="R1001" s="1">
        <v>1000</v>
      </c>
      <c r="S1001" s="5" t="b">
        <f>AND(Datos[[#This Row],[Latitude]]&gt;=Latitud_,Datos[[#This Row],[Latitude]]&lt;=_Latitud)</f>
        <v>0</v>
      </c>
      <c r="T1001" s="2" t="b">
        <f>AND(Datos[[#This Row],[Longitude]]&gt;=Longitud_,Datos[[#This Row],[Longitude]]&lt;=_Longitud)</f>
        <v>0</v>
      </c>
      <c r="U1001" s="2" t="b">
        <f>AND(Comodines[[#This Row],[Latitud]],Comodines[[#This Row],[Longitud]])</f>
        <v>0</v>
      </c>
      <c r="V1001" s="2" t="b">
        <f>IF(COUNTIFS($O$2:O1001,Comodines[[#This Row],[LatT&amp;LonT]],$F$2:F1001,Datos[[#This Row],[Acq_date]]-1)=0,TRUE,FALSE)</f>
        <v>1</v>
      </c>
      <c r="W1001" s="2" t="b">
        <f>AND(Comodines[[#This Row],[L&amp;L]],Comodines[[#This Row],[Nuevo_Fuego]])</f>
        <v>0</v>
      </c>
      <c r="X1001" s="2" t="str">
        <f>IF(Comodines[[#This Row],[L&amp;L]],Comodines[[#This Row],[Contador]],"")</f>
        <v/>
      </c>
      <c r="Y1001" s="2" t="str">
        <f>IFERROR(SMALL(Comodines[L&amp;LC1],COUNTA($U$2:U1001)),"")</f>
        <v/>
      </c>
      <c r="Z1001" s="2" t="str">
        <f>IF(AND(Comodines[[#This Row],[Nuevo_Fuego]],Comodines[[#This Row],[L&amp;L]]),Comodines[[#This Row],[Contador]],"")</f>
        <v/>
      </c>
      <c r="AA1001" s="2" t="str">
        <f>IFERROR(SMALL(Comodines[FuegoC1],COUNTA($W$2:W1001)),"")</f>
        <v/>
      </c>
      <c r="AB1001" s="3"/>
      <c r="AD1001" s="3"/>
      <c r="AE1001" s="3"/>
    </row>
    <row r="1002" spans="1:31" ht="15" x14ac:dyDescent="0.25">
      <c r="A1002" s="25">
        <v>9.73841</v>
      </c>
      <c r="B1002" s="18">
        <v>-63.471380000000003</v>
      </c>
      <c r="C1002" s="2">
        <v>345</v>
      </c>
      <c r="D1002" s="2">
        <v>0.6</v>
      </c>
      <c r="E1002" s="2">
        <v>0.6</v>
      </c>
      <c r="F1002" s="4">
        <v>42644</v>
      </c>
      <c r="G1002" s="2">
        <v>510</v>
      </c>
      <c r="H1002" s="2" t="s">
        <v>0</v>
      </c>
      <c r="I1002" s="2" t="s">
        <v>1</v>
      </c>
      <c r="J1002" s="2" t="s">
        <v>2</v>
      </c>
      <c r="K1002" s="2">
        <v>289.10000000000002</v>
      </c>
      <c r="L1002" s="2">
        <v>0</v>
      </c>
      <c r="M1002" s="6" t="s">
        <v>0</v>
      </c>
      <c r="N1002" s="23"/>
      <c r="O1002" s="21" t="str">
        <f>Comodines[[#This Row],[Lat_trunc]]&amp;Comodines[[#This Row],[Lon_trunc]]</f>
        <v>9.7385-63.4715</v>
      </c>
      <c r="P1002" s="21">
        <f>MROUND(Datos[[#This Row],[Latitude]],IF(Datos[[#This Row],[Latitude]]&lt;0,-Precisión,Precisión))</f>
        <v>9.7385000000000002</v>
      </c>
      <c r="Q1002" s="21">
        <f>MROUND(Datos[[#This Row],[Longitude]],IF(Datos[[#This Row],[Longitude]]&lt;0,-Precisión,Precisión))</f>
        <v>-63.471499999999999</v>
      </c>
      <c r="R1002" s="1">
        <v>1001</v>
      </c>
      <c r="S1002" s="5" t="b">
        <f>AND(Datos[[#This Row],[Latitude]]&gt;=Latitud_,Datos[[#This Row],[Latitude]]&lt;=_Latitud)</f>
        <v>0</v>
      </c>
      <c r="T1002" s="2" t="b">
        <f>AND(Datos[[#This Row],[Longitude]]&gt;=Longitud_,Datos[[#This Row],[Longitude]]&lt;=_Longitud)</f>
        <v>0</v>
      </c>
      <c r="U1002" s="2" t="b">
        <f>AND(Comodines[[#This Row],[Latitud]],Comodines[[#This Row],[Longitud]])</f>
        <v>0</v>
      </c>
      <c r="V1002" s="2" t="b">
        <f>IF(COUNTIFS($O$2:O1002,Comodines[[#This Row],[LatT&amp;LonT]],$F$2:F1002,Datos[[#This Row],[Acq_date]]-1)=0,TRUE,FALSE)</f>
        <v>1</v>
      </c>
      <c r="W1002" s="2" t="b">
        <f>AND(Comodines[[#This Row],[L&amp;L]],Comodines[[#This Row],[Nuevo_Fuego]])</f>
        <v>0</v>
      </c>
      <c r="X1002" s="2" t="str">
        <f>IF(Comodines[[#This Row],[L&amp;L]],Comodines[[#This Row],[Contador]],"")</f>
        <v/>
      </c>
      <c r="Y1002" s="2" t="str">
        <f>IFERROR(SMALL(Comodines[L&amp;LC1],COUNTA($U$2:U1002)),"")</f>
        <v/>
      </c>
      <c r="Z1002" s="2" t="str">
        <f>IF(AND(Comodines[[#This Row],[Nuevo_Fuego]],Comodines[[#This Row],[L&amp;L]]),Comodines[[#This Row],[Contador]],"")</f>
        <v/>
      </c>
      <c r="AA1002" s="2" t="str">
        <f>IFERROR(SMALL(Comodines[FuegoC1],COUNTA($W$2:W1002)),"")</f>
        <v/>
      </c>
      <c r="AB1002" s="3"/>
      <c r="AD1002" s="3"/>
      <c r="AE1002" s="3"/>
    </row>
    <row r="1003" spans="1:31" ht="15" x14ac:dyDescent="0.25">
      <c r="A1003" s="25">
        <v>9.7399500000000003</v>
      </c>
      <c r="B1003" s="18">
        <v>-63.483179999999997</v>
      </c>
      <c r="C1003" s="2">
        <v>301.89999999999998</v>
      </c>
      <c r="D1003" s="2">
        <v>0.6</v>
      </c>
      <c r="E1003" s="2">
        <v>0.6</v>
      </c>
      <c r="F1003" s="4">
        <v>42644</v>
      </c>
      <c r="G1003" s="2">
        <v>510</v>
      </c>
      <c r="H1003" s="2" t="s">
        <v>0</v>
      </c>
      <c r="I1003" s="2" t="s">
        <v>1</v>
      </c>
      <c r="J1003" s="2" t="s">
        <v>2</v>
      </c>
      <c r="K1003" s="2">
        <v>287.89999999999998</v>
      </c>
      <c r="L1003" s="2">
        <v>0</v>
      </c>
      <c r="M1003" s="6" t="s">
        <v>0</v>
      </c>
      <c r="N1003" s="23"/>
      <c r="O1003" s="21" t="str">
        <f>Comodines[[#This Row],[Lat_trunc]]&amp;Comodines[[#This Row],[Lon_trunc]]</f>
        <v>9.74-63.483</v>
      </c>
      <c r="P1003" s="21">
        <f>MROUND(Datos[[#This Row],[Latitude]],IF(Datos[[#This Row],[Latitude]]&lt;0,-Precisión,Precisión))</f>
        <v>9.74</v>
      </c>
      <c r="Q1003" s="21">
        <f>MROUND(Datos[[#This Row],[Longitude]],IF(Datos[[#This Row],[Longitude]]&lt;0,-Precisión,Precisión))</f>
        <v>-63.483000000000004</v>
      </c>
      <c r="R1003" s="1">
        <v>1002</v>
      </c>
      <c r="S1003" s="5" t="b">
        <f>AND(Datos[[#This Row],[Latitude]]&gt;=Latitud_,Datos[[#This Row],[Latitude]]&lt;=_Latitud)</f>
        <v>0</v>
      </c>
      <c r="T1003" s="2" t="b">
        <f>AND(Datos[[#This Row],[Longitude]]&gt;=Longitud_,Datos[[#This Row],[Longitude]]&lt;=_Longitud)</f>
        <v>0</v>
      </c>
      <c r="U1003" s="2" t="b">
        <f>AND(Comodines[[#This Row],[Latitud]],Comodines[[#This Row],[Longitud]])</f>
        <v>0</v>
      </c>
      <c r="V1003" s="2" t="b">
        <f>IF(COUNTIFS($O$2:O1003,Comodines[[#This Row],[LatT&amp;LonT]],$F$2:F1003,Datos[[#This Row],[Acq_date]]-1)=0,TRUE,FALSE)</f>
        <v>1</v>
      </c>
      <c r="W1003" s="2" t="b">
        <f>AND(Comodines[[#This Row],[L&amp;L]],Comodines[[#This Row],[Nuevo_Fuego]])</f>
        <v>0</v>
      </c>
      <c r="X1003" s="2" t="str">
        <f>IF(Comodines[[#This Row],[L&amp;L]],Comodines[[#This Row],[Contador]],"")</f>
        <v/>
      </c>
      <c r="Y1003" s="2" t="str">
        <f>IFERROR(SMALL(Comodines[L&amp;LC1],COUNTA($U$2:U1003)),"")</f>
        <v/>
      </c>
      <c r="Z1003" s="2" t="str">
        <f>IF(AND(Comodines[[#This Row],[Nuevo_Fuego]],Comodines[[#This Row],[L&amp;L]]),Comodines[[#This Row],[Contador]],"")</f>
        <v/>
      </c>
      <c r="AA1003" s="2" t="str">
        <f>IFERROR(SMALL(Comodines[FuegoC1],COUNTA($W$2:W1003)),"")</f>
        <v/>
      </c>
      <c r="AB1003" s="3"/>
      <c r="AD1003" s="3"/>
      <c r="AE1003" s="3"/>
    </row>
    <row r="1004" spans="1:31" ht="15" x14ac:dyDescent="0.25">
      <c r="A1004" s="25">
        <v>9.73766</v>
      </c>
      <c r="B1004" s="18">
        <v>-63.465580000000003</v>
      </c>
      <c r="C1004" s="2">
        <v>302.5</v>
      </c>
      <c r="D1004" s="2">
        <v>0.6</v>
      </c>
      <c r="E1004" s="2">
        <v>0.6</v>
      </c>
      <c r="F1004" s="4">
        <v>42644</v>
      </c>
      <c r="G1004" s="2">
        <v>510</v>
      </c>
      <c r="H1004" s="2" t="s">
        <v>0</v>
      </c>
      <c r="I1004" s="2" t="s">
        <v>1</v>
      </c>
      <c r="J1004" s="2" t="s">
        <v>2</v>
      </c>
      <c r="K1004" s="2">
        <v>288.10000000000002</v>
      </c>
      <c r="L1004" s="2">
        <v>0</v>
      </c>
      <c r="M1004" s="6" t="s">
        <v>0</v>
      </c>
      <c r="N1004" s="23"/>
      <c r="O1004" s="21" t="str">
        <f>Comodines[[#This Row],[Lat_trunc]]&amp;Comodines[[#This Row],[Lon_trunc]]</f>
        <v>9.7375-63.4655</v>
      </c>
      <c r="P1004" s="21">
        <f>MROUND(Datos[[#This Row],[Latitude]],IF(Datos[[#This Row],[Latitude]]&lt;0,-Precisión,Precisión))</f>
        <v>9.7375000000000007</v>
      </c>
      <c r="Q1004" s="21">
        <f>MROUND(Datos[[#This Row],[Longitude]],IF(Datos[[#This Row],[Longitude]]&lt;0,-Precisión,Precisión))</f>
        <v>-63.465499999999999</v>
      </c>
      <c r="R1004" s="1">
        <v>1003</v>
      </c>
      <c r="S1004" s="5" t="b">
        <f>AND(Datos[[#This Row],[Latitude]]&gt;=Latitud_,Datos[[#This Row],[Latitude]]&lt;=_Latitud)</f>
        <v>0</v>
      </c>
      <c r="T1004" s="2" t="b">
        <f>AND(Datos[[#This Row],[Longitude]]&gt;=Longitud_,Datos[[#This Row],[Longitude]]&lt;=_Longitud)</f>
        <v>0</v>
      </c>
      <c r="U1004" s="2" t="b">
        <f>AND(Comodines[[#This Row],[Latitud]],Comodines[[#This Row],[Longitud]])</f>
        <v>0</v>
      </c>
      <c r="V1004" s="2" t="b">
        <f>IF(COUNTIFS($O$2:O1004,Comodines[[#This Row],[LatT&amp;LonT]],$F$2:F1004,Datos[[#This Row],[Acq_date]]-1)=0,TRUE,FALSE)</f>
        <v>1</v>
      </c>
      <c r="W1004" s="2" t="b">
        <f>AND(Comodines[[#This Row],[L&amp;L]],Comodines[[#This Row],[Nuevo_Fuego]])</f>
        <v>0</v>
      </c>
      <c r="X1004" s="2" t="str">
        <f>IF(Comodines[[#This Row],[L&amp;L]],Comodines[[#This Row],[Contador]],"")</f>
        <v/>
      </c>
      <c r="Y1004" s="2" t="str">
        <f>IFERROR(SMALL(Comodines[L&amp;LC1],COUNTA($U$2:U1004)),"")</f>
        <v/>
      </c>
      <c r="Z1004" s="2" t="str">
        <f>IF(AND(Comodines[[#This Row],[Nuevo_Fuego]],Comodines[[#This Row],[L&amp;L]]),Comodines[[#This Row],[Contador]],"")</f>
        <v/>
      </c>
      <c r="AA1004" s="2" t="str">
        <f>IFERROR(SMALL(Comodines[FuegoC1],COUNTA($W$2:W1004)),"")</f>
        <v/>
      </c>
      <c r="AB1004" s="3"/>
      <c r="AD1004" s="3"/>
      <c r="AE1004" s="3"/>
    </row>
    <row r="1005" spans="1:31" ht="15" x14ac:dyDescent="0.25">
      <c r="A1005" s="25">
        <v>9.7341899999999999</v>
      </c>
      <c r="B1005" s="18">
        <v>-63.478160000000003</v>
      </c>
      <c r="C1005" s="2">
        <v>331.2</v>
      </c>
      <c r="D1005" s="2">
        <v>0.6</v>
      </c>
      <c r="E1005" s="2">
        <v>0.6</v>
      </c>
      <c r="F1005" s="4">
        <v>42644</v>
      </c>
      <c r="G1005" s="2">
        <v>510</v>
      </c>
      <c r="H1005" s="2" t="s">
        <v>0</v>
      </c>
      <c r="I1005" s="2" t="s">
        <v>1</v>
      </c>
      <c r="J1005" s="2" t="s">
        <v>2</v>
      </c>
      <c r="K1005" s="2">
        <v>288</v>
      </c>
      <c r="L1005" s="2">
        <v>0</v>
      </c>
      <c r="M1005" s="6" t="s">
        <v>0</v>
      </c>
      <c r="N1005" s="23"/>
      <c r="O1005" s="21" t="str">
        <f>Comodines[[#This Row],[Lat_trunc]]&amp;Comodines[[#This Row],[Lon_trunc]]</f>
        <v>9.734-63.478</v>
      </c>
      <c r="P1005" s="21">
        <f>MROUND(Datos[[#This Row],[Latitude]],IF(Datos[[#This Row],[Latitude]]&lt;0,-Precisión,Precisión))</f>
        <v>9.734</v>
      </c>
      <c r="Q1005" s="21">
        <f>MROUND(Datos[[#This Row],[Longitude]],IF(Datos[[#This Row],[Longitude]]&lt;0,-Precisión,Precisión))</f>
        <v>-63.478000000000002</v>
      </c>
      <c r="R1005" s="1">
        <v>1004</v>
      </c>
      <c r="S1005" s="5" t="b">
        <f>AND(Datos[[#This Row],[Latitude]]&gt;=Latitud_,Datos[[#This Row],[Latitude]]&lt;=_Latitud)</f>
        <v>0</v>
      </c>
      <c r="T1005" s="2" t="b">
        <f>AND(Datos[[#This Row],[Longitude]]&gt;=Longitud_,Datos[[#This Row],[Longitude]]&lt;=_Longitud)</f>
        <v>0</v>
      </c>
      <c r="U1005" s="2" t="b">
        <f>AND(Comodines[[#This Row],[Latitud]],Comodines[[#This Row],[Longitud]])</f>
        <v>0</v>
      </c>
      <c r="V1005" s="2" t="b">
        <f>IF(COUNTIFS($O$2:O1005,Comodines[[#This Row],[LatT&amp;LonT]],$F$2:F1005,Datos[[#This Row],[Acq_date]]-1)=0,TRUE,FALSE)</f>
        <v>1</v>
      </c>
      <c r="W1005" s="2" t="b">
        <f>AND(Comodines[[#This Row],[L&amp;L]],Comodines[[#This Row],[Nuevo_Fuego]])</f>
        <v>0</v>
      </c>
      <c r="X1005" s="2" t="str">
        <f>IF(Comodines[[#This Row],[L&amp;L]],Comodines[[#This Row],[Contador]],"")</f>
        <v/>
      </c>
      <c r="Y1005" s="2" t="str">
        <f>IFERROR(SMALL(Comodines[L&amp;LC1],COUNTA($U$2:U1005)),"")</f>
        <v/>
      </c>
      <c r="Z1005" s="2" t="str">
        <f>IF(AND(Comodines[[#This Row],[Nuevo_Fuego]],Comodines[[#This Row],[L&amp;L]]),Comodines[[#This Row],[Contador]],"")</f>
        <v/>
      </c>
      <c r="AA1005" s="2" t="str">
        <f>IFERROR(SMALL(Comodines[FuegoC1],COUNTA($W$2:W1005)),"")</f>
        <v/>
      </c>
      <c r="AB1005" s="3"/>
      <c r="AD1005" s="3"/>
      <c r="AE1005" s="3"/>
    </row>
    <row r="1006" spans="1:31" ht="15" x14ac:dyDescent="0.25">
      <c r="A1006" s="25">
        <v>9.7349499999999995</v>
      </c>
      <c r="B1006" s="18">
        <v>-63.484029999999997</v>
      </c>
      <c r="C1006" s="2">
        <v>305.39999999999998</v>
      </c>
      <c r="D1006" s="2">
        <v>0.6</v>
      </c>
      <c r="E1006" s="2">
        <v>0.6</v>
      </c>
      <c r="F1006" s="4">
        <v>42644</v>
      </c>
      <c r="G1006" s="2">
        <v>510</v>
      </c>
      <c r="H1006" s="2" t="s">
        <v>0</v>
      </c>
      <c r="I1006" s="2" t="s">
        <v>1</v>
      </c>
      <c r="J1006" s="2" t="s">
        <v>2</v>
      </c>
      <c r="K1006" s="2">
        <v>287.8</v>
      </c>
      <c r="L1006" s="2">
        <v>0</v>
      </c>
      <c r="M1006" s="6" t="s">
        <v>0</v>
      </c>
      <c r="N1006" s="23"/>
      <c r="O1006" s="21" t="str">
        <f>Comodines[[#This Row],[Lat_trunc]]&amp;Comodines[[#This Row],[Lon_trunc]]</f>
        <v>9.735-63.484</v>
      </c>
      <c r="P1006" s="21">
        <f>MROUND(Datos[[#This Row],[Latitude]],IF(Datos[[#This Row],[Latitude]]&lt;0,-Precisión,Precisión))</f>
        <v>9.7349999999999994</v>
      </c>
      <c r="Q1006" s="21">
        <f>MROUND(Datos[[#This Row],[Longitude]],IF(Datos[[#This Row],[Longitude]]&lt;0,-Precisión,Precisión))</f>
        <v>-63.484000000000002</v>
      </c>
      <c r="R1006" s="1">
        <v>1005</v>
      </c>
      <c r="S1006" s="5" t="b">
        <f>AND(Datos[[#This Row],[Latitude]]&gt;=Latitud_,Datos[[#This Row],[Latitude]]&lt;=_Latitud)</f>
        <v>0</v>
      </c>
      <c r="T1006" s="2" t="b">
        <f>AND(Datos[[#This Row],[Longitude]]&gt;=Longitud_,Datos[[#This Row],[Longitude]]&lt;=_Longitud)</f>
        <v>0</v>
      </c>
      <c r="U1006" s="2" t="b">
        <f>AND(Comodines[[#This Row],[Latitud]],Comodines[[#This Row],[Longitud]])</f>
        <v>0</v>
      </c>
      <c r="V1006" s="2" t="b">
        <f>IF(COUNTIFS($O$2:O1006,Comodines[[#This Row],[LatT&amp;LonT]],$F$2:F1006,Datos[[#This Row],[Acq_date]]-1)=0,TRUE,FALSE)</f>
        <v>1</v>
      </c>
      <c r="W1006" s="2" t="b">
        <f>AND(Comodines[[#This Row],[L&amp;L]],Comodines[[#This Row],[Nuevo_Fuego]])</f>
        <v>0</v>
      </c>
      <c r="X1006" s="2" t="str">
        <f>IF(Comodines[[#This Row],[L&amp;L]],Comodines[[#This Row],[Contador]],"")</f>
        <v/>
      </c>
      <c r="Y1006" s="2" t="str">
        <f>IFERROR(SMALL(Comodines[L&amp;LC1],COUNTA($U$2:U1006)),"")</f>
        <v/>
      </c>
      <c r="Z1006" s="2" t="str">
        <f>IF(AND(Comodines[[#This Row],[Nuevo_Fuego]],Comodines[[#This Row],[L&amp;L]]),Comodines[[#This Row],[Contador]],"")</f>
        <v/>
      </c>
      <c r="AA1006" s="2" t="str">
        <f>IFERROR(SMALL(Comodines[FuegoC1],COUNTA($W$2:W1006)),"")</f>
        <v/>
      </c>
      <c r="AB1006" s="3"/>
      <c r="AD1006" s="3"/>
      <c r="AE1006" s="3"/>
    </row>
    <row r="1007" spans="1:31" ht="15" x14ac:dyDescent="0.25">
      <c r="A1007" s="25">
        <v>9.7334200000000006</v>
      </c>
      <c r="B1007" s="18">
        <v>-63.472259999999999</v>
      </c>
      <c r="C1007" s="2">
        <v>316.7</v>
      </c>
      <c r="D1007" s="2">
        <v>0.6</v>
      </c>
      <c r="E1007" s="2">
        <v>0.6</v>
      </c>
      <c r="F1007" s="4">
        <v>42644</v>
      </c>
      <c r="G1007" s="2">
        <v>510</v>
      </c>
      <c r="H1007" s="2" t="s">
        <v>0</v>
      </c>
      <c r="I1007" s="2" t="s">
        <v>1</v>
      </c>
      <c r="J1007" s="2" t="s">
        <v>2</v>
      </c>
      <c r="K1007" s="2">
        <v>288.10000000000002</v>
      </c>
      <c r="L1007" s="2">
        <v>0</v>
      </c>
      <c r="M1007" s="6" t="s">
        <v>0</v>
      </c>
      <c r="N1007" s="23"/>
      <c r="O1007" s="21" t="str">
        <f>Comodines[[#This Row],[Lat_trunc]]&amp;Comodines[[#This Row],[Lon_trunc]]</f>
        <v>9.7335-63.4725</v>
      </c>
      <c r="P1007" s="21">
        <f>MROUND(Datos[[#This Row],[Latitude]],IF(Datos[[#This Row],[Latitude]]&lt;0,-Precisión,Precisión))</f>
        <v>9.7334999999999994</v>
      </c>
      <c r="Q1007" s="21">
        <f>MROUND(Datos[[#This Row],[Longitude]],IF(Datos[[#This Row],[Longitude]]&lt;0,-Precisión,Precisión))</f>
        <v>-63.472500000000004</v>
      </c>
      <c r="R1007" s="1">
        <v>1006</v>
      </c>
      <c r="S1007" s="5" t="b">
        <f>AND(Datos[[#This Row],[Latitude]]&gt;=Latitud_,Datos[[#This Row],[Latitude]]&lt;=_Latitud)</f>
        <v>0</v>
      </c>
      <c r="T1007" s="2" t="b">
        <f>AND(Datos[[#This Row],[Longitude]]&gt;=Longitud_,Datos[[#This Row],[Longitude]]&lt;=_Longitud)</f>
        <v>0</v>
      </c>
      <c r="U1007" s="2" t="b">
        <f>AND(Comodines[[#This Row],[Latitud]],Comodines[[#This Row],[Longitud]])</f>
        <v>0</v>
      </c>
      <c r="V1007" s="2" t="b">
        <f>IF(COUNTIFS($O$2:O1007,Comodines[[#This Row],[LatT&amp;LonT]],$F$2:F1007,Datos[[#This Row],[Acq_date]]-1)=0,TRUE,FALSE)</f>
        <v>1</v>
      </c>
      <c r="W1007" s="2" t="b">
        <f>AND(Comodines[[#This Row],[L&amp;L]],Comodines[[#This Row],[Nuevo_Fuego]])</f>
        <v>0</v>
      </c>
      <c r="X1007" s="2" t="str">
        <f>IF(Comodines[[#This Row],[L&amp;L]],Comodines[[#This Row],[Contador]],"")</f>
        <v/>
      </c>
      <c r="Y1007" s="2" t="str">
        <f>IFERROR(SMALL(Comodines[L&amp;LC1],COUNTA($U$2:U1007)),"")</f>
        <v/>
      </c>
      <c r="Z1007" s="2" t="str">
        <f>IF(AND(Comodines[[#This Row],[Nuevo_Fuego]],Comodines[[#This Row],[L&amp;L]]),Comodines[[#This Row],[Contador]],"")</f>
        <v/>
      </c>
      <c r="AA1007" s="2" t="str">
        <f>IFERROR(SMALL(Comodines[FuegoC1],COUNTA($W$2:W1007)),"")</f>
        <v/>
      </c>
      <c r="AB1007" s="3"/>
      <c r="AD1007" s="3"/>
      <c r="AE1007" s="3"/>
    </row>
    <row r="1008" spans="1:31" ht="15" x14ac:dyDescent="0.25">
      <c r="A1008" s="25">
        <v>9.7049000000000003</v>
      </c>
      <c r="B1008" s="18">
        <v>-63.52852</v>
      </c>
      <c r="C1008" s="2">
        <v>336.3</v>
      </c>
      <c r="D1008" s="2">
        <v>0.6</v>
      </c>
      <c r="E1008" s="2">
        <v>0.6</v>
      </c>
      <c r="F1008" s="4">
        <v>42644</v>
      </c>
      <c r="G1008" s="2">
        <v>510</v>
      </c>
      <c r="H1008" s="2" t="s">
        <v>0</v>
      </c>
      <c r="I1008" s="2" t="s">
        <v>1</v>
      </c>
      <c r="J1008" s="2" t="s">
        <v>2</v>
      </c>
      <c r="K1008" s="2">
        <v>288.8</v>
      </c>
      <c r="L1008" s="2">
        <v>0</v>
      </c>
      <c r="M1008" s="6" t="s">
        <v>0</v>
      </c>
      <c r="N1008" s="23"/>
      <c r="O1008" s="21" t="str">
        <f>Comodines[[#This Row],[Lat_trunc]]&amp;Comodines[[#This Row],[Lon_trunc]]</f>
        <v>9.705-63.5285</v>
      </c>
      <c r="P1008" s="21">
        <f>MROUND(Datos[[#This Row],[Latitude]],IF(Datos[[#This Row],[Latitude]]&lt;0,-Precisión,Precisión))</f>
        <v>9.7050000000000001</v>
      </c>
      <c r="Q1008" s="21">
        <f>MROUND(Datos[[#This Row],[Longitude]],IF(Datos[[#This Row],[Longitude]]&lt;0,-Precisión,Precisión))</f>
        <v>-63.528500000000001</v>
      </c>
      <c r="R1008" s="1">
        <v>1007</v>
      </c>
      <c r="S1008" s="5" t="b">
        <f>AND(Datos[[#This Row],[Latitude]]&gt;=Latitud_,Datos[[#This Row],[Latitude]]&lt;=_Latitud)</f>
        <v>0</v>
      </c>
      <c r="T1008" s="2" t="b">
        <f>AND(Datos[[#This Row],[Longitude]]&gt;=Longitud_,Datos[[#This Row],[Longitude]]&lt;=_Longitud)</f>
        <v>0</v>
      </c>
      <c r="U1008" s="2" t="b">
        <f>AND(Comodines[[#This Row],[Latitud]],Comodines[[#This Row],[Longitud]])</f>
        <v>0</v>
      </c>
      <c r="V1008" s="2" t="b">
        <f>IF(COUNTIFS($O$2:O1008,Comodines[[#This Row],[LatT&amp;LonT]],$F$2:F1008,Datos[[#This Row],[Acq_date]]-1)=0,TRUE,FALSE)</f>
        <v>1</v>
      </c>
      <c r="W1008" s="2" t="b">
        <f>AND(Comodines[[#This Row],[L&amp;L]],Comodines[[#This Row],[Nuevo_Fuego]])</f>
        <v>0</v>
      </c>
      <c r="X1008" s="2" t="str">
        <f>IF(Comodines[[#This Row],[L&amp;L]],Comodines[[#This Row],[Contador]],"")</f>
        <v/>
      </c>
      <c r="Y1008" s="2" t="str">
        <f>IFERROR(SMALL(Comodines[L&amp;LC1],COUNTA($U$2:U1008)),"")</f>
        <v/>
      </c>
      <c r="Z1008" s="2" t="str">
        <f>IF(AND(Comodines[[#This Row],[Nuevo_Fuego]],Comodines[[#This Row],[L&amp;L]]),Comodines[[#This Row],[Contador]],"")</f>
        <v/>
      </c>
      <c r="AA1008" s="2" t="str">
        <f>IFERROR(SMALL(Comodines[FuegoC1],COUNTA($W$2:W1008)),"")</f>
        <v/>
      </c>
      <c r="AB1008" s="3"/>
      <c r="AD1008" s="3"/>
      <c r="AE1008" s="3"/>
    </row>
    <row r="1009" spans="1:31" ht="15" x14ac:dyDescent="0.25">
      <c r="A1009" s="25">
        <v>9.7290899999999993</v>
      </c>
      <c r="B1009" s="18">
        <v>-63.473300000000002</v>
      </c>
      <c r="C1009" s="2">
        <v>301.8</v>
      </c>
      <c r="D1009" s="2">
        <v>0.6</v>
      </c>
      <c r="E1009" s="2">
        <v>0.6</v>
      </c>
      <c r="F1009" s="4">
        <v>42644</v>
      </c>
      <c r="G1009" s="2">
        <v>510</v>
      </c>
      <c r="H1009" s="2" t="s">
        <v>0</v>
      </c>
      <c r="I1009" s="2" t="s">
        <v>1</v>
      </c>
      <c r="J1009" s="2" t="s">
        <v>2</v>
      </c>
      <c r="K1009" s="2">
        <v>288.10000000000002</v>
      </c>
      <c r="L1009" s="2">
        <v>0</v>
      </c>
      <c r="M1009" s="6" t="s">
        <v>0</v>
      </c>
      <c r="N1009" s="23"/>
      <c r="O1009" s="21" t="str">
        <f>Comodines[[#This Row],[Lat_trunc]]&amp;Comodines[[#This Row],[Lon_trunc]]</f>
        <v>9.729-63.4735</v>
      </c>
      <c r="P1009" s="21">
        <f>MROUND(Datos[[#This Row],[Latitude]],IF(Datos[[#This Row],[Latitude]]&lt;0,-Precisión,Precisión))</f>
        <v>9.729000000000001</v>
      </c>
      <c r="Q1009" s="21">
        <f>MROUND(Datos[[#This Row],[Longitude]],IF(Datos[[#This Row],[Longitude]]&lt;0,-Precisión,Precisión))</f>
        <v>-63.473500000000001</v>
      </c>
      <c r="R1009" s="1">
        <v>1008</v>
      </c>
      <c r="S1009" s="5" t="b">
        <f>AND(Datos[[#This Row],[Latitude]]&gt;=Latitud_,Datos[[#This Row],[Latitude]]&lt;=_Latitud)</f>
        <v>0</v>
      </c>
      <c r="T1009" s="2" t="b">
        <f>AND(Datos[[#This Row],[Longitude]]&gt;=Longitud_,Datos[[#This Row],[Longitude]]&lt;=_Longitud)</f>
        <v>0</v>
      </c>
      <c r="U1009" s="2" t="b">
        <f>AND(Comodines[[#This Row],[Latitud]],Comodines[[#This Row],[Longitud]])</f>
        <v>0</v>
      </c>
      <c r="V1009" s="2" t="b">
        <f>IF(COUNTIFS($O$2:O1009,Comodines[[#This Row],[LatT&amp;LonT]],$F$2:F1009,Datos[[#This Row],[Acq_date]]-1)=0,TRUE,FALSE)</f>
        <v>1</v>
      </c>
      <c r="W1009" s="2" t="b">
        <f>AND(Comodines[[#This Row],[L&amp;L]],Comodines[[#This Row],[Nuevo_Fuego]])</f>
        <v>0</v>
      </c>
      <c r="X1009" s="2" t="str">
        <f>IF(Comodines[[#This Row],[L&amp;L]],Comodines[[#This Row],[Contador]],"")</f>
        <v/>
      </c>
      <c r="Y1009" s="2" t="str">
        <f>IFERROR(SMALL(Comodines[L&amp;LC1],COUNTA($U$2:U1009)),"")</f>
        <v/>
      </c>
      <c r="Z1009" s="2" t="str">
        <f>IF(AND(Comodines[[#This Row],[Nuevo_Fuego]],Comodines[[#This Row],[L&amp;L]]),Comodines[[#This Row],[Contador]],"")</f>
        <v/>
      </c>
      <c r="AA1009" s="2" t="str">
        <f>IFERROR(SMALL(Comodines[FuegoC1],COUNTA($W$2:W1009)),"")</f>
        <v/>
      </c>
      <c r="AB1009" s="3"/>
      <c r="AD1009" s="3"/>
      <c r="AE1009" s="3"/>
    </row>
    <row r="1010" spans="1:31" ht="15" x14ac:dyDescent="0.25">
      <c r="A1010" s="25">
        <v>9.7059499999999996</v>
      </c>
      <c r="B1010" s="18">
        <v>-63.528550000000003</v>
      </c>
      <c r="C1010" s="2">
        <v>318.7</v>
      </c>
      <c r="D1010" s="2">
        <v>0.6</v>
      </c>
      <c r="E1010" s="2">
        <v>0.6</v>
      </c>
      <c r="F1010" s="4">
        <v>42644</v>
      </c>
      <c r="G1010" s="2">
        <v>510</v>
      </c>
      <c r="H1010" s="2" t="s">
        <v>0</v>
      </c>
      <c r="I1010" s="2" t="s">
        <v>1</v>
      </c>
      <c r="J1010" s="2" t="s">
        <v>2</v>
      </c>
      <c r="K1010" s="2">
        <v>288.5</v>
      </c>
      <c r="L1010" s="2">
        <v>0</v>
      </c>
      <c r="M1010" s="6" t="s">
        <v>0</v>
      </c>
      <c r="N1010" s="23"/>
      <c r="O1010" s="21" t="str">
        <f>Comodines[[#This Row],[Lat_trunc]]&amp;Comodines[[#This Row],[Lon_trunc]]</f>
        <v>9.706-63.5285</v>
      </c>
      <c r="P1010" s="21">
        <f>MROUND(Datos[[#This Row],[Latitude]],IF(Datos[[#This Row],[Latitude]]&lt;0,-Precisión,Precisión))</f>
        <v>9.7059999999999995</v>
      </c>
      <c r="Q1010" s="21">
        <f>MROUND(Datos[[#This Row],[Longitude]],IF(Datos[[#This Row],[Longitude]]&lt;0,-Precisión,Precisión))</f>
        <v>-63.528500000000001</v>
      </c>
      <c r="R1010" s="1">
        <v>1009</v>
      </c>
      <c r="S1010" s="5" t="b">
        <f>AND(Datos[[#This Row],[Latitude]]&gt;=Latitud_,Datos[[#This Row],[Latitude]]&lt;=_Latitud)</f>
        <v>0</v>
      </c>
      <c r="T1010" s="2" t="b">
        <f>AND(Datos[[#This Row],[Longitude]]&gt;=Longitud_,Datos[[#This Row],[Longitude]]&lt;=_Longitud)</f>
        <v>0</v>
      </c>
      <c r="U1010" s="2" t="b">
        <f>AND(Comodines[[#This Row],[Latitud]],Comodines[[#This Row],[Longitud]])</f>
        <v>0</v>
      </c>
      <c r="V1010" s="2" t="b">
        <f>IF(COUNTIFS($O$2:O1010,Comodines[[#This Row],[LatT&amp;LonT]],$F$2:F1010,Datos[[#This Row],[Acq_date]]-1)=0,TRUE,FALSE)</f>
        <v>1</v>
      </c>
      <c r="W1010" s="2" t="b">
        <f>AND(Comodines[[#This Row],[L&amp;L]],Comodines[[#This Row],[Nuevo_Fuego]])</f>
        <v>0</v>
      </c>
      <c r="X1010" s="2" t="str">
        <f>IF(Comodines[[#This Row],[L&amp;L]],Comodines[[#This Row],[Contador]],"")</f>
        <v/>
      </c>
      <c r="Y1010" s="2" t="str">
        <f>IFERROR(SMALL(Comodines[L&amp;LC1],COUNTA($U$2:U1010)),"")</f>
        <v/>
      </c>
      <c r="Z1010" s="2" t="str">
        <f>IF(AND(Comodines[[#This Row],[Nuevo_Fuego]],Comodines[[#This Row],[L&amp;L]]),Comodines[[#This Row],[Contador]],"")</f>
        <v/>
      </c>
      <c r="AA1010" s="2" t="str">
        <f>IFERROR(SMALL(Comodines[FuegoC1],COUNTA($W$2:W1010)),"")</f>
        <v/>
      </c>
      <c r="AB1010" s="3"/>
      <c r="AD1010" s="3"/>
      <c r="AE1010" s="3"/>
    </row>
    <row r="1011" spans="1:31" ht="15" x14ac:dyDescent="0.25">
      <c r="A1011" s="25">
        <v>9.7009299999999996</v>
      </c>
      <c r="B1011" s="18">
        <v>-63.52928</v>
      </c>
      <c r="C1011" s="2">
        <v>334.4</v>
      </c>
      <c r="D1011" s="2">
        <v>0.6</v>
      </c>
      <c r="E1011" s="2">
        <v>0.6</v>
      </c>
      <c r="F1011" s="4">
        <v>42644</v>
      </c>
      <c r="G1011" s="2">
        <v>510</v>
      </c>
      <c r="H1011" s="2" t="s">
        <v>0</v>
      </c>
      <c r="I1011" s="2" t="s">
        <v>1</v>
      </c>
      <c r="J1011" s="2" t="s">
        <v>2</v>
      </c>
      <c r="K1011" s="2">
        <v>288.2</v>
      </c>
      <c r="L1011" s="2">
        <v>0</v>
      </c>
      <c r="M1011" s="6" t="s">
        <v>0</v>
      </c>
      <c r="N1011" s="23"/>
      <c r="O1011" s="21" t="str">
        <f>Comodines[[#This Row],[Lat_trunc]]&amp;Comodines[[#This Row],[Lon_trunc]]</f>
        <v>9.701-63.5295</v>
      </c>
      <c r="P1011" s="21">
        <f>MROUND(Datos[[#This Row],[Latitude]],IF(Datos[[#This Row],[Latitude]]&lt;0,-Precisión,Precisión))</f>
        <v>9.7010000000000005</v>
      </c>
      <c r="Q1011" s="21">
        <f>MROUND(Datos[[#This Row],[Longitude]],IF(Datos[[#This Row],[Longitude]]&lt;0,-Precisión,Precisión))</f>
        <v>-63.529499999999999</v>
      </c>
      <c r="R1011" s="1">
        <v>1010</v>
      </c>
      <c r="S1011" s="5" t="b">
        <f>AND(Datos[[#This Row],[Latitude]]&gt;=Latitud_,Datos[[#This Row],[Latitude]]&lt;=_Latitud)</f>
        <v>0</v>
      </c>
      <c r="T1011" s="2" t="b">
        <f>AND(Datos[[#This Row],[Longitude]]&gt;=Longitud_,Datos[[#This Row],[Longitude]]&lt;=_Longitud)</f>
        <v>0</v>
      </c>
      <c r="U1011" s="2" t="b">
        <f>AND(Comodines[[#This Row],[Latitud]],Comodines[[#This Row],[Longitud]])</f>
        <v>0</v>
      </c>
      <c r="V1011" s="2" t="b">
        <f>IF(COUNTIFS($O$2:O1011,Comodines[[#This Row],[LatT&amp;LonT]],$F$2:F1011,Datos[[#This Row],[Acq_date]]-1)=0,TRUE,FALSE)</f>
        <v>1</v>
      </c>
      <c r="W1011" s="2" t="b">
        <f>AND(Comodines[[#This Row],[L&amp;L]],Comodines[[#This Row],[Nuevo_Fuego]])</f>
        <v>0</v>
      </c>
      <c r="X1011" s="2" t="str">
        <f>IF(Comodines[[#This Row],[L&amp;L]],Comodines[[#This Row],[Contador]],"")</f>
        <v/>
      </c>
      <c r="Y1011" s="2" t="str">
        <f>IFERROR(SMALL(Comodines[L&amp;LC1],COUNTA($U$2:U1011)),"")</f>
        <v/>
      </c>
      <c r="Z1011" s="2" t="str">
        <f>IF(AND(Comodines[[#This Row],[Nuevo_Fuego]],Comodines[[#This Row],[L&amp;L]]),Comodines[[#This Row],[Contador]],"")</f>
        <v/>
      </c>
      <c r="AA1011" s="2" t="str">
        <f>IFERROR(SMALL(Comodines[FuegoC1],COUNTA($W$2:W1011)),"")</f>
        <v/>
      </c>
      <c r="AB1011" s="3"/>
      <c r="AD1011" s="3"/>
      <c r="AE1011" s="3"/>
    </row>
    <row r="1012" spans="1:31" ht="15" x14ac:dyDescent="0.25">
      <c r="A1012" s="25">
        <v>9.6694099999999992</v>
      </c>
      <c r="B1012" s="18">
        <v>-63.600830000000002</v>
      </c>
      <c r="C1012" s="2">
        <v>303.3</v>
      </c>
      <c r="D1012" s="2">
        <v>0.3</v>
      </c>
      <c r="E1012" s="2">
        <v>0.6</v>
      </c>
      <c r="F1012" s="4">
        <v>42644</v>
      </c>
      <c r="G1012" s="2">
        <v>510</v>
      </c>
      <c r="H1012" s="2" t="s">
        <v>0</v>
      </c>
      <c r="I1012" s="2" t="s">
        <v>1</v>
      </c>
      <c r="J1012" s="2" t="s">
        <v>2</v>
      </c>
      <c r="K1012" s="2">
        <v>288.3</v>
      </c>
      <c r="L1012" s="2">
        <v>0</v>
      </c>
      <c r="M1012" s="6" t="s">
        <v>0</v>
      </c>
      <c r="N1012" s="23"/>
      <c r="O1012" s="21" t="str">
        <f>Comodines[[#This Row],[Lat_trunc]]&amp;Comodines[[#This Row],[Lon_trunc]]</f>
        <v>9.6695-63.601</v>
      </c>
      <c r="P1012" s="21">
        <f>MROUND(Datos[[#This Row],[Latitude]],IF(Datos[[#This Row],[Latitude]]&lt;0,-Precisión,Precisión))</f>
        <v>9.6694999999999993</v>
      </c>
      <c r="Q1012" s="21">
        <f>MROUND(Datos[[#This Row],[Longitude]],IF(Datos[[#This Row],[Longitude]]&lt;0,-Precisión,Precisión))</f>
        <v>-63.600999999999999</v>
      </c>
      <c r="R1012" s="1">
        <v>1011</v>
      </c>
      <c r="S1012" s="5" t="b">
        <f>AND(Datos[[#This Row],[Latitude]]&gt;=Latitud_,Datos[[#This Row],[Latitude]]&lt;=_Latitud)</f>
        <v>0</v>
      </c>
      <c r="T1012" s="2" t="b">
        <f>AND(Datos[[#This Row],[Longitude]]&gt;=Longitud_,Datos[[#This Row],[Longitude]]&lt;=_Longitud)</f>
        <v>0</v>
      </c>
      <c r="U1012" s="2" t="b">
        <f>AND(Comodines[[#This Row],[Latitud]],Comodines[[#This Row],[Longitud]])</f>
        <v>0</v>
      </c>
      <c r="V1012" s="2" t="b">
        <f>IF(COUNTIFS($O$2:O1012,Comodines[[#This Row],[LatT&amp;LonT]],$F$2:F1012,Datos[[#This Row],[Acq_date]]-1)=0,TRUE,FALSE)</f>
        <v>1</v>
      </c>
      <c r="W1012" s="2" t="b">
        <f>AND(Comodines[[#This Row],[L&amp;L]],Comodines[[#This Row],[Nuevo_Fuego]])</f>
        <v>0</v>
      </c>
      <c r="X1012" s="2" t="str">
        <f>IF(Comodines[[#This Row],[L&amp;L]],Comodines[[#This Row],[Contador]],"")</f>
        <v/>
      </c>
      <c r="Y1012" s="2" t="str">
        <f>IFERROR(SMALL(Comodines[L&amp;LC1],COUNTA($U$2:U1012)),"")</f>
        <v/>
      </c>
      <c r="Z1012" s="2" t="str">
        <f>IF(AND(Comodines[[#This Row],[Nuevo_Fuego]],Comodines[[#This Row],[L&amp;L]]),Comodines[[#This Row],[Contador]],"")</f>
        <v/>
      </c>
      <c r="AA1012" s="2" t="str">
        <f>IFERROR(SMALL(Comodines[FuegoC1],COUNTA($W$2:W1012)),"")</f>
        <v/>
      </c>
      <c r="AB1012" s="3"/>
      <c r="AD1012" s="3"/>
      <c r="AE1012" s="3"/>
    </row>
    <row r="1013" spans="1:31" ht="15" x14ac:dyDescent="0.25">
      <c r="A1013" s="25">
        <v>9.6601300000000005</v>
      </c>
      <c r="B1013" s="18">
        <v>-63.569330000000001</v>
      </c>
      <c r="C1013" s="2">
        <v>332.9</v>
      </c>
      <c r="D1013" s="2">
        <v>0.3</v>
      </c>
      <c r="E1013" s="2">
        <v>0.6</v>
      </c>
      <c r="F1013" s="4">
        <v>42644</v>
      </c>
      <c r="G1013" s="2">
        <v>510</v>
      </c>
      <c r="H1013" s="2" t="s">
        <v>0</v>
      </c>
      <c r="I1013" s="2" t="s">
        <v>1</v>
      </c>
      <c r="J1013" s="2" t="s">
        <v>2</v>
      </c>
      <c r="K1013" s="2">
        <v>289.3</v>
      </c>
      <c r="L1013" s="2">
        <v>0</v>
      </c>
      <c r="M1013" s="6" t="s">
        <v>0</v>
      </c>
      <c r="N1013" s="23"/>
      <c r="O1013" s="21" t="str">
        <f>Comodines[[#This Row],[Lat_trunc]]&amp;Comodines[[#This Row],[Lon_trunc]]</f>
        <v>9.66-63.5695</v>
      </c>
      <c r="P1013" s="21">
        <f>MROUND(Datos[[#This Row],[Latitude]],IF(Datos[[#This Row],[Latitude]]&lt;0,-Precisión,Precisión))</f>
        <v>9.66</v>
      </c>
      <c r="Q1013" s="21">
        <f>MROUND(Datos[[#This Row],[Longitude]],IF(Datos[[#This Row],[Longitude]]&lt;0,-Precisión,Precisión))</f>
        <v>-63.569499999999998</v>
      </c>
      <c r="R1013" s="1">
        <v>1012</v>
      </c>
      <c r="S1013" s="5" t="b">
        <f>AND(Datos[[#This Row],[Latitude]]&gt;=Latitud_,Datos[[#This Row],[Latitude]]&lt;=_Latitud)</f>
        <v>0</v>
      </c>
      <c r="T1013" s="2" t="b">
        <f>AND(Datos[[#This Row],[Longitude]]&gt;=Longitud_,Datos[[#This Row],[Longitude]]&lt;=_Longitud)</f>
        <v>0</v>
      </c>
      <c r="U1013" s="2" t="b">
        <f>AND(Comodines[[#This Row],[Latitud]],Comodines[[#This Row],[Longitud]])</f>
        <v>0</v>
      </c>
      <c r="V1013" s="2" t="b">
        <f>IF(COUNTIFS($O$2:O1013,Comodines[[#This Row],[LatT&amp;LonT]],$F$2:F1013,Datos[[#This Row],[Acq_date]]-1)=0,TRUE,FALSE)</f>
        <v>1</v>
      </c>
      <c r="W1013" s="2" t="b">
        <f>AND(Comodines[[#This Row],[L&amp;L]],Comodines[[#This Row],[Nuevo_Fuego]])</f>
        <v>0</v>
      </c>
      <c r="X1013" s="2" t="str">
        <f>IF(Comodines[[#This Row],[L&amp;L]],Comodines[[#This Row],[Contador]],"")</f>
        <v/>
      </c>
      <c r="Y1013" s="2" t="str">
        <f>IFERROR(SMALL(Comodines[L&amp;LC1],COUNTA($U$2:U1013)),"")</f>
        <v/>
      </c>
      <c r="Z1013" s="2" t="str">
        <f>IF(AND(Comodines[[#This Row],[Nuevo_Fuego]],Comodines[[#This Row],[L&amp;L]]),Comodines[[#This Row],[Contador]],"")</f>
        <v/>
      </c>
      <c r="AA1013" s="2" t="str">
        <f>IFERROR(SMALL(Comodines[FuegoC1],COUNTA($W$2:W1013)),"")</f>
        <v/>
      </c>
      <c r="AB1013" s="3"/>
      <c r="AD1013" s="3"/>
      <c r="AE1013" s="3"/>
    </row>
    <row r="1014" spans="1:31" ht="15" x14ac:dyDescent="0.25">
      <c r="A1014" s="25">
        <v>9.6549800000000001</v>
      </c>
      <c r="B1014" s="18">
        <v>-63.530169999999998</v>
      </c>
      <c r="C1014" s="2">
        <v>339.7</v>
      </c>
      <c r="D1014" s="2">
        <v>0.6</v>
      </c>
      <c r="E1014" s="2">
        <v>0.6</v>
      </c>
      <c r="F1014" s="4">
        <v>42644</v>
      </c>
      <c r="G1014" s="2">
        <v>510</v>
      </c>
      <c r="H1014" s="2" t="s">
        <v>0</v>
      </c>
      <c r="I1014" s="2" t="s">
        <v>1</v>
      </c>
      <c r="J1014" s="2" t="s">
        <v>2</v>
      </c>
      <c r="K1014" s="2">
        <v>289.8</v>
      </c>
      <c r="L1014" s="2">
        <v>0</v>
      </c>
      <c r="M1014" s="6" t="s">
        <v>0</v>
      </c>
      <c r="N1014" s="23"/>
      <c r="O1014" s="21" t="str">
        <f>Comodines[[#This Row],[Lat_trunc]]&amp;Comodines[[#This Row],[Lon_trunc]]</f>
        <v>9.655-63.53</v>
      </c>
      <c r="P1014" s="21">
        <f>MROUND(Datos[[#This Row],[Latitude]],IF(Datos[[#This Row],[Latitude]]&lt;0,-Precisión,Precisión))</f>
        <v>9.6549999999999994</v>
      </c>
      <c r="Q1014" s="21">
        <f>MROUND(Datos[[#This Row],[Longitude]],IF(Datos[[#This Row],[Longitude]]&lt;0,-Precisión,Precisión))</f>
        <v>-63.53</v>
      </c>
      <c r="R1014" s="1">
        <v>1013</v>
      </c>
      <c r="S1014" s="5" t="b">
        <f>AND(Datos[[#This Row],[Latitude]]&gt;=Latitud_,Datos[[#This Row],[Latitude]]&lt;=_Latitud)</f>
        <v>0</v>
      </c>
      <c r="T1014" s="2" t="b">
        <f>AND(Datos[[#This Row],[Longitude]]&gt;=Longitud_,Datos[[#This Row],[Longitude]]&lt;=_Longitud)</f>
        <v>0</v>
      </c>
      <c r="U1014" s="2" t="b">
        <f>AND(Comodines[[#This Row],[Latitud]],Comodines[[#This Row],[Longitud]])</f>
        <v>0</v>
      </c>
      <c r="V1014" s="2" t="b">
        <f>IF(COUNTIFS($O$2:O1014,Comodines[[#This Row],[LatT&amp;LonT]],$F$2:F1014,Datos[[#This Row],[Acq_date]]-1)=0,TRUE,FALSE)</f>
        <v>1</v>
      </c>
      <c r="W1014" s="2" t="b">
        <f>AND(Comodines[[#This Row],[L&amp;L]],Comodines[[#This Row],[Nuevo_Fuego]])</f>
        <v>0</v>
      </c>
      <c r="X1014" s="2" t="str">
        <f>IF(Comodines[[#This Row],[L&amp;L]],Comodines[[#This Row],[Contador]],"")</f>
        <v/>
      </c>
      <c r="Y1014" s="2" t="str">
        <f>IFERROR(SMALL(Comodines[L&amp;LC1],COUNTA($U$2:U1014)),"")</f>
        <v/>
      </c>
      <c r="Z1014" s="2" t="str">
        <f>IF(AND(Comodines[[#This Row],[Nuevo_Fuego]],Comodines[[#This Row],[L&amp;L]]),Comodines[[#This Row],[Contador]],"")</f>
        <v/>
      </c>
      <c r="AA1014" s="2" t="str">
        <f>IFERROR(SMALL(Comodines[FuegoC1],COUNTA($W$2:W1014)),"")</f>
        <v/>
      </c>
      <c r="AB1014" s="3"/>
      <c r="AD1014" s="3"/>
      <c r="AE1014" s="3"/>
    </row>
    <row r="1015" spans="1:31" ht="15" x14ac:dyDescent="0.25">
      <c r="A1015" s="25">
        <v>9.6547400000000003</v>
      </c>
      <c r="B1015" s="18">
        <v>-63.567309999999999</v>
      </c>
      <c r="C1015" s="2">
        <v>340.3</v>
      </c>
      <c r="D1015" s="2">
        <v>0.3</v>
      </c>
      <c r="E1015" s="2">
        <v>0.6</v>
      </c>
      <c r="F1015" s="4">
        <v>42644</v>
      </c>
      <c r="G1015" s="2">
        <v>510</v>
      </c>
      <c r="H1015" s="2" t="s">
        <v>0</v>
      </c>
      <c r="I1015" s="2" t="s">
        <v>1</v>
      </c>
      <c r="J1015" s="2" t="s">
        <v>2</v>
      </c>
      <c r="K1015" s="2">
        <v>289.39999999999998</v>
      </c>
      <c r="L1015" s="2">
        <v>0</v>
      </c>
      <c r="M1015" s="6" t="s">
        <v>0</v>
      </c>
      <c r="N1015" s="23"/>
      <c r="O1015" s="21" t="str">
        <f>Comodines[[#This Row],[Lat_trunc]]&amp;Comodines[[#This Row],[Lon_trunc]]</f>
        <v>9.6545-63.5675</v>
      </c>
      <c r="P1015" s="21">
        <f>MROUND(Datos[[#This Row],[Latitude]],IF(Datos[[#This Row],[Latitude]]&lt;0,-Precisión,Precisión))</f>
        <v>9.6545000000000005</v>
      </c>
      <c r="Q1015" s="21">
        <f>MROUND(Datos[[#This Row],[Longitude]],IF(Datos[[#This Row],[Longitude]]&lt;0,-Precisión,Precisión))</f>
        <v>-63.567500000000003</v>
      </c>
      <c r="R1015" s="1">
        <v>1014</v>
      </c>
      <c r="S1015" s="5" t="b">
        <f>AND(Datos[[#This Row],[Latitude]]&gt;=Latitud_,Datos[[#This Row],[Latitude]]&lt;=_Latitud)</f>
        <v>0</v>
      </c>
      <c r="T1015" s="2" t="b">
        <f>AND(Datos[[#This Row],[Longitude]]&gt;=Longitud_,Datos[[#This Row],[Longitude]]&lt;=_Longitud)</f>
        <v>0</v>
      </c>
      <c r="U1015" s="2" t="b">
        <f>AND(Comodines[[#This Row],[Latitud]],Comodines[[#This Row],[Longitud]])</f>
        <v>0</v>
      </c>
      <c r="V1015" s="2" t="b">
        <f>IF(COUNTIFS($O$2:O1015,Comodines[[#This Row],[LatT&amp;LonT]],$F$2:F1015,Datos[[#This Row],[Acq_date]]-1)=0,TRUE,FALSE)</f>
        <v>1</v>
      </c>
      <c r="W1015" s="2" t="b">
        <f>AND(Comodines[[#This Row],[L&amp;L]],Comodines[[#This Row],[Nuevo_Fuego]])</f>
        <v>0</v>
      </c>
      <c r="X1015" s="2" t="str">
        <f>IF(Comodines[[#This Row],[L&amp;L]],Comodines[[#This Row],[Contador]],"")</f>
        <v/>
      </c>
      <c r="Y1015" s="2" t="str">
        <f>IFERROR(SMALL(Comodines[L&amp;LC1],COUNTA($U$2:U1015)),"")</f>
        <v/>
      </c>
      <c r="Z1015" s="2" t="str">
        <f>IF(AND(Comodines[[#This Row],[Nuevo_Fuego]],Comodines[[#This Row],[L&amp;L]]),Comodines[[#This Row],[Contador]],"")</f>
        <v/>
      </c>
      <c r="AA1015" s="2" t="str">
        <f>IFERROR(SMALL(Comodines[FuegoC1],COUNTA($W$2:W1015)),"")</f>
        <v/>
      </c>
      <c r="AB1015" s="3"/>
      <c r="AD1015" s="3"/>
      <c r="AE1015" s="3"/>
    </row>
    <row r="1016" spans="1:31" ht="15" x14ac:dyDescent="0.25">
      <c r="A1016" s="25">
        <v>9.6543500000000009</v>
      </c>
      <c r="B1016" s="18">
        <v>-63.56438</v>
      </c>
      <c r="C1016" s="2">
        <v>355</v>
      </c>
      <c r="D1016" s="2">
        <v>0.3</v>
      </c>
      <c r="E1016" s="2">
        <v>0.6</v>
      </c>
      <c r="F1016" s="4">
        <v>42644</v>
      </c>
      <c r="G1016" s="2">
        <v>510</v>
      </c>
      <c r="H1016" s="2" t="s">
        <v>0</v>
      </c>
      <c r="I1016" s="2" t="s">
        <v>1</v>
      </c>
      <c r="J1016" s="2" t="s">
        <v>2</v>
      </c>
      <c r="K1016" s="2">
        <v>292.10000000000002</v>
      </c>
      <c r="L1016" s="2">
        <v>0</v>
      </c>
      <c r="M1016" s="6" t="s">
        <v>0</v>
      </c>
      <c r="N1016" s="23"/>
      <c r="O1016" s="21" t="str">
        <f>Comodines[[#This Row],[Lat_trunc]]&amp;Comodines[[#This Row],[Lon_trunc]]</f>
        <v>9.6545-63.5645</v>
      </c>
      <c r="P1016" s="21">
        <f>MROUND(Datos[[#This Row],[Latitude]],IF(Datos[[#This Row],[Latitude]]&lt;0,-Precisión,Precisión))</f>
        <v>9.6545000000000005</v>
      </c>
      <c r="Q1016" s="21">
        <f>MROUND(Datos[[#This Row],[Longitude]],IF(Datos[[#This Row],[Longitude]]&lt;0,-Precisión,Precisión))</f>
        <v>-63.564500000000002</v>
      </c>
      <c r="R1016" s="1">
        <v>1015</v>
      </c>
      <c r="S1016" s="5" t="b">
        <f>AND(Datos[[#This Row],[Latitude]]&gt;=Latitud_,Datos[[#This Row],[Latitude]]&lt;=_Latitud)</f>
        <v>0</v>
      </c>
      <c r="T1016" s="2" t="b">
        <f>AND(Datos[[#This Row],[Longitude]]&gt;=Longitud_,Datos[[#This Row],[Longitude]]&lt;=_Longitud)</f>
        <v>0</v>
      </c>
      <c r="U1016" s="2" t="b">
        <f>AND(Comodines[[#This Row],[Latitud]],Comodines[[#This Row],[Longitud]])</f>
        <v>0</v>
      </c>
      <c r="V1016" s="2" t="b">
        <f>IF(COUNTIFS($O$2:O1016,Comodines[[#This Row],[LatT&amp;LonT]],$F$2:F1016,Datos[[#This Row],[Acq_date]]-1)=0,TRUE,FALSE)</f>
        <v>1</v>
      </c>
      <c r="W1016" s="2" t="b">
        <f>AND(Comodines[[#This Row],[L&amp;L]],Comodines[[#This Row],[Nuevo_Fuego]])</f>
        <v>0</v>
      </c>
      <c r="X1016" s="2" t="str">
        <f>IF(Comodines[[#This Row],[L&amp;L]],Comodines[[#This Row],[Contador]],"")</f>
        <v/>
      </c>
      <c r="Y1016" s="2" t="str">
        <f>IFERROR(SMALL(Comodines[L&amp;LC1],COUNTA($U$2:U1016)),"")</f>
        <v/>
      </c>
      <c r="Z1016" s="2" t="str">
        <f>IF(AND(Comodines[[#This Row],[Nuevo_Fuego]],Comodines[[#This Row],[L&amp;L]]),Comodines[[#This Row],[Contador]],"")</f>
        <v/>
      </c>
      <c r="AA1016" s="2" t="str">
        <f>IFERROR(SMALL(Comodines[FuegoC1],COUNTA($W$2:W1016)),"")</f>
        <v/>
      </c>
      <c r="AB1016" s="3"/>
      <c r="AD1016" s="3"/>
      <c r="AE1016" s="3"/>
    </row>
    <row r="1017" spans="1:31" ht="15" x14ac:dyDescent="0.25">
      <c r="A1017" s="25">
        <v>9.67028</v>
      </c>
      <c r="B1017" s="18">
        <v>-63.686120000000003</v>
      </c>
      <c r="C1017" s="2">
        <v>307</v>
      </c>
      <c r="D1017" s="2">
        <v>0.3</v>
      </c>
      <c r="E1017" s="2">
        <v>0.6</v>
      </c>
      <c r="F1017" s="4">
        <v>42644</v>
      </c>
      <c r="G1017" s="2">
        <v>510</v>
      </c>
      <c r="H1017" s="2" t="s">
        <v>0</v>
      </c>
      <c r="I1017" s="2" t="s">
        <v>1</v>
      </c>
      <c r="J1017" s="2" t="s">
        <v>2</v>
      </c>
      <c r="K1017" s="2">
        <v>287.60000000000002</v>
      </c>
      <c r="L1017" s="2">
        <v>0</v>
      </c>
      <c r="M1017" s="6" t="s">
        <v>0</v>
      </c>
      <c r="N1017" s="23"/>
      <c r="O1017" s="21" t="str">
        <f>Comodines[[#This Row],[Lat_trunc]]&amp;Comodines[[#This Row],[Lon_trunc]]</f>
        <v>9.6705-63.686</v>
      </c>
      <c r="P1017" s="21">
        <f>MROUND(Datos[[#This Row],[Latitude]],IF(Datos[[#This Row],[Latitude]]&lt;0,-Precisión,Precisión))</f>
        <v>9.6705000000000005</v>
      </c>
      <c r="Q1017" s="21">
        <f>MROUND(Datos[[#This Row],[Longitude]],IF(Datos[[#This Row],[Longitude]]&lt;0,-Precisión,Precisión))</f>
        <v>-63.686</v>
      </c>
      <c r="R1017" s="1">
        <v>1016</v>
      </c>
      <c r="S1017" s="5" t="b">
        <f>AND(Datos[[#This Row],[Latitude]]&gt;=Latitud_,Datos[[#This Row],[Latitude]]&lt;=_Latitud)</f>
        <v>0</v>
      </c>
      <c r="T1017" s="2" t="b">
        <f>AND(Datos[[#This Row],[Longitude]]&gt;=Longitud_,Datos[[#This Row],[Longitude]]&lt;=_Longitud)</f>
        <v>0</v>
      </c>
      <c r="U1017" s="2" t="b">
        <f>AND(Comodines[[#This Row],[Latitud]],Comodines[[#This Row],[Longitud]])</f>
        <v>0</v>
      </c>
      <c r="V1017" s="2" t="b">
        <f>IF(COUNTIFS($O$2:O1017,Comodines[[#This Row],[LatT&amp;LonT]],$F$2:F1017,Datos[[#This Row],[Acq_date]]-1)=0,TRUE,FALSE)</f>
        <v>1</v>
      </c>
      <c r="W1017" s="2" t="b">
        <f>AND(Comodines[[#This Row],[L&amp;L]],Comodines[[#This Row],[Nuevo_Fuego]])</f>
        <v>0</v>
      </c>
      <c r="X1017" s="2" t="str">
        <f>IF(Comodines[[#This Row],[L&amp;L]],Comodines[[#This Row],[Contador]],"")</f>
        <v/>
      </c>
      <c r="Y1017" s="2" t="str">
        <f>IFERROR(SMALL(Comodines[L&amp;LC1],COUNTA($U$2:U1017)),"")</f>
        <v/>
      </c>
      <c r="Z1017" s="2" t="str">
        <f>IF(AND(Comodines[[#This Row],[Nuevo_Fuego]],Comodines[[#This Row],[L&amp;L]]),Comodines[[#This Row],[Contador]],"")</f>
        <v/>
      </c>
      <c r="AA1017" s="2" t="str">
        <f>IFERROR(SMALL(Comodines[FuegoC1],COUNTA($W$2:W1017)),"")</f>
        <v/>
      </c>
      <c r="AB1017" s="3"/>
      <c r="AD1017" s="3"/>
      <c r="AE1017" s="3"/>
    </row>
    <row r="1018" spans="1:31" ht="15" x14ac:dyDescent="0.25">
      <c r="A1018" s="25">
        <v>9.6699000000000002</v>
      </c>
      <c r="B1018" s="18">
        <v>-63.683160000000001</v>
      </c>
      <c r="C1018" s="2">
        <v>302</v>
      </c>
      <c r="D1018" s="2">
        <v>0.3</v>
      </c>
      <c r="E1018" s="2">
        <v>0.6</v>
      </c>
      <c r="F1018" s="4">
        <v>42644</v>
      </c>
      <c r="G1018" s="2">
        <v>510</v>
      </c>
      <c r="H1018" s="2" t="s">
        <v>0</v>
      </c>
      <c r="I1018" s="2" t="s">
        <v>1</v>
      </c>
      <c r="J1018" s="2" t="s">
        <v>2</v>
      </c>
      <c r="K1018" s="2">
        <v>287.89999999999998</v>
      </c>
      <c r="L1018" s="2">
        <v>0</v>
      </c>
      <c r="M1018" s="6" t="s">
        <v>0</v>
      </c>
      <c r="N1018" s="23"/>
      <c r="O1018" s="21" t="str">
        <f>Comodines[[#This Row],[Lat_trunc]]&amp;Comodines[[#This Row],[Lon_trunc]]</f>
        <v>9.67-63.683</v>
      </c>
      <c r="P1018" s="21">
        <f>MROUND(Datos[[#This Row],[Latitude]],IF(Datos[[#This Row],[Latitude]]&lt;0,-Precisión,Precisión))</f>
        <v>9.67</v>
      </c>
      <c r="Q1018" s="21">
        <f>MROUND(Datos[[#This Row],[Longitude]],IF(Datos[[#This Row],[Longitude]]&lt;0,-Precisión,Precisión))</f>
        <v>-63.683</v>
      </c>
      <c r="R1018" s="1">
        <v>1017</v>
      </c>
      <c r="S1018" s="5" t="b">
        <f>AND(Datos[[#This Row],[Latitude]]&gt;=Latitud_,Datos[[#This Row],[Latitude]]&lt;=_Latitud)</f>
        <v>0</v>
      </c>
      <c r="T1018" s="2" t="b">
        <f>AND(Datos[[#This Row],[Longitude]]&gt;=Longitud_,Datos[[#This Row],[Longitude]]&lt;=_Longitud)</f>
        <v>0</v>
      </c>
      <c r="U1018" s="2" t="b">
        <f>AND(Comodines[[#This Row],[Latitud]],Comodines[[#This Row],[Longitud]])</f>
        <v>0</v>
      </c>
      <c r="V1018" s="2" t="b">
        <f>IF(COUNTIFS($O$2:O1018,Comodines[[#This Row],[LatT&amp;LonT]],$F$2:F1018,Datos[[#This Row],[Acq_date]]-1)=0,TRUE,FALSE)</f>
        <v>1</v>
      </c>
      <c r="W1018" s="2" t="b">
        <f>AND(Comodines[[#This Row],[L&amp;L]],Comodines[[#This Row],[Nuevo_Fuego]])</f>
        <v>0</v>
      </c>
      <c r="X1018" s="2" t="str">
        <f>IF(Comodines[[#This Row],[L&amp;L]],Comodines[[#This Row],[Contador]],"")</f>
        <v/>
      </c>
      <c r="Y1018" s="2" t="str">
        <f>IFERROR(SMALL(Comodines[L&amp;LC1],COUNTA($U$2:U1018)),"")</f>
        <v/>
      </c>
      <c r="Z1018" s="2" t="str">
        <f>IF(AND(Comodines[[#This Row],[Nuevo_Fuego]],Comodines[[#This Row],[L&amp;L]]),Comodines[[#This Row],[Contador]],"")</f>
        <v/>
      </c>
      <c r="AA1018" s="2" t="str">
        <f>IFERROR(SMALL(Comodines[FuegoC1],COUNTA($W$2:W1018)),"")</f>
        <v/>
      </c>
      <c r="AB1018" s="3"/>
      <c r="AD1018" s="3"/>
      <c r="AE1018" s="3"/>
    </row>
    <row r="1019" spans="1:31" ht="15" x14ac:dyDescent="0.25">
      <c r="A1019" s="25">
        <v>9.6578099999999996</v>
      </c>
      <c r="B1019" s="18">
        <v>-63.590719999999997</v>
      </c>
      <c r="C1019" s="2">
        <v>309.8</v>
      </c>
      <c r="D1019" s="2">
        <v>0.3</v>
      </c>
      <c r="E1019" s="2">
        <v>0.6</v>
      </c>
      <c r="F1019" s="4">
        <v>42644</v>
      </c>
      <c r="G1019" s="2">
        <v>510</v>
      </c>
      <c r="H1019" s="2" t="s">
        <v>0</v>
      </c>
      <c r="I1019" s="2" t="s">
        <v>1</v>
      </c>
      <c r="J1019" s="2" t="s">
        <v>2</v>
      </c>
      <c r="K1019" s="2">
        <v>288.7</v>
      </c>
      <c r="L1019" s="2">
        <v>0</v>
      </c>
      <c r="M1019" s="6" t="s">
        <v>0</v>
      </c>
      <c r="N1019" s="23"/>
      <c r="O1019" s="21" t="str">
        <f>Comodines[[#This Row],[Lat_trunc]]&amp;Comodines[[#This Row],[Lon_trunc]]</f>
        <v>9.658-63.5905</v>
      </c>
      <c r="P1019" s="21">
        <f>MROUND(Datos[[#This Row],[Latitude]],IF(Datos[[#This Row],[Latitude]]&lt;0,-Precisión,Precisión))</f>
        <v>9.6579999999999995</v>
      </c>
      <c r="Q1019" s="21">
        <f>MROUND(Datos[[#This Row],[Longitude]],IF(Datos[[#This Row],[Longitude]]&lt;0,-Precisión,Precisión))</f>
        <v>-63.590499999999999</v>
      </c>
      <c r="R1019" s="1">
        <v>1018</v>
      </c>
      <c r="S1019" s="5" t="b">
        <f>AND(Datos[[#This Row],[Latitude]]&gt;=Latitud_,Datos[[#This Row],[Latitude]]&lt;=_Latitud)</f>
        <v>0</v>
      </c>
      <c r="T1019" s="2" t="b">
        <f>AND(Datos[[#This Row],[Longitude]]&gt;=Longitud_,Datos[[#This Row],[Longitude]]&lt;=_Longitud)</f>
        <v>0</v>
      </c>
      <c r="U1019" s="2" t="b">
        <f>AND(Comodines[[#This Row],[Latitud]],Comodines[[#This Row],[Longitud]])</f>
        <v>0</v>
      </c>
      <c r="V1019" s="2" t="b">
        <f>IF(COUNTIFS($O$2:O1019,Comodines[[#This Row],[LatT&amp;LonT]],$F$2:F1019,Datos[[#This Row],[Acq_date]]-1)=0,TRUE,FALSE)</f>
        <v>1</v>
      </c>
      <c r="W1019" s="2" t="b">
        <f>AND(Comodines[[#This Row],[L&amp;L]],Comodines[[#This Row],[Nuevo_Fuego]])</f>
        <v>0</v>
      </c>
      <c r="X1019" s="2" t="str">
        <f>IF(Comodines[[#This Row],[L&amp;L]],Comodines[[#This Row],[Contador]],"")</f>
        <v/>
      </c>
      <c r="Y1019" s="2" t="str">
        <f>IFERROR(SMALL(Comodines[L&amp;LC1],COUNTA($U$2:U1019)),"")</f>
        <v/>
      </c>
      <c r="Z1019" s="2" t="str">
        <f>IF(AND(Comodines[[#This Row],[Nuevo_Fuego]],Comodines[[#This Row],[L&amp;L]]),Comodines[[#This Row],[Contador]],"")</f>
        <v/>
      </c>
      <c r="AA1019" s="2" t="str">
        <f>IFERROR(SMALL(Comodines[FuegoC1],COUNTA($W$2:W1019)),"")</f>
        <v/>
      </c>
      <c r="AB1019" s="3"/>
      <c r="AD1019" s="3"/>
      <c r="AE1019" s="3"/>
    </row>
    <row r="1020" spans="1:31" ht="15" x14ac:dyDescent="0.25">
      <c r="A1020" s="25">
        <v>9.6574200000000001</v>
      </c>
      <c r="B1020" s="18">
        <v>-63.587780000000002</v>
      </c>
      <c r="C1020" s="2">
        <v>311.8</v>
      </c>
      <c r="D1020" s="2">
        <v>0.3</v>
      </c>
      <c r="E1020" s="2">
        <v>0.6</v>
      </c>
      <c r="F1020" s="4">
        <v>42644</v>
      </c>
      <c r="G1020" s="2">
        <v>510</v>
      </c>
      <c r="H1020" s="2" t="s">
        <v>0</v>
      </c>
      <c r="I1020" s="2" t="s">
        <v>1</v>
      </c>
      <c r="J1020" s="2" t="s">
        <v>2</v>
      </c>
      <c r="K1020" s="2">
        <v>288.5</v>
      </c>
      <c r="L1020" s="2">
        <v>0</v>
      </c>
      <c r="M1020" s="6" t="s">
        <v>0</v>
      </c>
      <c r="N1020" s="23"/>
      <c r="O1020" s="21" t="str">
        <f>Comodines[[#This Row],[Lat_trunc]]&amp;Comodines[[#This Row],[Lon_trunc]]</f>
        <v>9.6575-63.588</v>
      </c>
      <c r="P1020" s="21">
        <f>MROUND(Datos[[#This Row],[Latitude]],IF(Datos[[#This Row],[Latitude]]&lt;0,-Precisión,Precisión))</f>
        <v>9.6575000000000006</v>
      </c>
      <c r="Q1020" s="21">
        <f>MROUND(Datos[[#This Row],[Longitude]],IF(Datos[[#This Row],[Longitude]]&lt;0,-Precisión,Precisión))</f>
        <v>-63.588000000000001</v>
      </c>
      <c r="R1020" s="1">
        <v>1019</v>
      </c>
      <c r="S1020" s="5" t="b">
        <f>AND(Datos[[#This Row],[Latitude]]&gt;=Latitud_,Datos[[#This Row],[Latitude]]&lt;=_Latitud)</f>
        <v>0</v>
      </c>
      <c r="T1020" s="2" t="b">
        <f>AND(Datos[[#This Row],[Longitude]]&gt;=Longitud_,Datos[[#This Row],[Longitude]]&lt;=_Longitud)</f>
        <v>0</v>
      </c>
      <c r="U1020" s="2" t="b">
        <f>AND(Comodines[[#This Row],[Latitud]],Comodines[[#This Row],[Longitud]])</f>
        <v>0</v>
      </c>
      <c r="V1020" s="2" t="b">
        <f>IF(COUNTIFS($O$2:O1020,Comodines[[#This Row],[LatT&amp;LonT]],$F$2:F1020,Datos[[#This Row],[Acq_date]]-1)=0,TRUE,FALSE)</f>
        <v>1</v>
      </c>
      <c r="W1020" s="2" t="b">
        <f>AND(Comodines[[#This Row],[L&amp;L]],Comodines[[#This Row],[Nuevo_Fuego]])</f>
        <v>0</v>
      </c>
      <c r="X1020" s="2" t="str">
        <f>IF(Comodines[[#This Row],[L&amp;L]],Comodines[[#This Row],[Contador]],"")</f>
        <v/>
      </c>
      <c r="Y1020" s="2" t="str">
        <f>IFERROR(SMALL(Comodines[L&amp;LC1],COUNTA($U$2:U1020)),"")</f>
        <v/>
      </c>
      <c r="Z1020" s="2" t="str">
        <f>IF(AND(Comodines[[#This Row],[Nuevo_Fuego]],Comodines[[#This Row],[L&amp;L]]),Comodines[[#This Row],[Contador]],"")</f>
        <v/>
      </c>
      <c r="AA1020" s="2" t="str">
        <f>IFERROR(SMALL(Comodines[FuegoC1],COUNTA($W$2:W1020)),"")</f>
        <v/>
      </c>
      <c r="AB1020" s="3"/>
      <c r="AD1020" s="3"/>
      <c r="AE1020" s="3"/>
    </row>
    <row r="1021" spans="1:31" ht="15" x14ac:dyDescent="0.25">
      <c r="A1021" s="25">
        <v>9.6551200000000001</v>
      </c>
      <c r="B1021" s="18">
        <v>-63.570219999999999</v>
      </c>
      <c r="C1021" s="2">
        <v>309.89999999999998</v>
      </c>
      <c r="D1021" s="2">
        <v>0.3</v>
      </c>
      <c r="E1021" s="2">
        <v>0.6</v>
      </c>
      <c r="F1021" s="4">
        <v>42644</v>
      </c>
      <c r="G1021" s="2">
        <v>510</v>
      </c>
      <c r="H1021" s="2" t="s">
        <v>0</v>
      </c>
      <c r="I1021" s="2" t="s">
        <v>1</v>
      </c>
      <c r="J1021" s="2" t="s">
        <v>2</v>
      </c>
      <c r="K1021" s="2">
        <v>288.7</v>
      </c>
      <c r="L1021" s="2">
        <v>0</v>
      </c>
      <c r="M1021" s="6" t="s">
        <v>0</v>
      </c>
      <c r="N1021" s="23"/>
      <c r="O1021" s="21" t="str">
        <f>Comodines[[#This Row],[Lat_trunc]]&amp;Comodines[[#This Row],[Lon_trunc]]</f>
        <v>9.655-63.57</v>
      </c>
      <c r="P1021" s="21">
        <f>MROUND(Datos[[#This Row],[Latitude]],IF(Datos[[#This Row],[Latitude]]&lt;0,-Precisión,Precisión))</f>
        <v>9.6549999999999994</v>
      </c>
      <c r="Q1021" s="21">
        <f>MROUND(Datos[[#This Row],[Longitude]],IF(Datos[[#This Row],[Longitude]]&lt;0,-Precisión,Precisión))</f>
        <v>-63.57</v>
      </c>
      <c r="R1021" s="1">
        <v>1020</v>
      </c>
      <c r="S1021" s="5" t="b">
        <f>AND(Datos[[#This Row],[Latitude]]&gt;=Latitud_,Datos[[#This Row],[Latitude]]&lt;=_Latitud)</f>
        <v>0</v>
      </c>
      <c r="T1021" s="2" t="b">
        <f>AND(Datos[[#This Row],[Longitude]]&gt;=Longitud_,Datos[[#This Row],[Longitude]]&lt;=_Longitud)</f>
        <v>0</v>
      </c>
      <c r="U1021" s="2" t="b">
        <f>AND(Comodines[[#This Row],[Latitud]],Comodines[[#This Row],[Longitud]])</f>
        <v>0</v>
      </c>
      <c r="V1021" s="2" t="b">
        <f>IF(COUNTIFS($O$2:O1021,Comodines[[#This Row],[LatT&amp;LonT]],$F$2:F1021,Datos[[#This Row],[Acq_date]]-1)=0,TRUE,FALSE)</f>
        <v>1</v>
      </c>
      <c r="W1021" s="2" t="b">
        <f>AND(Comodines[[#This Row],[L&amp;L]],Comodines[[#This Row],[Nuevo_Fuego]])</f>
        <v>0</v>
      </c>
      <c r="X1021" s="2" t="str">
        <f>IF(Comodines[[#This Row],[L&amp;L]],Comodines[[#This Row],[Contador]],"")</f>
        <v/>
      </c>
      <c r="Y1021" s="2" t="str">
        <f>IFERROR(SMALL(Comodines[L&amp;LC1],COUNTA($U$2:U1021)),"")</f>
        <v/>
      </c>
      <c r="Z1021" s="2" t="str">
        <f>IF(AND(Comodines[[#This Row],[Nuevo_Fuego]],Comodines[[#This Row],[L&amp;L]]),Comodines[[#This Row],[Contador]],"")</f>
        <v/>
      </c>
      <c r="AA1021" s="2" t="str">
        <f>IFERROR(SMALL(Comodines[FuegoC1],COUNTA($W$2:W1021)),"")</f>
        <v/>
      </c>
      <c r="AB1021" s="3"/>
      <c r="AD1021" s="3"/>
      <c r="AE1021" s="3"/>
    </row>
    <row r="1022" spans="1:31" ht="15" x14ac:dyDescent="0.25">
      <c r="A1022" s="25">
        <v>9.6539699999999993</v>
      </c>
      <c r="B1022" s="18">
        <v>-63.561459999999997</v>
      </c>
      <c r="C1022" s="2">
        <v>312.5</v>
      </c>
      <c r="D1022" s="2">
        <v>0.3</v>
      </c>
      <c r="E1022" s="2">
        <v>0.6</v>
      </c>
      <c r="F1022" s="4">
        <v>42644</v>
      </c>
      <c r="G1022" s="2">
        <v>510</v>
      </c>
      <c r="H1022" s="2" t="s">
        <v>0</v>
      </c>
      <c r="I1022" s="2" t="s">
        <v>1</v>
      </c>
      <c r="J1022" s="2" t="s">
        <v>2</v>
      </c>
      <c r="K1022" s="2">
        <v>288.60000000000002</v>
      </c>
      <c r="L1022" s="2">
        <v>0</v>
      </c>
      <c r="M1022" s="6" t="s">
        <v>0</v>
      </c>
      <c r="N1022" s="23"/>
      <c r="O1022" s="21" t="str">
        <f>Comodines[[#This Row],[Lat_trunc]]&amp;Comodines[[#This Row],[Lon_trunc]]</f>
        <v>9.654-63.5615</v>
      </c>
      <c r="P1022" s="21">
        <f>MROUND(Datos[[#This Row],[Latitude]],IF(Datos[[#This Row],[Latitude]]&lt;0,-Precisión,Precisión))</f>
        <v>9.6539999999999999</v>
      </c>
      <c r="Q1022" s="21">
        <f>MROUND(Datos[[#This Row],[Longitude]],IF(Datos[[#This Row],[Longitude]]&lt;0,-Precisión,Precisión))</f>
        <v>-63.561500000000002</v>
      </c>
      <c r="R1022" s="1">
        <v>1021</v>
      </c>
      <c r="S1022" s="5" t="b">
        <f>AND(Datos[[#This Row],[Latitude]]&gt;=Latitud_,Datos[[#This Row],[Latitude]]&lt;=_Latitud)</f>
        <v>0</v>
      </c>
      <c r="T1022" s="2" t="b">
        <f>AND(Datos[[#This Row],[Longitude]]&gt;=Longitud_,Datos[[#This Row],[Longitude]]&lt;=_Longitud)</f>
        <v>0</v>
      </c>
      <c r="U1022" s="2" t="b">
        <f>AND(Comodines[[#This Row],[Latitud]],Comodines[[#This Row],[Longitud]])</f>
        <v>0</v>
      </c>
      <c r="V1022" s="2" t="b">
        <f>IF(COUNTIFS($O$2:O1022,Comodines[[#This Row],[LatT&amp;LonT]],$F$2:F1022,Datos[[#This Row],[Acq_date]]-1)=0,TRUE,FALSE)</f>
        <v>1</v>
      </c>
      <c r="W1022" s="2" t="b">
        <f>AND(Comodines[[#This Row],[L&amp;L]],Comodines[[#This Row],[Nuevo_Fuego]])</f>
        <v>0</v>
      </c>
      <c r="X1022" s="2" t="str">
        <f>IF(Comodines[[#This Row],[L&amp;L]],Comodines[[#This Row],[Contador]],"")</f>
        <v/>
      </c>
      <c r="Y1022" s="2" t="str">
        <f>IFERROR(SMALL(Comodines[L&amp;LC1],COUNTA($U$2:U1022)),"")</f>
        <v/>
      </c>
      <c r="Z1022" s="2" t="str">
        <f>IF(AND(Comodines[[#This Row],[Nuevo_Fuego]],Comodines[[#This Row],[L&amp;L]]),Comodines[[#This Row],[Contador]],"")</f>
        <v/>
      </c>
      <c r="AA1022" s="2" t="str">
        <f>IFERROR(SMALL(Comodines[FuegoC1],COUNTA($W$2:W1022)),"")</f>
        <v/>
      </c>
      <c r="AB1022" s="3"/>
      <c r="AD1022" s="3"/>
      <c r="AE1022" s="3"/>
    </row>
    <row r="1023" spans="1:31" ht="15" x14ac:dyDescent="0.25">
      <c r="A1023" s="25">
        <v>9.6535899999999994</v>
      </c>
      <c r="B1023" s="18">
        <v>-63.558549999999997</v>
      </c>
      <c r="C1023" s="2">
        <v>303.7</v>
      </c>
      <c r="D1023" s="2">
        <v>0.3</v>
      </c>
      <c r="E1023" s="2">
        <v>0.6</v>
      </c>
      <c r="F1023" s="4">
        <v>42644</v>
      </c>
      <c r="G1023" s="2">
        <v>510</v>
      </c>
      <c r="H1023" s="2" t="s">
        <v>0</v>
      </c>
      <c r="I1023" s="2" t="s">
        <v>1</v>
      </c>
      <c r="J1023" s="2" t="s">
        <v>2</v>
      </c>
      <c r="K1023" s="2">
        <v>288.89999999999998</v>
      </c>
      <c r="L1023" s="2">
        <v>0</v>
      </c>
      <c r="M1023" s="6" t="s">
        <v>0</v>
      </c>
      <c r="N1023" s="23"/>
      <c r="O1023" s="21" t="str">
        <f>Comodines[[#This Row],[Lat_trunc]]&amp;Comodines[[#This Row],[Lon_trunc]]</f>
        <v>9.6535-63.5585</v>
      </c>
      <c r="P1023" s="21">
        <f>MROUND(Datos[[#This Row],[Latitude]],IF(Datos[[#This Row],[Latitude]]&lt;0,-Precisión,Precisión))</f>
        <v>9.6535000000000011</v>
      </c>
      <c r="Q1023" s="21">
        <f>MROUND(Datos[[#This Row],[Longitude]],IF(Datos[[#This Row],[Longitude]]&lt;0,-Precisión,Precisión))</f>
        <v>-63.558500000000002</v>
      </c>
      <c r="R1023" s="1">
        <v>1022</v>
      </c>
      <c r="S1023" s="5" t="b">
        <f>AND(Datos[[#This Row],[Latitude]]&gt;=Latitud_,Datos[[#This Row],[Latitude]]&lt;=_Latitud)</f>
        <v>0</v>
      </c>
      <c r="T1023" s="2" t="b">
        <f>AND(Datos[[#This Row],[Longitude]]&gt;=Longitud_,Datos[[#This Row],[Longitude]]&lt;=_Longitud)</f>
        <v>0</v>
      </c>
      <c r="U1023" s="2" t="b">
        <f>AND(Comodines[[#This Row],[Latitud]],Comodines[[#This Row],[Longitud]])</f>
        <v>0</v>
      </c>
      <c r="V1023" s="2" t="b">
        <f>IF(COUNTIFS($O$2:O1023,Comodines[[#This Row],[LatT&amp;LonT]],$F$2:F1023,Datos[[#This Row],[Acq_date]]-1)=0,TRUE,FALSE)</f>
        <v>1</v>
      </c>
      <c r="W1023" s="2" t="b">
        <f>AND(Comodines[[#This Row],[L&amp;L]],Comodines[[#This Row],[Nuevo_Fuego]])</f>
        <v>0</v>
      </c>
      <c r="X1023" s="2" t="str">
        <f>IF(Comodines[[#This Row],[L&amp;L]],Comodines[[#This Row],[Contador]],"")</f>
        <v/>
      </c>
      <c r="Y1023" s="2" t="str">
        <f>IFERROR(SMALL(Comodines[L&amp;LC1],COUNTA($U$2:U1023)),"")</f>
        <v/>
      </c>
      <c r="Z1023" s="2" t="str">
        <f>IF(AND(Comodines[[#This Row],[Nuevo_Fuego]],Comodines[[#This Row],[L&amp;L]]),Comodines[[#This Row],[Contador]],"")</f>
        <v/>
      </c>
      <c r="AA1023" s="2" t="str">
        <f>IFERROR(SMALL(Comodines[FuegoC1],COUNTA($W$2:W1023)),"")</f>
        <v/>
      </c>
      <c r="AB1023" s="3"/>
      <c r="AD1023" s="3"/>
      <c r="AE1023" s="3"/>
    </row>
    <row r="1024" spans="1:31" ht="15" x14ac:dyDescent="0.25">
      <c r="A1024" s="25">
        <v>9.6507299999999994</v>
      </c>
      <c r="B1024" s="18">
        <v>-63.536769999999997</v>
      </c>
      <c r="C1024" s="2">
        <v>304.2</v>
      </c>
      <c r="D1024" s="2">
        <v>0.6</v>
      </c>
      <c r="E1024" s="2">
        <v>0.6</v>
      </c>
      <c r="F1024" s="4">
        <v>42644</v>
      </c>
      <c r="G1024" s="2">
        <v>510</v>
      </c>
      <c r="H1024" s="2" t="s">
        <v>0</v>
      </c>
      <c r="I1024" s="2" t="s">
        <v>1</v>
      </c>
      <c r="J1024" s="2" t="s">
        <v>2</v>
      </c>
      <c r="K1024" s="2">
        <v>288.7</v>
      </c>
      <c r="L1024" s="2">
        <v>0</v>
      </c>
      <c r="M1024" s="6" t="s">
        <v>0</v>
      </c>
      <c r="N1024" s="23"/>
      <c r="O1024" s="21" t="str">
        <f>Comodines[[#This Row],[Lat_trunc]]&amp;Comodines[[#This Row],[Lon_trunc]]</f>
        <v>9.6505-63.537</v>
      </c>
      <c r="P1024" s="21">
        <f>MROUND(Datos[[#This Row],[Latitude]],IF(Datos[[#This Row],[Latitude]]&lt;0,-Precisión,Precisión))</f>
        <v>9.650500000000001</v>
      </c>
      <c r="Q1024" s="21">
        <f>MROUND(Datos[[#This Row],[Longitude]],IF(Datos[[#This Row],[Longitude]]&lt;0,-Precisión,Precisión))</f>
        <v>-63.536999999999999</v>
      </c>
      <c r="R1024" s="1">
        <v>1023</v>
      </c>
      <c r="S1024" s="5" t="b">
        <f>AND(Datos[[#This Row],[Latitude]]&gt;=Latitud_,Datos[[#This Row],[Latitude]]&lt;=_Latitud)</f>
        <v>0</v>
      </c>
      <c r="T1024" s="2" t="b">
        <f>AND(Datos[[#This Row],[Longitude]]&gt;=Longitud_,Datos[[#This Row],[Longitude]]&lt;=_Longitud)</f>
        <v>0</v>
      </c>
      <c r="U1024" s="2" t="b">
        <f>AND(Comodines[[#This Row],[Latitud]],Comodines[[#This Row],[Longitud]])</f>
        <v>0</v>
      </c>
      <c r="V1024" s="2" t="b">
        <f>IF(COUNTIFS($O$2:O1024,Comodines[[#This Row],[LatT&amp;LonT]],$F$2:F1024,Datos[[#This Row],[Acq_date]]-1)=0,TRUE,FALSE)</f>
        <v>1</v>
      </c>
      <c r="W1024" s="2" t="b">
        <f>AND(Comodines[[#This Row],[L&amp;L]],Comodines[[#This Row],[Nuevo_Fuego]])</f>
        <v>0</v>
      </c>
      <c r="X1024" s="2" t="str">
        <f>IF(Comodines[[#This Row],[L&amp;L]],Comodines[[#This Row],[Contador]],"")</f>
        <v/>
      </c>
      <c r="Y1024" s="2" t="str">
        <f>IFERROR(SMALL(Comodines[L&amp;LC1],COUNTA($U$2:U1024)),"")</f>
        <v/>
      </c>
      <c r="Z1024" s="2" t="str">
        <f>IF(AND(Comodines[[#This Row],[Nuevo_Fuego]],Comodines[[#This Row],[L&amp;L]]),Comodines[[#This Row],[Contador]],"")</f>
        <v/>
      </c>
      <c r="AA1024" s="2" t="str">
        <f>IFERROR(SMALL(Comodines[FuegoC1],COUNTA($W$2:W1024)),"")</f>
        <v/>
      </c>
      <c r="AB1024" s="3"/>
      <c r="AD1024" s="3"/>
      <c r="AE1024" s="3"/>
    </row>
    <row r="1025" spans="1:31" ht="15" x14ac:dyDescent="0.25">
      <c r="A1025" s="25">
        <v>9.6499699999999997</v>
      </c>
      <c r="B1025" s="18">
        <v>-63.53098</v>
      </c>
      <c r="C1025" s="2">
        <v>302.3</v>
      </c>
      <c r="D1025" s="2">
        <v>0.6</v>
      </c>
      <c r="E1025" s="2">
        <v>0.6</v>
      </c>
      <c r="F1025" s="4">
        <v>42644</v>
      </c>
      <c r="G1025" s="2">
        <v>510</v>
      </c>
      <c r="H1025" s="2" t="s">
        <v>0</v>
      </c>
      <c r="I1025" s="2" t="s">
        <v>1</v>
      </c>
      <c r="J1025" s="2" t="s">
        <v>2</v>
      </c>
      <c r="K1025" s="2">
        <v>288.8</v>
      </c>
      <c r="L1025" s="2">
        <v>0</v>
      </c>
      <c r="M1025" s="6" t="s">
        <v>0</v>
      </c>
      <c r="N1025" s="23"/>
      <c r="O1025" s="21" t="str">
        <f>Comodines[[#This Row],[Lat_trunc]]&amp;Comodines[[#This Row],[Lon_trunc]]</f>
        <v>9.65-63.531</v>
      </c>
      <c r="P1025" s="21">
        <f>MROUND(Datos[[#This Row],[Latitude]],IF(Datos[[#This Row],[Latitude]]&lt;0,-Precisión,Precisión))</f>
        <v>9.65</v>
      </c>
      <c r="Q1025" s="21">
        <f>MROUND(Datos[[#This Row],[Longitude]],IF(Datos[[#This Row],[Longitude]]&lt;0,-Precisión,Precisión))</f>
        <v>-63.530999999999999</v>
      </c>
      <c r="R1025" s="1">
        <v>1024</v>
      </c>
      <c r="S1025" s="5" t="b">
        <f>AND(Datos[[#This Row],[Latitude]]&gt;=Latitud_,Datos[[#This Row],[Latitude]]&lt;=_Latitud)</f>
        <v>0</v>
      </c>
      <c r="T1025" s="2" t="b">
        <f>AND(Datos[[#This Row],[Longitude]]&gt;=Longitud_,Datos[[#This Row],[Longitude]]&lt;=_Longitud)</f>
        <v>0</v>
      </c>
      <c r="U1025" s="2" t="b">
        <f>AND(Comodines[[#This Row],[Latitud]],Comodines[[#This Row],[Longitud]])</f>
        <v>0</v>
      </c>
      <c r="V1025" s="2" t="b">
        <f>IF(COUNTIFS($O$2:O1025,Comodines[[#This Row],[LatT&amp;LonT]],$F$2:F1025,Datos[[#This Row],[Acq_date]]-1)=0,TRUE,FALSE)</f>
        <v>1</v>
      </c>
      <c r="W1025" s="2" t="b">
        <f>AND(Comodines[[#This Row],[L&amp;L]],Comodines[[#This Row],[Nuevo_Fuego]])</f>
        <v>0</v>
      </c>
      <c r="X1025" s="2" t="str">
        <f>IF(Comodines[[#This Row],[L&amp;L]],Comodines[[#This Row],[Contador]],"")</f>
        <v/>
      </c>
      <c r="Y1025" s="2" t="str">
        <f>IFERROR(SMALL(Comodines[L&amp;LC1],COUNTA($U$2:U1025)),"")</f>
        <v/>
      </c>
      <c r="Z1025" s="2" t="str">
        <f>IF(AND(Comodines[[#This Row],[Nuevo_Fuego]],Comodines[[#This Row],[L&amp;L]]),Comodines[[#This Row],[Contador]],"")</f>
        <v/>
      </c>
      <c r="AA1025" s="2" t="str">
        <f>IFERROR(SMALL(Comodines[FuegoC1],COUNTA($W$2:W1025)),"")</f>
        <v/>
      </c>
      <c r="AB1025" s="3"/>
      <c r="AD1025" s="3"/>
      <c r="AE1025" s="3"/>
    </row>
    <row r="1026" spans="1:31" ht="15" x14ac:dyDescent="0.25">
      <c r="A1026" s="25">
        <v>9.6570300000000007</v>
      </c>
      <c r="B1026" s="18">
        <v>-63.624110000000002</v>
      </c>
      <c r="C1026" s="2">
        <v>321.5</v>
      </c>
      <c r="D1026" s="2">
        <v>0.3</v>
      </c>
      <c r="E1026" s="2">
        <v>0.6</v>
      </c>
      <c r="F1026" s="4">
        <v>42644</v>
      </c>
      <c r="G1026" s="2">
        <v>510</v>
      </c>
      <c r="H1026" s="2" t="s">
        <v>0</v>
      </c>
      <c r="I1026" s="2" t="s">
        <v>1</v>
      </c>
      <c r="J1026" s="2" t="s">
        <v>2</v>
      </c>
      <c r="K1026" s="2">
        <v>289.2</v>
      </c>
      <c r="L1026" s="2">
        <v>0</v>
      </c>
      <c r="M1026" s="6" t="s">
        <v>0</v>
      </c>
      <c r="N1026" s="23"/>
      <c r="O1026" s="21" t="str">
        <f>Comodines[[#This Row],[Lat_trunc]]&amp;Comodines[[#This Row],[Lon_trunc]]</f>
        <v>9.657-63.624</v>
      </c>
      <c r="P1026" s="21">
        <f>MROUND(Datos[[#This Row],[Latitude]],IF(Datos[[#This Row],[Latitude]]&lt;0,-Precisión,Precisión))</f>
        <v>9.657</v>
      </c>
      <c r="Q1026" s="21">
        <f>MROUND(Datos[[#This Row],[Longitude]],IF(Datos[[#This Row],[Longitude]]&lt;0,-Precisión,Precisión))</f>
        <v>-63.624000000000002</v>
      </c>
      <c r="R1026" s="1">
        <v>1025</v>
      </c>
      <c r="S1026" s="5" t="b">
        <f>AND(Datos[[#This Row],[Latitude]]&gt;=Latitud_,Datos[[#This Row],[Latitude]]&lt;=_Latitud)</f>
        <v>0</v>
      </c>
      <c r="T1026" s="2" t="b">
        <f>AND(Datos[[#This Row],[Longitude]]&gt;=Longitud_,Datos[[#This Row],[Longitude]]&lt;=_Longitud)</f>
        <v>0</v>
      </c>
      <c r="U1026" s="2" t="b">
        <f>AND(Comodines[[#This Row],[Latitud]],Comodines[[#This Row],[Longitud]])</f>
        <v>0</v>
      </c>
      <c r="V1026" s="2" t="b">
        <f>IF(COUNTIFS($O$2:O1026,Comodines[[#This Row],[LatT&amp;LonT]],$F$2:F1026,Datos[[#This Row],[Acq_date]]-1)=0,TRUE,FALSE)</f>
        <v>1</v>
      </c>
      <c r="W1026" s="2" t="b">
        <f>AND(Comodines[[#This Row],[L&amp;L]],Comodines[[#This Row],[Nuevo_Fuego]])</f>
        <v>0</v>
      </c>
      <c r="X1026" s="2" t="str">
        <f>IF(Comodines[[#This Row],[L&amp;L]],Comodines[[#This Row],[Contador]],"")</f>
        <v/>
      </c>
      <c r="Y1026" s="2" t="str">
        <f>IFERROR(SMALL(Comodines[L&amp;LC1],COUNTA($U$2:U1026)),"")</f>
        <v/>
      </c>
      <c r="Z1026" s="2" t="str">
        <f>IF(AND(Comodines[[#This Row],[Nuevo_Fuego]],Comodines[[#This Row],[L&amp;L]]),Comodines[[#This Row],[Contador]],"")</f>
        <v/>
      </c>
      <c r="AA1026" s="2" t="str">
        <f>IFERROR(SMALL(Comodines[FuegoC1],COUNTA($W$2:W1026)),"")</f>
        <v/>
      </c>
      <c r="AB1026" s="3"/>
      <c r="AD1026" s="3"/>
      <c r="AE1026" s="3"/>
    </row>
    <row r="1027" spans="1:31" ht="15" x14ac:dyDescent="0.25">
      <c r="A1027" s="25">
        <v>9.6504799999999999</v>
      </c>
      <c r="B1027" s="18">
        <v>-63.574010000000001</v>
      </c>
      <c r="C1027" s="2">
        <v>349</v>
      </c>
      <c r="D1027" s="2">
        <v>0.3</v>
      </c>
      <c r="E1027" s="2">
        <v>0.6</v>
      </c>
      <c r="F1027" s="4">
        <v>42644</v>
      </c>
      <c r="G1027" s="2">
        <v>510</v>
      </c>
      <c r="H1027" s="2" t="s">
        <v>0</v>
      </c>
      <c r="I1027" s="2" t="s">
        <v>1</v>
      </c>
      <c r="J1027" s="2" t="s">
        <v>2</v>
      </c>
      <c r="K1027" s="2">
        <v>289.5</v>
      </c>
      <c r="L1027" s="2">
        <v>0</v>
      </c>
      <c r="M1027" s="6" t="s">
        <v>0</v>
      </c>
      <c r="N1027" s="23"/>
      <c r="O1027" s="21" t="str">
        <f>Comodines[[#This Row],[Lat_trunc]]&amp;Comodines[[#This Row],[Lon_trunc]]</f>
        <v>9.6505-63.574</v>
      </c>
      <c r="P1027" s="21">
        <f>MROUND(Datos[[#This Row],[Latitude]],IF(Datos[[#This Row],[Latitude]]&lt;0,-Precisión,Precisión))</f>
        <v>9.650500000000001</v>
      </c>
      <c r="Q1027" s="21">
        <f>MROUND(Datos[[#This Row],[Longitude]],IF(Datos[[#This Row],[Longitude]]&lt;0,-Precisión,Precisión))</f>
        <v>-63.573999999999998</v>
      </c>
      <c r="R1027" s="1">
        <v>1026</v>
      </c>
      <c r="S1027" s="5" t="b">
        <f>AND(Datos[[#This Row],[Latitude]]&gt;=Latitud_,Datos[[#This Row],[Latitude]]&lt;=_Latitud)</f>
        <v>0</v>
      </c>
      <c r="T1027" s="2" t="b">
        <f>AND(Datos[[#This Row],[Longitude]]&gt;=Longitud_,Datos[[#This Row],[Longitude]]&lt;=_Longitud)</f>
        <v>0</v>
      </c>
      <c r="U1027" s="2" t="b">
        <f>AND(Comodines[[#This Row],[Latitud]],Comodines[[#This Row],[Longitud]])</f>
        <v>0</v>
      </c>
      <c r="V1027" s="2" t="b">
        <f>IF(COUNTIFS($O$2:O1027,Comodines[[#This Row],[LatT&amp;LonT]],$F$2:F1027,Datos[[#This Row],[Acq_date]]-1)=0,TRUE,FALSE)</f>
        <v>1</v>
      </c>
      <c r="W1027" s="2" t="b">
        <f>AND(Comodines[[#This Row],[L&amp;L]],Comodines[[#This Row],[Nuevo_Fuego]])</f>
        <v>0</v>
      </c>
      <c r="X1027" s="2" t="str">
        <f>IF(Comodines[[#This Row],[L&amp;L]],Comodines[[#This Row],[Contador]],"")</f>
        <v/>
      </c>
      <c r="Y1027" s="2" t="str">
        <f>IFERROR(SMALL(Comodines[L&amp;LC1],COUNTA($U$2:U1027)),"")</f>
        <v/>
      </c>
      <c r="Z1027" s="2" t="str">
        <f>IF(AND(Comodines[[#This Row],[Nuevo_Fuego]],Comodines[[#This Row],[L&amp;L]]),Comodines[[#This Row],[Contador]],"")</f>
        <v/>
      </c>
      <c r="AA1027" s="2" t="str">
        <f>IFERROR(SMALL(Comodines[FuegoC1],COUNTA($W$2:W1027)),"")</f>
        <v/>
      </c>
      <c r="AB1027" s="3"/>
      <c r="AD1027" s="3"/>
      <c r="AE1027" s="3"/>
    </row>
    <row r="1028" spans="1:31" ht="15" x14ac:dyDescent="0.25">
      <c r="A1028" s="25">
        <v>9.6497200000000003</v>
      </c>
      <c r="B1028" s="18">
        <v>-63.568159999999999</v>
      </c>
      <c r="C1028" s="2">
        <v>338</v>
      </c>
      <c r="D1028" s="2">
        <v>0.3</v>
      </c>
      <c r="E1028" s="2">
        <v>0.6</v>
      </c>
      <c r="F1028" s="4">
        <v>42644</v>
      </c>
      <c r="G1028" s="2">
        <v>510</v>
      </c>
      <c r="H1028" s="2" t="s">
        <v>0</v>
      </c>
      <c r="I1028" s="2" t="s">
        <v>1</v>
      </c>
      <c r="J1028" s="2" t="s">
        <v>2</v>
      </c>
      <c r="K1028" s="2">
        <v>288.89999999999998</v>
      </c>
      <c r="L1028" s="2">
        <v>0</v>
      </c>
      <c r="M1028" s="6" t="s">
        <v>0</v>
      </c>
      <c r="N1028" s="23"/>
      <c r="O1028" s="21" t="str">
        <f>Comodines[[#This Row],[Lat_trunc]]&amp;Comodines[[#This Row],[Lon_trunc]]</f>
        <v>9.6495-63.568</v>
      </c>
      <c r="P1028" s="21">
        <f>MROUND(Datos[[#This Row],[Latitude]],IF(Datos[[#This Row],[Latitude]]&lt;0,-Precisión,Precisión))</f>
        <v>9.6494999999999997</v>
      </c>
      <c r="Q1028" s="21">
        <f>MROUND(Datos[[#This Row],[Longitude]],IF(Datos[[#This Row],[Longitude]]&lt;0,-Precisión,Precisión))</f>
        <v>-63.567999999999998</v>
      </c>
      <c r="R1028" s="1">
        <v>1027</v>
      </c>
      <c r="S1028" s="5" t="b">
        <f>AND(Datos[[#This Row],[Latitude]]&gt;=Latitud_,Datos[[#This Row],[Latitude]]&lt;=_Latitud)</f>
        <v>0</v>
      </c>
      <c r="T1028" s="2" t="b">
        <f>AND(Datos[[#This Row],[Longitude]]&gt;=Longitud_,Datos[[#This Row],[Longitude]]&lt;=_Longitud)</f>
        <v>0</v>
      </c>
      <c r="U1028" s="2" t="b">
        <f>AND(Comodines[[#This Row],[Latitud]],Comodines[[#This Row],[Longitud]])</f>
        <v>0</v>
      </c>
      <c r="V1028" s="2" t="b">
        <f>IF(COUNTIFS($O$2:O1028,Comodines[[#This Row],[LatT&amp;LonT]],$F$2:F1028,Datos[[#This Row],[Acq_date]]-1)=0,TRUE,FALSE)</f>
        <v>1</v>
      </c>
      <c r="W1028" s="2" t="b">
        <f>AND(Comodines[[#This Row],[L&amp;L]],Comodines[[#This Row],[Nuevo_Fuego]])</f>
        <v>0</v>
      </c>
      <c r="X1028" s="2" t="str">
        <f>IF(Comodines[[#This Row],[L&amp;L]],Comodines[[#This Row],[Contador]],"")</f>
        <v/>
      </c>
      <c r="Y1028" s="2" t="str">
        <f>IFERROR(SMALL(Comodines[L&amp;LC1],COUNTA($U$2:U1028)),"")</f>
        <v/>
      </c>
      <c r="Z1028" s="2" t="str">
        <f>IF(AND(Comodines[[#This Row],[Nuevo_Fuego]],Comodines[[#This Row],[L&amp;L]]),Comodines[[#This Row],[Contador]],"")</f>
        <v/>
      </c>
      <c r="AA1028" s="2" t="str">
        <f>IFERROR(SMALL(Comodines[FuegoC1],COUNTA($W$2:W1028)),"")</f>
        <v/>
      </c>
      <c r="AB1028" s="3"/>
      <c r="AD1028" s="3"/>
      <c r="AE1028" s="3"/>
    </row>
    <row r="1029" spans="1:31" ht="15" x14ac:dyDescent="0.25">
      <c r="A1029" s="25">
        <v>9.6493400000000005</v>
      </c>
      <c r="B1029" s="18">
        <v>-63.565219999999997</v>
      </c>
      <c r="C1029" s="2">
        <v>367</v>
      </c>
      <c r="D1029" s="2">
        <v>0.3</v>
      </c>
      <c r="E1029" s="2">
        <v>0.6</v>
      </c>
      <c r="F1029" s="4">
        <v>42644</v>
      </c>
      <c r="G1029" s="2">
        <v>510</v>
      </c>
      <c r="H1029" s="2" t="s">
        <v>0</v>
      </c>
      <c r="I1029" s="2" t="s">
        <v>1</v>
      </c>
      <c r="J1029" s="2" t="s">
        <v>2</v>
      </c>
      <c r="K1029" s="2">
        <v>289.60000000000002</v>
      </c>
      <c r="L1029" s="2">
        <v>0</v>
      </c>
      <c r="M1029" s="6" t="s">
        <v>0</v>
      </c>
      <c r="N1029" s="23"/>
      <c r="O1029" s="21" t="str">
        <f>Comodines[[#This Row],[Lat_trunc]]&amp;Comodines[[#This Row],[Lon_trunc]]</f>
        <v>9.6495-63.565</v>
      </c>
      <c r="P1029" s="21">
        <f>MROUND(Datos[[#This Row],[Latitude]],IF(Datos[[#This Row],[Latitude]]&lt;0,-Precisión,Precisión))</f>
        <v>9.6494999999999997</v>
      </c>
      <c r="Q1029" s="21">
        <f>MROUND(Datos[[#This Row],[Longitude]],IF(Datos[[#This Row],[Longitude]]&lt;0,-Precisión,Precisión))</f>
        <v>-63.565000000000005</v>
      </c>
      <c r="R1029" s="1">
        <v>1028</v>
      </c>
      <c r="S1029" s="5" t="b">
        <f>AND(Datos[[#This Row],[Latitude]]&gt;=Latitud_,Datos[[#This Row],[Latitude]]&lt;=_Latitud)</f>
        <v>0</v>
      </c>
      <c r="T1029" s="2" t="b">
        <f>AND(Datos[[#This Row],[Longitude]]&gt;=Longitud_,Datos[[#This Row],[Longitude]]&lt;=_Longitud)</f>
        <v>0</v>
      </c>
      <c r="U1029" s="2" t="b">
        <f>AND(Comodines[[#This Row],[Latitud]],Comodines[[#This Row],[Longitud]])</f>
        <v>0</v>
      </c>
      <c r="V1029" s="2" t="b">
        <f>IF(COUNTIFS($O$2:O1029,Comodines[[#This Row],[LatT&amp;LonT]],$F$2:F1029,Datos[[#This Row],[Acq_date]]-1)=0,TRUE,FALSE)</f>
        <v>1</v>
      </c>
      <c r="W1029" s="2" t="b">
        <f>AND(Comodines[[#This Row],[L&amp;L]],Comodines[[#This Row],[Nuevo_Fuego]])</f>
        <v>0</v>
      </c>
      <c r="X1029" s="2" t="str">
        <f>IF(Comodines[[#This Row],[L&amp;L]],Comodines[[#This Row],[Contador]],"")</f>
        <v/>
      </c>
      <c r="Y1029" s="2" t="str">
        <f>IFERROR(SMALL(Comodines[L&amp;LC1],COUNTA($U$2:U1029)),"")</f>
        <v/>
      </c>
      <c r="Z1029" s="2" t="str">
        <f>IF(AND(Comodines[[#This Row],[Nuevo_Fuego]],Comodines[[#This Row],[L&amp;L]]),Comodines[[#This Row],[Contador]],"")</f>
        <v/>
      </c>
      <c r="AA1029" s="2" t="str">
        <f>IFERROR(SMALL(Comodines[FuegoC1],COUNTA($W$2:W1029)),"")</f>
        <v/>
      </c>
      <c r="AB1029" s="3"/>
      <c r="AD1029" s="3"/>
      <c r="AE1029" s="3"/>
    </row>
    <row r="1030" spans="1:31" ht="15" x14ac:dyDescent="0.25">
      <c r="A1030" s="25">
        <v>9.6489499999999992</v>
      </c>
      <c r="B1030" s="18">
        <v>-63.5623</v>
      </c>
      <c r="C1030" s="2">
        <v>322.7</v>
      </c>
      <c r="D1030" s="2">
        <v>0.3</v>
      </c>
      <c r="E1030" s="2">
        <v>0.6</v>
      </c>
      <c r="F1030" s="4">
        <v>42644</v>
      </c>
      <c r="G1030" s="2">
        <v>510</v>
      </c>
      <c r="H1030" s="2" t="s">
        <v>0</v>
      </c>
      <c r="I1030" s="2" t="s">
        <v>1</v>
      </c>
      <c r="J1030" s="2" t="s">
        <v>2</v>
      </c>
      <c r="K1030" s="2">
        <v>288.39999999999998</v>
      </c>
      <c r="L1030" s="2">
        <v>0</v>
      </c>
      <c r="M1030" s="6" t="s">
        <v>0</v>
      </c>
      <c r="N1030" s="23"/>
      <c r="O1030" s="21" t="str">
        <f>Comodines[[#This Row],[Lat_trunc]]&amp;Comodines[[#This Row],[Lon_trunc]]</f>
        <v>9.649-63.5625</v>
      </c>
      <c r="P1030" s="21">
        <f>MROUND(Datos[[#This Row],[Latitude]],IF(Datos[[#This Row],[Latitude]]&lt;0,-Precisión,Precisión))</f>
        <v>9.6490000000000009</v>
      </c>
      <c r="Q1030" s="21">
        <f>MROUND(Datos[[#This Row],[Longitude]],IF(Datos[[#This Row],[Longitude]]&lt;0,-Precisión,Precisión))</f>
        <v>-63.5625</v>
      </c>
      <c r="R1030" s="1">
        <v>1029</v>
      </c>
      <c r="S1030" s="5" t="b">
        <f>AND(Datos[[#This Row],[Latitude]]&gt;=Latitud_,Datos[[#This Row],[Latitude]]&lt;=_Latitud)</f>
        <v>0</v>
      </c>
      <c r="T1030" s="2" t="b">
        <f>AND(Datos[[#This Row],[Longitude]]&gt;=Longitud_,Datos[[#This Row],[Longitude]]&lt;=_Longitud)</f>
        <v>0</v>
      </c>
      <c r="U1030" s="2" t="b">
        <f>AND(Comodines[[#This Row],[Latitud]],Comodines[[#This Row],[Longitud]])</f>
        <v>0</v>
      </c>
      <c r="V1030" s="2" t="b">
        <f>IF(COUNTIFS($O$2:O1030,Comodines[[#This Row],[LatT&amp;LonT]],$F$2:F1030,Datos[[#This Row],[Acq_date]]-1)=0,TRUE,FALSE)</f>
        <v>1</v>
      </c>
      <c r="W1030" s="2" t="b">
        <f>AND(Comodines[[#This Row],[L&amp;L]],Comodines[[#This Row],[Nuevo_Fuego]])</f>
        <v>0</v>
      </c>
      <c r="X1030" s="2" t="str">
        <f>IF(Comodines[[#This Row],[L&amp;L]],Comodines[[#This Row],[Contador]],"")</f>
        <v/>
      </c>
      <c r="Y1030" s="2" t="str">
        <f>IFERROR(SMALL(Comodines[L&amp;LC1],COUNTA($U$2:U1030)),"")</f>
        <v/>
      </c>
      <c r="Z1030" s="2" t="str">
        <f>IF(AND(Comodines[[#This Row],[Nuevo_Fuego]],Comodines[[#This Row],[L&amp;L]]),Comodines[[#This Row],[Contador]],"")</f>
        <v/>
      </c>
      <c r="AA1030" s="2" t="str">
        <f>IFERROR(SMALL(Comodines[FuegoC1],COUNTA($W$2:W1030)),"")</f>
        <v/>
      </c>
      <c r="AB1030" s="3"/>
      <c r="AD1030" s="3"/>
      <c r="AE1030" s="3"/>
    </row>
    <row r="1031" spans="1:31" ht="15" x14ac:dyDescent="0.25">
      <c r="A1031" s="25">
        <v>9.6640300000000003</v>
      </c>
      <c r="B1031" s="18">
        <v>-63.67783</v>
      </c>
      <c r="C1031" s="2">
        <v>305.8</v>
      </c>
      <c r="D1031" s="2">
        <v>0.3</v>
      </c>
      <c r="E1031" s="2">
        <v>0.6</v>
      </c>
      <c r="F1031" s="4">
        <v>42644</v>
      </c>
      <c r="G1031" s="2">
        <v>510</v>
      </c>
      <c r="H1031" s="2" t="s">
        <v>0</v>
      </c>
      <c r="I1031" s="2" t="s">
        <v>1</v>
      </c>
      <c r="J1031" s="2" t="s">
        <v>2</v>
      </c>
      <c r="K1031" s="2">
        <v>287.8</v>
      </c>
      <c r="L1031" s="2">
        <v>0</v>
      </c>
      <c r="M1031" s="6" t="s">
        <v>0</v>
      </c>
      <c r="N1031" s="23"/>
      <c r="O1031" s="21" t="str">
        <f>Comodines[[#This Row],[Lat_trunc]]&amp;Comodines[[#This Row],[Lon_trunc]]</f>
        <v>9.664-63.678</v>
      </c>
      <c r="P1031" s="21">
        <f>MROUND(Datos[[#This Row],[Latitude]],IF(Datos[[#This Row],[Latitude]]&lt;0,-Precisión,Precisión))</f>
        <v>9.6639999999999997</v>
      </c>
      <c r="Q1031" s="21">
        <f>MROUND(Datos[[#This Row],[Longitude]],IF(Datos[[#This Row],[Longitude]]&lt;0,-Precisión,Precisión))</f>
        <v>-63.678000000000004</v>
      </c>
      <c r="R1031" s="1">
        <v>1030</v>
      </c>
      <c r="S1031" s="5" t="b">
        <f>AND(Datos[[#This Row],[Latitude]]&gt;=Latitud_,Datos[[#This Row],[Latitude]]&lt;=_Latitud)</f>
        <v>0</v>
      </c>
      <c r="T1031" s="2" t="b">
        <f>AND(Datos[[#This Row],[Longitude]]&gt;=Longitud_,Datos[[#This Row],[Longitude]]&lt;=_Longitud)</f>
        <v>0</v>
      </c>
      <c r="U1031" s="2" t="b">
        <f>AND(Comodines[[#This Row],[Latitud]],Comodines[[#This Row],[Longitud]])</f>
        <v>0</v>
      </c>
      <c r="V1031" s="2" t="b">
        <f>IF(COUNTIFS($O$2:O1031,Comodines[[#This Row],[LatT&amp;LonT]],$F$2:F1031,Datos[[#This Row],[Acq_date]]-1)=0,TRUE,FALSE)</f>
        <v>1</v>
      </c>
      <c r="W1031" s="2" t="b">
        <f>AND(Comodines[[#This Row],[L&amp;L]],Comodines[[#This Row],[Nuevo_Fuego]])</f>
        <v>0</v>
      </c>
      <c r="X1031" s="2" t="str">
        <f>IF(Comodines[[#This Row],[L&amp;L]],Comodines[[#This Row],[Contador]],"")</f>
        <v/>
      </c>
      <c r="Y1031" s="2" t="str">
        <f>IFERROR(SMALL(Comodines[L&amp;LC1],COUNTA($U$2:U1031)),"")</f>
        <v/>
      </c>
      <c r="Z1031" s="2" t="str">
        <f>IF(AND(Comodines[[#This Row],[Nuevo_Fuego]],Comodines[[#This Row],[L&amp;L]]),Comodines[[#This Row],[Contador]],"")</f>
        <v/>
      </c>
      <c r="AA1031" s="2" t="str">
        <f>IFERROR(SMALL(Comodines[FuegoC1],COUNTA($W$2:W1031)),"")</f>
        <v/>
      </c>
      <c r="AB1031" s="3"/>
      <c r="AD1031" s="3"/>
      <c r="AE1031" s="3"/>
    </row>
    <row r="1032" spans="1:31" ht="15" x14ac:dyDescent="0.25">
      <c r="A1032" s="25">
        <v>9.6574200000000001</v>
      </c>
      <c r="B1032" s="18">
        <v>-63.627090000000003</v>
      </c>
      <c r="C1032" s="2">
        <v>307.7</v>
      </c>
      <c r="D1032" s="2">
        <v>0.3</v>
      </c>
      <c r="E1032" s="2">
        <v>0.6</v>
      </c>
      <c r="F1032" s="4">
        <v>42644</v>
      </c>
      <c r="G1032" s="2">
        <v>510</v>
      </c>
      <c r="H1032" s="2" t="s">
        <v>0</v>
      </c>
      <c r="I1032" s="2" t="s">
        <v>1</v>
      </c>
      <c r="J1032" s="2" t="s">
        <v>2</v>
      </c>
      <c r="K1032" s="2">
        <v>288.5</v>
      </c>
      <c r="L1032" s="2">
        <v>0</v>
      </c>
      <c r="M1032" s="6" t="s">
        <v>0</v>
      </c>
      <c r="N1032" s="23"/>
      <c r="O1032" s="21" t="str">
        <f>Comodines[[#This Row],[Lat_trunc]]&amp;Comodines[[#This Row],[Lon_trunc]]</f>
        <v>9.6575-63.627</v>
      </c>
      <c r="P1032" s="21">
        <f>MROUND(Datos[[#This Row],[Latitude]],IF(Datos[[#This Row],[Latitude]]&lt;0,-Precisión,Precisión))</f>
        <v>9.6575000000000006</v>
      </c>
      <c r="Q1032" s="21">
        <f>MROUND(Datos[[#This Row],[Longitude]],IF(Datos[[#This Row],[Longitude]]&lt;0,-Precisión,Precisión))</f>
        <v>-63.627000000000002</v>
      </c>
      <c r="R1032" s="1">
        <v>1031</v>
      </c>
      <c r="S1032" s="5" t="b">
        <f>AND(Datos[[#This Row],[Latitude]]&gt;=Latitud_,Datos[[#This Row],[Latitude]]&lt;=_Latitud)</f>
        <v>0</v>
      </c>
      <c r="T1032" s="2" t="b">
        <f>AND(Datos[[#This Row],[Longitude]]&gt;=Longitud_,Datos[[#This Row],[Longitude]]&lt;=_Longitud)</f>
        <v>0</v>
      </c>
      <c r="U1032" s="2" t="b">
        <f>AND(Comodines[[#This Row],[Latitud]],Comodines[[#This Row],[Longitud]])</f>
        <v>0</v>
      </c>
      <c r="V1032" s="2" t="b">
        <f>IF(COUNTIFS($O$2:O1032,Comodines[[#This Row],[LatT&amp;LonT]],$F$2:F1032,Datos[[#This Row],[Acq_date]]-1)=0,TRUE,FALSE)</f>
        <v>1</v>
      </c>
      <c r="W1032" s="2" t="b">
        <f>AND(Comodines[[#This Row],[L&amp;L]],Comodines[[#This Row],[Nuevo_Fuego]])</f>
        <v>0</v>
      </c>
      <c r="X1032" s="2" t="str">
        <f>IF(Comodines[[#This Row],[L&amp;L]],Comodines[[#This Row],[Contador]],"")</f>
        <v/>
      </c>
      <c r="Y1032" s="2" t="str">
        <f>IFERROR(SMALL(Comodines[L&amp;LC1],COUNTA($U$2:U1032)),"")</f>
        <v/>
      </c>
      <c r="Z1032" s="2" t="str">
        <f>IF(AND(Comodines[[#This Row],[Nuevo_Fuego]],Comodines[[#This Row],[L&amp;L]]),Comodines[[#This Row],[Contador]],"")</f>
        <v/>
      </c>
      <c r="AA1032" s="2" t="str">
        <f>IFERROR(SMALL(Comodines[FuegoC1],COUNTA($W$2:W1032)),"")</f>
        <v/>
      </c>
      <c r="AB1032" s="3"/>
      <c r="AD1032" s="3"/>
      <c r="AE1032" s="3"/>
    </row>
    <row r="1033" spans="1:31" ht="15" x14ac:dyDescent="0.25">
      <c r="A1033" s="25">
        <v>9.6566399999999994</v>
      </c>
      <c r="B1033" s="18">
        <v>-63.621139999999997</v>
      </c>
      <c r="C1033" s="2">
        <v>315.39999999999998</v>
      </c>
      <c r="D1033" s="2">
        <v>0.3</v>
      </c>
      <c r="E1033" s="2">
        <v>0.6</v>
      </c>
      <c r="F1033" s="4">
        <v>42644</v>
      </c>
      <c r="G1033" s="2">
        <v>510</v>
      </c>
      <c r="H1033" s="2" t="s">
        <v>0</v>
      </c>
      <c r="I1033" s="2" t="s">
        <v>1</v>
      </c>
      <c r="J1033" s="2" t="s">
        <v>2</v>
      </c>
      <c r="K1033" s="2">
        <v>288.60000000000002</v>
      </c>
      <c r="L1033" s="2">
        <v>0</v>
      </c>
      <c r="M1033" s="6" t="s">
        <v>0</v>
      </c>
      <c r="N1033" s="23"/>
      <c r="O1033" s="21" t="str">
        <f>Comodines[[#This Row],[Lat_trunc]]&amp;Comodines[[#This Row],[Lon_trunc]]</f>
        <v>9.6565-63.621</v>
      </c>
      <c r="P1033" s="21">
        <f>MROUND(Datos[[#This Row],[Latitude]],IF(Datos[[#This Row],[Latitude]]&lt;0,-Precisión,Precisión))</f>
        <v>9.6564999999999994</v>
      </c>
      <c r="Q1033" s="21">
        <f>MROUND(Datos[[#This Row],[Longitude]],IF(Datos[[#This Row],[Longitude]]&lt;0,-Precisión,Precisión))</f>
        <v>-63.621000000000002</v>
      </c>
      <c r="R1033" s="1">
        <v>1032</v>
      </c>
      <c r="S1033" s="5" t="b">
        <f>AND(Datos[[#This Row],[Latitude]]&gt;=Latitud_,Datos[[#This Row],[Latitude]]&lt;=_Latitud)</f>
        <v>0</v>
      </c>
      <c r="T1033" s="2" t="b">
        <f>AND(Datos[[#This Row],[Longitude]]&gt;=Longitud_,Datos[[#This Row],[Longitude]]&lt;=_Longitud)</f>
        <v>0</v>
      </c>
      <c r="U1033" s="2" t="b">
        <f>AND(Comodines[[#This Row],[Latitud]],Comodines[[#This Row],[Longitud]])</f>
        <v>0</v>
      </c>
      <c r="V1033" s="2" t="b">
        <f>IF(COUNTIFS($O$2:O1033,Comodines[[#This Row],[LatT&amp;LonT]],$F$2:F1033,Datos[[#This Row],[Acq_date]]-1)=0,TRUE,FALSE)</f>
        <v>1</v>
      </c>
      <c r="W1033" s="2" t="b">
        <f>AND(Comodines[[#This Row],[L&amp;L]],Comodines[[#This Row],[Nuevo_Fuego]])</f>
        <v>0</v>
      </c>
      <c r="X1033" s="2" t="str">
        <f>IF(Comodines[[#This Row],[L&amp;L]],Comodines[[#This Row],[Contador]],"")</f>
        <v/>
      </c>
      <c r="Y1033" s="2" t="str">
        <f>IFERROR(SMALL(Comodines[L&amp;LC1],COUNTA($U$2:U1033)),"")</f>
        <v/>
      </c>
      <c r="Z1033" s="2" t="str">
        <f>IF(AND(Comodines[[#This Row],[Nuevo_Fuego]],Comodines[[#This Row],[L&amp;L]]),Comodines[[#This Row],[Contador]],"")</f>
        <v/>
      </c>
      <c r="AA1033" s="2" t="str">
        <f>IFERROR(SMALL(Comodines[FuegoC1],COUNTA($W$2:W1033)),"")</f>
        <v/>
      </c>
      <c r="AB1033" s="3"/>
      <c r="AD1033" s="3"/>
      <c r="AE1033" s="3"/>
    </row>
    <row r="1034" spans="1:31" ht="15" x14ac:dyDescent="0.25">
      <c r="A1034" s="25">
        <v>9.65625</v>
      </c>
      <c r="B1034" s="18">
        <v>-63.618180000000002</v>
      </c>
      <c r="C1034" s="2">
        <v>304.5</v>
      </c>
      <c r="D1034" s="2">
        <v>0.3</v>
      </c>
      <c r="E1034" s="2">
        <v>0.6</v>
      </c>
      <c r="F1034" s="4">
        <v>42644</v>
      </c>
      <c r="G1034" s="2">
        <v>510</v>
      </c>
      <c r="H1034" s="2" t="s">
        <v>0</v>
      </c>
      <c r="I1034" s="2" t="s">
        <v>1</v>
      </c>
      <c r="J1034" s="2" t="s">
        <v>2</v>
      </c>
      <c r="K1034" s="2">
        <v>288.3</v>
      </c>
      <c r="L1034" s="2">
        <v>0</v>
      </c>
      <c r="M1034" s="6" t="s">
        <v>0</v>
      </c>
      <c r="N1034" s="23"/>
      <c r="O1034" s="21" t="str">
        <f>Comodines[[#This Row],[Lat_trunc]]&amp;Comodines[[#This Row],[Lon_trunc]]</f>
        <v>9.6565-63.618</v>
      </c>
      <c r="P1034" s="21">
        <f>MROUND(Datos[[#This Row],[Latitude]],IF(Datos[[#This Row],[Latitude]]&lt;0,-Precisión,Precisión))</f>
        <v>9.6564999999999994</v>
      </c>
      <c r="Q1034" s="21">
        <f>MROUND(Datos[[#This Row],[Longitude]],IF(Datos[[#This Row],[Longitude]]&lt;0,-Precisión,Precisión))</f>
        <v>-63.618000000000002</v>
      </c>
      <c r="R1034" s="1">
        <v>1033</v>
      </c>
      <c r="S1034" s="5" t="b">
        <f>AND(Datos[[#This Row],[Latitude]]&gt;=Latitud_,Datos[[#This Row],[Latitude]]&lt;=_Latitud)</f>
        <v>0</v>
      </c>
      <c r="T1034" s="2" t="b">
        <f>AND(Datos[[#This Row],[Longitude]]&gt;=Longitud_,Datos[[#This Row],[Longitude]]&lt;=_Longitud)</f>
        <v>0</v>
      </c>
      <c r="U1034" s="2" t="b">
        <f>AND(Comodines[[#This Row],[Latitud]],Comodines[[#This Row],[Longitud]])</f>
        <v>0</v>
      </c>
      <c r="V1034" s="2" t="b">
        <f>IF(COUNTIFS($O$2:O1034,Comodines[[#This Row],[LatT&amp;LonT]],$F$2:F1034,Datos[[#This Row],[Acq_date]]-1)=0,TRUE,FALSE)</f>
        <v>1</v>
      </c>
      <c r="W1034" s="2" t="b">
        <f>AND(Comodines[[#This Row],[L&amp;L]],Comodines[[#This Row],[Nuevo_Fuego]])</f>
        <v>0</v>
      </c>
      <c r="X1034" s="2" t="str">
        <f>IF(Comodines[[#This Row],[L&amp;L]],Comodines[[#This Row],[Contador]],"")</f>
        <v/>
      </c>
      <c r="Y1034" s="2" t="str">
        <f>IFERROR(SMALL(Comodines[L&amp;LC1],COUNTA($U$2:U1034)),"")</f>
        <v/>
      </c>
      <c r="Z1034" s="2" t="str">
        <f>IF(AND(Comodines[[#This Row],[Nuevo_Fuego]],Comodines[[#This Row],[L&amp;L]]),Comodines[[#This Row],[Contador]],"")</f>
        <v/>
      </c>
      <c r="AA1034" s="2" t="str">
        <f>IFERROR(SMALL(Comodines[FuegoC1],COUNTA($W$2:W1034)),"")</f>
        <v/>
      </c>
      <c r="AB1034" s="3"/>
      <c r="AD1034" s="3"/>
      <c r="AE1034" s="3"/>
    </row>
    <row r="1035" spans="1:31" ht="15" x14ac:dyDescent="0.25">
      <c r="A1035" s="25">
        <v>9.6501000000000001</v>
      </c>
      <c r="B1035" s="18">
        <v>-63.571089999999998</v>
      </c>
      <c r="C1035" s="2">
        <v>308.39999999999998</v>
      </c>
      <c r="D1035" s="2">
        <v>0.3</v>
      </c>
      <c r="E1035" s="2">
        <v>0.6</v>
      </c>
      <c r="F1035" s="4">
        <v>42644</v>
      </c>
      <c r="G1035" s="2">
        <v>510</v>
      </c>
      <c r="H1035" s="2" t="s">
        <v>0</v>
      </c>
      <c r="I1035" s="2" t="s">
        <v>1</v>
      </c>
      <c r="J1035" s="2" t="s">
        <v>2</v>
      </c>
      <c r="K1035" s="2">
        <v>288.89999999999998</v>
      </c>
      <c r="L1035" s="2">
        <v>0</v>
      </c>
      <c r="M1035" s="6" t="s">
        <v>0</v>
      </c>
      <c r="N1035" s="23"/>
      <c r="O1035" s="21" t="str">
        <f>Comodines[[#This Row],[Lat_trunc]]&amp;Comodines[[#This Row],[Lon_trunc]]</f>
        <v>9.65-63.571</v>
      </c>
      <c r="P1035" s="21">
        <f>MROUND(Datos[[#This Row],[Latitude]],IF(Datos[[#This Row],[Latitude]]&lt;0,-Precisión,Precisión))</f>
        <v>9.65</v>
      </c>
      <c r="Q1035" s="21">
        <f>MROUND(Datos[[#This Row],[Longitude]],IF(Datos[[#This Row],[Longitude]]&lt;0,-Precisión,Precisión))</f>
        <v>-63.570999999999998</v>
      </c>
      <c r="R1035" s="1">
        <v>1034</v>
      </c>
      <c r="S1035" s="5" t="b">
        <f>AND(Datos[[#This Row],[Latitude]]&gt;=Latitud_,Datos[[#This Row],[Latitude]]&lt;=_Latitud)</f>
        <v>0</v>
      </c>
      <c r="T1035" s="2" t="b">
        <f>AND(Datos[[#This Row],[Longitude]]&gt;=Longitud_,Datos[[#This Row],[Longitude]]&lt;=_Longitud)</f>
        <v>0</v>
      </c>
      <c r="U1035" s="2" t="b">
        <f>AND(Comodines[[#This Row],[Latitud]],Comodines[[#This Row],[Longitud]])</f>
        <v>0</v>
      </c>
      <c r="V1035" s="2" t="b">
        <f>IF(COUNTIFS($O$2:O1035,Comodines[[#This Row],[LatT&amp;LonT]],$F$2:F1035,Datos[[#This Row],[Acq_date]]-1)=0,TRUE,FALSE)</f>
        <v>1</v>
      </c>
      <c r="W1035" s="2" t="b">
        <f>AND(Comodines[[#This Row],[L&amp;L]],Comodines[[#This Row],[Nuevo_Fuego]])</f>
        <v>0</v>
      </c>
      <c r="X1035" s="2" t="str">
        <f>IF(Comodines[[#This Row],[L&amp;L]],Comodines[[#This Row],[Contador]],"")</f>
        <v/>
      </c>
      <c r="Y1035" s="2" t="str">
        <f>IFERROR(SMALL(Comodines[L&amp;LC1],COUNTA($U$2:U1035)),"")</f>
        <v/>
      </c>
      <c r="Z1035" s="2" t="str">
        <f>IF(AND(Comodines[[#This Row],[Nuevo_Fuego]],Comodines[[#This Row],[L&amp;L]]),Comodines[[#This Row],[Contador]],"")</f>
        <v/>
      </c>
      <c r="AA1035" s="2" t="str">
        <f>IFERROR(SMALL(Comodines[FuegoC1],COUNTA($W$2:W1035)),"")</f>
        <v/>
      </c>
      <c r="AB1035" s="3"/>
      <c r="AD1035" s="3"/>
      <c r="AE1035" s="3"/>
    </row>
    <row r="1036" spans="1:31" ht="15" x14ac:dyDescent="0.25">
      <c r="A1036" s="25">
        <v>9.6485699999999994</v>
      </c>
      <c r="B1036" s="18">
        <v>-63.559379999999997</v>
      </c>
      <c r="C1036" s="2">
        <v>319.3</v>
      </c>
      <c r="D1036" s="2">
        <v>0.3</v>
      </c>
      <c r="E1036" s="2">
        <v>0.6</v>
      </c>
      <c r="F1036" s="4">
        <v>42644</v>
      </c>
      <c r="G1036" s="2">
        <v>510</v>
      </c>
      <c r="H1036" s="2" t="s">
        <v>0</v>
      </c>
      <c r="I1036" s="2" t="s">
        <v>1</v>
      </c>
      <c r="J1036" s="2" t="s">
        <v>2</v>
      </c>
      <c r="K1036" s="2">
        <v>288.60000000000002</v>
      </c>
      <c r="L1036" s="2">
        <v>0</v>
      </c>
      <c r="M1036" s="6" t="s">
        <v>0</v>
      </c>
      <c r="N1036" s="23"/>
      <c r="O1036" s="21" t="str">
        <f>Comodines[[#This Row],[Lat_trunc]]&amp;Comodines[[#This Row],[Lon_trunc]]</f>
        <v>9.6485-63.5595</v>
      </c>
      <c r="P1036" s="21">
        <f>MROUND(Datos[[#This Row],[Latitude]],IF(Datos[[#This Row],[Latitude]]&lt;0,-Precisión,Precisión))</f>
        <v>9.6485000000000003</v>
      </c>
      <c r="Q1036" s="21">
        <f>MROUND(Datos[[#This Row],[Longitude]],IF(Datos[[#This Row],[Longitude]]&lt;0,-Precisión,Precisión))</f>
        <v>-63.5595</v>
      </c>
      <c r="R1036" s="1">
        <v>1035</v>
      </c>
      <c r="S1036" s="5" t="b">
        <f>AND(Datos[[#This Row],[Latitude]]&gt;=Latitud_,Datos[[#This Row],[Latitude]]&lt;=_Latitud)</f>
        <v>0</v>
      </c>
      <c r="T1036" s="2" t="b">
        <f>AND(Datos[[#This Row],[Longitude]]&gt;=Longitud_,Datos[[#This Row],[Longitude]]&lt;=_Longitud)</f>
        <v>0</v>
      </c>
      <c r="U1036" s="2" t="b">
        <f>AND(Comodines[[#This Row],[Latitud]],Comodines[[#This Row],[Longitud]])</f>
        <v>0</v>
      </c>
      <c r="V1036" s="2" t="b">
        <f>IF(COUNTIFS($O$2:O1036,Comodines[[#This Row],[LatT&amp;LonT]],$F$2:F1036,Datos[[#This Row],[Acq_date]]-1)=0,TRUE,FALSE)</f>
        <v>1</v>
      </c>
      <c r="W1036" s="2" t="b">
        <f>AND(Comodines[[#This Row],[L&amp;L]],Comodines[[#This Row],[Nuevo_Fuego]])</f>
        <v>0</v>
      </c>
      <c r="X1036" s="2" t="str">
        <f>IF(Comodines[[#This Row],[L&amp;L]],Comodines[[#This Row],[Contador]],"")</f>
        <v/>
      </c>
      <c r="Y1036" s="2" t="str">
        <f>IFERROR(SMALL(Comodines[L&amp;LC1],COUNTA($U$2:U1036)),"")</f>
        <v/>
      </c>
      <c r="Z1036" s="2" t="str">
        <f>IF(AND(Comodines[[#This Row],[Nuevo_Fuego]],Comodines[[#This Row],[L&amp;L]]),Comodines[[#This Row],[Contador]],"")</f>
        <v/>
      </c>
      <c r="AA1036" s="2" t="str">
        <f>IFERROR(SMALL(Comodines[FuegoC1],COUNTA($W$2:W1036)),"")</f>
        <v/>
      </c>
      <c r="AB1036" s="3"/>
      <c r="AD1036" s="3"/>
      <c r="AE1036" s="3"/>
    </row>
    <row r="1037" spans="1:31" ht="15" x14ac:dyDescent="0.25">
      <c r="A1037" s="25">
        <v>9.6481899999999996</v>
      </c>
      <c r="B1037" s="18">
        <v>-63.556469999999997</v>
      </c>
      <c r="C1037" s="2">
        <v>317.3</v>
      </c>
      <c r="D1037" s="2">
        <v>0.3</v>
      </c>
      <c r="E1037" s="2">
        <v>0.6</v>
      </c>
      <c r="F1037" s="4">
        <v>42644</v>
      </c>
      <c r="G1037" s="2">
        <v>510</v>
      </c>
      <c r="H1037" s="2" t="s">
        <v>0</v>
      </c>
      <c r="I1037" s="2" t="s">
        <v>1</v>
      </c>
      <c r="J1037" s="2" t="s">
        <v>2</v>
      </c>
      <c r="K1037" s="2">
        <v>288.7</v>
      </c>
      <c r="L1037" s="2">
        <v>0</v>
      </c>
      <c r="M1037" s="6" t="s">
        <v>0</v>
      </c>
      <c r="N1037" s="23"/>
      <c r="O1037" s="21" t="str">
        <f>Comodines[[#This Row],[Lat_trunc]]&amp;Comodines[[#This Row],[Lon_trunc]]</f>
        <v>9.648-63.5565</v>
      </c>
      <c r="P1037" s="21">
        <f>MROUND(Datos[[#This Row],[Latitude]],IF(Datos[[#This Row],[Latitude]]&lt;0,-Precisión,Precisión))</f>
        <v>9.6479999999999997</v>
      </c>
      <c r="Q1037" s="21">
        <f>MROUND(Datos[[#This Row],[Longitude]],IF(Datos[[#This Row],[Longitude]]&lt;0,-Precisión,Precisión))</f>
        <v>-63.5565</v>
      </c>
      <c r="R1037" s="1">
        <v>1036</v>
      </c>
      <c r="S1037" s="5" t="b">
        <f>AND(Datos[[#This Row],[Latitude]]&gt;=Latitud_,Datos[[#This Row],[Latitude]]&lt;=_Latitud)</f>
        <v>0</v>
      </c>
      <c r="T1037" s="2" t="b">
        <f>AND(Datos[[#This Row],[Longitude]]&gt;=Longitud_,Datos[[#This Row],[Longitude]]&lt;=_Longitud)</f>
        <v>0</v>
      </c>
      <c r="U1037" s="2" t="b">
        <f>AND(Comodines[[#This Row],[Latitud]],Comodines[[#This Row],[Longitud]])</f>
        <v>0</v>
      </c>
      <c r="V1037" s="2" t="b">
        <f>IF(COUNTIFS($O$2:O1037,Comodines[[#This Row],[LatT&amp;LonT]],$F$2:F1037,Datos[[#This Row],[Acq_date]]-1)=0,TRUE,FALSE)</f>
        <v>1</v>
      </c>
      <c r="W1037" s="2" t="b">
        <f>AND(Comodines[[#This Row],[L&amp;L]],Comodines[[#This Row],[Nuevo_Fuego]])</f>
        <v>0</v>
      </c>
      <c r="X1037" s="2" t="str">
        <f>IF(Comodines[[#This Row],[L&amp;L]],Comodines[[#This Row],[Contador]],"")</f>
        <v/>
      </c>
      <c r="Y1037" s="2" t="str">
        <f>IFERROR(SMALL(Comodines[L&amp;LC1],COUNTA($U$2:U1037)),"")</f>
        <v/>
      </c>
      <c r="Z1037" s="2" t="str">
        <f>IF(AND(Comodines[[#This Row],[Nuevo_Fuego]],Comodines[[#This Row],[L&amp;L]]),Comodines[[#This Row],[Contador]],"")</f>
        <v/>
      </c>
      <c r="AA1037" s="2" t="str">
        <f>IFERROR(SMALL(Comodines[FuegoC1],COUNTA($W$2:W1037)),"")</f>
        <v/>
      </c>
      <c r="AB1037" s="3"/>
      <c r="AD1037" s="3"/>
      <c r="AE1037" s="3"/>
    </row>
    <row r="1038" spans="1:31" ht="15" x14ac:dyDescent="0.25">
      <c r="A1038" s="25">
        <v>9.6478099999999998</v>
      </c>
      <c r="B1038" s="18">
        <v>-63.553559999999997</v>
      </c>
      <c r="C1038" s="2">
        <v>308.5</v>
      </c>
      <c r="D1038" s="2">
        <v>0.3</v>
      </c>
      <c r="E1038" s="2">
        <v>0.6</v>
      </c>
      <c r="F1038" s="4">
        <v>42644</v>
      </c>
      <c r="G1038" s="2">
        <v>510</v>
      </c>
      <c r="H1038" s="2" t="s">
        <v>0</v>
      </c>
      <c r="I1038" s="2" t="s">
        <v>1</v>
      </c>
      <c r="J1038" s="2" t="s">
        <v>2</v>
      </c>
      <c r="K1038" s="2">
        <v>288.60000000000002</v>
      </c>
      <c r="L1038" s="2">
        <v>0</v>
      </c>
      <c r="M1038" s="6" t="s">
        <v>0</v>
      </c>
      <c r="N1038" s="23"/>
      <c r="O1038" s="21" t="str">
        <f>Comodines[[#This Row],[Lat_trunc]]&amp;Comodines[[#This Row],[Lon_trunc]]</f>
        <v>9.648-63.5535</v>
      </c>
      <c r="P1038" s="21">
        <f>MROUND(Datos[[#This Row],[Latitude]],IF(Datos[[#This Row],[Latitude]]&lt;0,-Precisión,Precisión))</f>
        <v>9.6479999999999997</v>
      </c>
      <c r="Q1038" s="21">
        <f>MROUND(Datos[[#This Row],[Longitude]],IF(Datos[[#This Row],[Longitude]]&lt;0,-Precisión,Precisión))</f>
        <v>-63.5535</v>
      </c>
      <c r="R1038" s="1">
        <v>1037</v>
      </c>
      <c r="S1038" s="5" t="b">
        <f>AND(Datos[[#This Row],[Latitude]]&gt;=Latitud_,Datos[[#This Row],[Latitude]]&lt;=_Latitud)</f>
        <v>0</v>
      </c>
      <c r="T1038" s="2" t="b">
        <f>AND(Datos[[#This Row],[Longitude]]&gt;=Longitud_,Datos[[#This Row],[Longitude]]&lt;=_Longitud)</f>
        <v>0</v>
      </c>
      <c r="U1038" s="2" t="b">
        <f>AND(Comodines[[#This Row],[Latitud]],Comodines[[#This Row],[Longitud]])</f>
        <v>0</v>
      </c>
      <c r="V1038" s="2" t="b">
        <f>IF(COUNTIFS($O$2:O1038,Comodines[[#This Row],[LatT&amp;LonT]],$F$2:F1038,Datos[[#This Row],[Acq_date]]-1)=0,TRUE,FALSE)</f>
        <v>1</v>
      </c>
      <c r="W1038" s="2" t="b">
        <f>AND(Comodines[[#This Row],[L&amp;L]],Comodines[[#This Row],[Nuevo_Fuego]])</f>
        <v>0</v>
      </c>
      <c r="X1038" s="2" t="str">
        <f>IF(Comodines[[#This Row],[L&amp;L]],Comodines[[#This Row],[Contador]],"")</f>
        <v/>
      </c>
      <c r="Y1038" s="2" t="str">
        <f>IFERROR(SMALL(Comodines[L&amp;LC1],COUNTA($U$2:U1038)),"")</f>
        <v/>
      </c>
      <c r="Z1038" s="2" t="str">
        <f>IF(AND(Comodines[[#This Row],[Nuevo_Fuego]],Comodines[[#This Row],[L&amp;L]]),Comodines[[#This Row],[Contador]],"")</f>
        <v/>
      </c>
      <c r="AA1038" s="2" t="str">
        <f>IFERROR(SMALL(Comodines[FuegoC1],COUNTA($W$2:W1038)),"")</f>
        <v/>
      </c>
      <c r="AB1038" s="3"/>
      <c r="AD1038" s="3"/>
      <c r="AE1038" s="3"/>
    </row>
    <row r="1039" spans="1:31" ht="15" x14ac:dyDescent="0.25">
      <c r="A1039" s="25">
        <v>9.6474299999999999</v>
      </c>
      <c r="B1039" s="18">
        <v>-63.550660000000001</v>
      </c>
      <c r="C1039" s="2">
        <v>302.60000000000002</v>
      </c>
      <c r="D1039" s="2">
        <v>0.3</v>
      </c>
      <c r="E1039" s="2">
        <v>0.6</v>
      </c>
      <c r="F1039" s="4">
        <v>42644</v>
      </c>
      <c r="G1039" s="2">
        <v>510</v>
      </c>
      <c r="H1039" s="2" t="s">
        <v>0</v>
      </c>
      <c r="I1039" s="2" t="s">
        <v>1</v>
      </c>
      <c r="J1039" s="2" t="s">
        <v>2</v>
      </c>
      <c r="K1039" s="2">
        <v>288.8</v>
      </c>
      <c r="L1039" s="2">
        <v>0</v>
      </c>
      <c r="M1039" s="6" t="s">
        <v>0</v>
      </c>
      <c r="N1039" s="23"/>
      <c r="O1039" s="21" t="str">
        <f>Comodines[[#This Row],[Lat_trunc]]&amp;Comodines[[#This Row],[Lon_trunc]]</f>
        <v>9.6475-63.5505</v>
      </c>
      <c r="P1039" s="21">
        <f>MROUND(Datos[[#This Row],[Latitude]],IF(Datos[[#This Row],[Latitude]]&lt;0,-Precisión,Precisión))</f>
        <v>9.6475000000000009</v>
      </c>
      <c r="Q1039" s="21">
        <f>MROUND(Datos[[#This Row],[Longitude]],IF(Datos[[#This Row],[Longitude]]&lt;0,-Precisión,Precisión))</f>
        <v>-63.5505</v>
      </c>
      <c r="R1039" s="1">
        <v>1038</v>
      </c>
      <c r="S1039" s="5" t="b">
        <f>AND(Datos[[#This Row],[Latitude]]&gt;=Latitud_,Datos[[#This Row],[Latitude]]&lt;=_Latitud)</f>
        <v>0</v>
      </c>
      <c r="T1039" s="2" t="b">
        <f>AND(Datos[[#This Row],[Longitude]]&gt;=Longitud_,Datos[[#This Row],[Longitude]]&lt;=_Longitud)</f>
        <v>0</v>
      </c>
      <c r="U1039" s="2" t="b">
        <f>AND(Comodines[[#This Row],[Latitud]],Comodines[[#This Row],[Longitud]])</f>
        <v>0</v>
      </c>
      <c r="V1039" s="2" t="b">
        <f>IF(COUNTIFS($O$2:O1039,Comodines[[#This Row],[LatT&amp;LonT]],$F$2:F1039,Datos[[#This Row],[Acq_date]]-1)=0,TRUE,FALSE)</f>
        <v>1</v>
      </c>
      <c r="W1039" s="2" t="b">
        <f>AND(Comodines[[#This Row],[L&amp;L]],Comodines[[#This Row],[Nuevo_Fuego]])</f>
        <v>0</v>
      </c>
      <c r="X1039" s="2" t="str">
        <f>IF(Comodines[[#This Row],[L&amp;L]],Comodines[[#This Row],[Contador]],"")</f>
        <v/>
      </c>
      <c r="Y1039" s="2" t="str">
        <f>IFERROR(SMALL(Comodines[L&amp;LC1],COUNTA($U$2:U1039)),"")</f>
        <v/>
      </c>
      <c r="Z1039" s="2" t="str">
        <f>IF(AND(Comodines[[#This Row],[Nuevo_Fuego]],Comodines[[#This Row],[L&amp;L]]),Comodines[[#This Row],[Contador]],"")</f>
        <v/>
      </c>
      <c r="AA1039" s="2" t="str">
        <f>IFERROR(SMALL(Comodines[FuegoC1],COUNTA($W$2:W1039)),"")</f>
        <v/>
      </c>
      <c r="AB1039" s="3"/>
      <c r="AD1039" s="3"/>
      <c r="AE1039" s="3"/>
    </row>
    <row r="1040" spans="1:31" ht="15" x14ac:dyDescent="0.25">
      <c r="A1040" s="25">
        <v>9.6523699999999995</v>
      </c>
      <c r="B1040" s="18">
        <v>-63.627879999999998</v>
      </c>
      <c r="C1040" s="2">
        <v>367</v>
      </c>
      <c r="D1040" s="2">
        <v>0.3</v>
      </c>
      <c r="E1040" s="2">
        <v>0.6</v>
      </c>
      <c r="F1040" s="4">
        <v>42644</v>
      </c>
      <c r="G1040" s="2">
        <v>510</v>
      </c>
      <c r="H1040" s="2" t="s">
        <v>0</v>
      </c>
      <c r="I1040" s="2" t="s">
        <v>1</v>
      </c>
      <c r="J1040" s="2" t="s">
        <v>2</v>
      </c>
      <c r="K1040" s="2">
        <v>289.7</v>
      </c>
      <c r="L1040" s="2">
        <v>0</v>
      </c>
      <c r="M1040" s="6" t="s">
        <v>0</v>
      </c>
      <c r="N1040" s="23"/>
      <c r="O1040" s="21" t="str">
        <f>Comodines[[#This Row],[Lat_trunc]]&amp;Comodines[[#This Row],[Lon_trunc]]</f>
        <v>9.6525-63.628</v>
      </c>
      <c r="P1040" s="21">
        <f>MROUND(Datos[[#This Row],[Latitude]],IF(Datos[[#This Row],[Latitude]]&lt;0,-Precisión,Precisión))</f>
        <v>9.6524999999999999</v>
      </c>
      <c r="Q1040" s="21">
        <f>MROUND(Datos[[#This Row],[Longitude]],IF(Datos[[#This Row],[Longitude]]&lt;0,-Precisión,Precisión))</f>
        <v>-63.628</v>
      </c>
      <c r="R1040" s="1">
        <v>1039</v>
      </c>
      <c r="S1040" s="5" t="b">
        <f>AND(Datos[[#This Row],[Latitude]]&gt;=Latitud_,Datos[[#This Row],[Latitude]]&lt;=_Latitud)</f>
        <v>0</v>
      </c>
      <c r="T1040" s="2" t="b">
        <f>AND(Datos[[#This Row],[Longitude]]&gt;=Longitud_,Datos[[#This Row],[Longitude]]&lt;=_Longitud)</f>
        <v>0</v>
      </c>
      <c r="U1040" s="2" t="b">
        <f>AND(Comodines[[#This Row],[Latitud]],Comodines[[#This Row],[Longitud]])</f>
        <v>0</v>
      </c>
      <c r="V1040" s="2" t="b">
        <f>IF(COUNTIFS($O$2:O1040,Comodines[[#This Row],[LatT&amp;LonT]],$F$2:F1040,Datos[[#This Row],[Acq_date]]-1)=0,TRUE,FALSE)</f>
        <v>1</v>
      </c>
      <c r="W1040" s="2" t="b">
        <f>AND(Comodines[[#This Row],[L&amp;L]],Comodines[[#This Row],[Nuevo_Fuego]])</f>
        <v>0</v>
      </c>
      <c r="X1040" s="2" t="str">
        <f>IF(Comodines[[#This Row],[L&amp;L]],Comodines[[#This Row],[Contador]],"")</f>
        <v/>
      </c>
      <c r="Y1040" s="2" t="str">
        <f>IFERROR(SMALL(Comodines[L&amp;LC1],COUNTA($U$2:U1040)),"")</f>
        <v/>
      </c>
      <c r="Z1040" s="2" t="str">
        <f>IF(AND(Comodines[[#This Row],[Nuevo_Fuego]],Comodines[[#This Row],[L&amp;L]]),Comodines[[#This Row],[Contador]],"")</f>
        <v/>
      </c>
      <c r="AA1040" s="2" t="str">
        <f>IFERROR(SMALL(Comodines[FuegoC1],COUNTA($W$2:W1040)),"")</f>
        <v/>
      </c>
      <c r="AB1040" s="3"/>
      <c r="AD1040" s="3"/>
      <c r="AE1040" s="3"/>
    </row>
    <row r="1041" spans="1:31" ht="15" x14ac:dyDescent="0.25">
      <c r="A1041" s="25">
        <v>9.65198</v>
      </c>
      <c r="B1041" s="18">
        <v>-63.624899999999997</v>
      </c>
      <c r="C1041" s="2">
        <v>367</v>
      </c>
      <c r="D1041" s="2">
        <v>0.3</v>
      </c>
      <c r="E1041" s="2">
        <v>0.6</v>
      </c>
      <c r="F1041" s="4">
        <v>42644</v>
      </c>
      <c r="G1041" s="2">
        <v>510</v>
      </c>
      <c r="H1041" s="2" t="s">
        <v>0</v>
      </c>
      <c r="I1041" s="2" t="s">
        <v>1</v>
      </c>
      <c r="J1041" s="2" t="s">
        <v>2</v>
      </c>
      <c r="K1041" s="2">
        <v>297.10000000000002</v>
      </c>
      <c r="L1041" s="2">
        <v>0</v>
      </c>
      <c r="M1041" s="6" t="s">
        <v>0</v>
      </c>
      <c r="N1041" s="23"/>
      <c r="O1041" s="21" t="str">
        <f>Comodines[[#This Row],[Lat_trunc]]&amp;Comodines[[#This Row],[Lon_trunc]]</f>
        <v>9.652-63.625</v>
      </c>
      <c r="P1041" s="21">
        <f>MROUND(Datos[[#This Row],[Latitude]],IF(Datos[[#This Row],[Latitude]]&lt;0,-Precisión,Precisión))</f>
        <v>9.652000000000001</v>
      </c>
      <c r="Q1041" s="21">
        <f>MROUND(Datos[[#This Row],[Longitude]],IF(Datos[[#This Row],[Longitude]]&lt;0,-Precisión,Precisión))</f>
        <v>-63.625</v>
      </c>
      <c r="R1041" s="1">
        <v>1040</v>
      </c>
      <c r="S1041" s="5" t="b">
        <f>AND(Datos[[#This Row],[Latitude]]&gt;=Latitud_,Datos[[#This Row],[Latitude]]&lt;=_Latitud)</f>
        <v>0</v>
      </c>
      <c r="T1041" s="2" t="b">
        <f>AND(Datos[[#This Row],[Longitude]]&gt;=Longitud_,Datos[[#This Row],[Longitude]]&lt;=_Longitud)</f>
        <v>0</v>
      </c>
      <c r="U1041" s="2" t="b">
        <f>AND(Comodines[[#This Row],[Latitud]],Comodines[[#This Row],[Longitud]])</f>
        <v>0</v>
      </c>
      <c r="V1041" s="2" t="b">
        <f>IF(COUNTIFS($O$2:O1041,Comodines[[#This Row],[LatT&amp;LonT]],$F$2:F1041,Datos[[#This Row],[Acq_date]]-1)=0,TRUE,FALSE)</f>
        <v>1</v>
      </c>
      <c r="W1041" s="2" t="b">
        <f>AND(Comodines[[#This Row],[L&amp;L]],Comodines[[#This Row],[Nuevo_Fuego]])</f>
        <v>0</v>
      </c>
      <c r="X1041" s="2" t="str">
        <f>IF(Comodines[[#This Row],[L&amp;L]],Comodines[[#This Row],[Contador]],"")</f>
        <v/>
      </c>
      <c r="Y1041" s="2" t="str">
        <f>IFERROR(SMALL(Comodines[L&amp;LC1],COUNTA($U$2:U1041)),"")</f>
        <v/>
      </c>
      <c r="Z1041" s="2" t="str">
        <f>IF(AND(Comodines[[#This Row],[Nuevo_Fuego]],Comodines[[#This Row],[L&amp;L]]),Comodines[[#This Row],[Contador]],"")</f>
        <v/>
      </c>
      <c r="AA1041" s="2" t="str">
        <f>IFERROR(SMALL(Comodines[FuegoC1],COUNTA($W$2:W1041)),"")</f>
        <v/>
      </c>
      <c r="AB1041" s="3"/>
      <c r="AD1041" s="3"/>
      <c r="AE1041" s="3"/>
    </row>
    <row r="1042" spans="1:31" ht="15" x14ac:dyDescent="0.25">
      <c r="A1042" s="25">
        <v>9.6512100000000007</v>
      </c>
      <c r="B1042" s="18">
        <v>-63.618969999999997</v>
      </c>
      <c r="C1042" s="2">
        <v>324.2</v>
      </c>
      <c r="D1042" s="2">
        <v>0.3</v>
      </c>
      <c r="E1042" s="2">
        <v>0.6</v>
      </c>
      <c r="F1042" s="4">
        <v>42644</v>
      </c>
      <c r="G1042" s="2">
        <v>510</v>
      </c>
      <c r="H1042" s="2" t="s">
        <v>0</v>
      </c>
      <c r="I1042" s="2" t="s">
        <v>1</v>
      </c>
      <c r="J1042" s="2" t="s">
        <v>2</v>
      </c>
      <c r="K1042" s="2">
        <v>288.39999999999998</v>
      </c>
      <c r="L1042" s="2">
        <v>0</v>
      </c>
      <c r="M1042" s="6" t="s">
        <v>0</v>
      </c>
      <c r="N1042" s="23"/>
      <c r="O1042" s="21" t="str">
        <f>Comodines[[#This Row],[Lat_trunc]]&amp;Comodines[[#This Row],[Lon_trunc]]</f>
        <v>9.651-63.619</v>
      </c>
      <c r="P1042" s="21">
        <f>MROUND(Datos[[#This Row],[Latitude]],IF(Datos[[#This Row],[Latitude]]&lt;0,-Precisión,Precisión))</f>
        <v>9.6509999999999998</v>
      </c>
      <c r="Q1042" s="21">
        <f>MROUND(Datos[[#This Row],[Longitude]],IF(Datos[[#This Row],[Longitude]]&lt;0,-Precisión,Precisión))</f>
        <v>-63.619</v>
      </c>
      <c r="R1042" s="1">
        <v>1041</v>
      </c>
      <c r="S1042" s="5" t="b">
        <f>AND(Datos[[#This Row],[Latitude]]&gt;=Latitud_,Datos[[#This Row],[Latitude]]&lt;=_Latitud)</f>
        <v>0</v>
      </c>
      <c r="T1042" s="2" t="b">
        <f>AND(Datos[[#This Row],[Longitude]]&gt;=Longitud_,Datos[[#This Row],[Longitude]]&lt;=_Longitud)</f>
        <v>0</v>
      </c>
      <c r="U1042" s="2" t="b">
        <f>AND(Comodines[[#This Row],[Latitud]],Comodines[[#This Row],[Longitud]])</f>
        <v>0</v>
      </c>
      <c r="V1042" s="2" t="b">
        <f>IF(COUNTIFS($O$2:O1042,Comodines[[#This Row],[LatT&amp;LonT]],$F$2:F1042,Datos[[#This Row],[Acq_date]]-1)=0,TRUE,FALSE)</f>
        <v>1</v>
      </c>
      <c r="W1042" s="2" t="b">
        <f>AND(Comodines[[#This Row],[L&amp;L]],Comodines[[#This Row],[Nuevo_Fuego]])</f>
        <v>0</v>
      </c>
      <c r="X1042" s="2" t="str">
        <f>IF(Comodines[[#This Row],[L&amp;L]],Comodines[[#This Row],[Contador]],"")</f>
        <v/>
      </c>
      <c r="Y1042" s="2" t="str">
        <f>IFERROR(SMALL(Comodines[L&amp;LC1],COUNTA($U$2:U1042)),"")</f>
        <v/>
      </c>
      <c r="Z1042" s="2" t="str">
        <f>IF(AND(Comodines[[#This Row],[Nuevo_Fuego]],Comodines[[#This Row],[L&amp;L]]),Comodines[[#This Row],[Contador]],"")</f>
        <v/>
      </c>
      <c r="AA1042" s="2" t="str">
        <f>IFERROR(SMALL(Comodines[FuegoC1],COUNTA($W$2:W1042)),"")</f>
        <v/>
      </c>
      <c r="AB1042" s="3"/>
      <c r="AD1042" s="3"/>
      <c r="AE1042" s="3"/>
    </row>
    <row r="1043" spans="1:31" ht="15" x14ac:dyDescent="0.25">
      <c r="A1043" s="25">
        <v>9.6450800000000001</v>
      </c>
      <c r="B1043" s="18">
        <v>-63.571930000000002</v>
      </c>
      <c r="C1043" s="2">
        <v>367</v>
      </c>
      <c r="D1043" s="2">
        <v>0.3</v>
      </c>
      <c r="E1043" s="2">
        <v>0.6</v>
      </c>
      <c r="F1043" s="4">
        <v>42644</v>
      </c>
      <c r="G1043" s="2">
        <v>510</v>
      </c>
      <c r="H1043" s="2" t="s">
        <v>0</v>
      </c>
      <c r="I1043" s="2" t="s">
        <v>1</v>
      </c>
      <c r="J1043" s="2" t="s">
        <v>2</v>
      </c>
      <c r="K1043" s="2">
        <v>290.10000000000002</v>
      </c>
      <c r="L1043" s="2">
        <v>0</v>
      </c>
      <c r="M1043" s="6" t="s">
        <v>0</v>
      </c>
      <c r="N1043" s="23"/>
      <c r="O1043" s="21" t="str">
        <f>Comodines[[#This Row],[Lat_trunc]]&amp;Comodines[[#This Row],[Lon_trunc]]</f>
        <v>9.645-63.572</v>
      </c>
      <c r="P1043" s="21">
        <f>MROUND(Datos[[#This Row],[Latitude]],IF(Datos[[#This Row],[Latitude]]&lt;0,-Precisión,Precisión))</f>
        <v>9.6449999999999996</v>
      </c>
      <c r="Q1043" s="21">
        <f>MROUND(Datos[[#This Row],[Longitude]],IF(Datos[[#This Row],[Longitude]]&lt;0,-Precisión,Precisión))</f>
        <v>-63.572000000000003</v>
      </c>
      <c r="R1043" s="1">
        <v>1042</v>
      </c>
      <c r="S1043" s="5" t="b">
        <f>AND(Datos[[#This Row],[Latitude]]&gt;=Latitud_,Datos[[#This Row],[Latitude]]&lt;=_Latitud)</f>
        <v>0</v>
      </c>
      <c r="T1043" s="2" t="b">
        <f>AND(Datos[[#This Row],[Longitude]]&gt;=Longitud_,Datos[[#This Row],[Longitude]]&lt;=_Longitud)</f>
        <v>0</v>
      </c>
      <c r="U1043" s="2" t="b">
        <f>AND(Comodines[[#This Row],[Latitud]],Comodines[[#This Row],[Longitud]])</f>
        <v>0</v>
      </c>
      <c r="V1043" s="2" t="b">
        <f>IF(COUNTIFS($O$2:O1043,Comodines[[#This Row],[LatT&amp;LonT]],$F$2:F1043,Datos[[#This Row],[Acq_date]]-1)=0,TRUE,FALSE)</f>
        <v>1</v>
      </c>
      <c r="W1043" s="2" t="b">
        <f>AND(Comodines[[#This Row],[L&amp;L]],Comodines[[#This Row],[Nuevo_Fuego]])</f>
        <v>0</v>
      </c>
      <c r="X1043" s="2" t="str">
        <f>IF(Comodines[[#This Row],[L&amp;L]],Comodines[[#This Row],[Contador]],"")</f>
        <v/>
      </c>
      <c r="Y1043" s="2" t="str">
        <f>IFERROR(SMALL(Comodines[L&amp;LC1],COUNTA($U$2:U1043)),"")</f>
        <v/>
      </c>
      <c r="Z1043" s="2" t="str">
        <f>IF(AND(Comodines[[#This Row],[Nuevo_Fuego]],Comodines[[#This Row],[L&amp;L]]),Comodines[[#This Row],[Contador]],"")</f>
        <v/>
      </c>
      <c r="AA1043" s="2" t="str">
        <f>IFERROR(SMALL(Comodines[FuegoC1],COUNTA($W$2:W1043)),"")</f>
        <v/>
      </c>
      <c r="AB1043" s="3"/>
      <c r="AD1043" s="3"/>
      <c r="AE1043" s="3"/>
    </row>
    <row r="1044" spans="1:31" ht="15" x14ac:dyDescent="0.25">
      <c r="A1044" s="25">
        <v>9.6447000000000003</v>
      </c>
      <c r="B1044" s="18">
        <v>-63.569009999999999</v>
      </c>
      <c r="C1044" s="2">
        <v>323.10000000000002</v>
      </c>
      <c r="D1044" s="2">
        <v>0.3</v>
      </c>
      <c r="E1044" s="2">
        <v>0.6</v>
      </c>
      <c r="F1044" s="4">
        <v>42644</v>
      </c>
      <c r="G1044" s="2">
        <v>510</v>
      </c>
      <c r="H1044" s="2" t="s">
        <v>0</v>
      </c>
      <c r="I1044" s="2" t="s">
        <v>1</v>
      </c>
      <c r="J1044" s="2" t="s">
        <v>2</v>
      </c>
      <c r="K1044" s="2">
        <v>288.5</v>
      </c>
      <c r="L1044" s="2">
        <v>0</v>
      </c>
      <c r="M1044" s="6" t="s">
        <v>0</v>
      </c>
      <c r="N1044" s="23"/>
      <c r="O1044" s="21" t="str">
        <f>Comodines[[#This Row],[Lat_trunc]]&amp;Comodines[[#This Row],[Lon_trunc]]</f>
        <v>9.6445-63.569</v>
      </c>
      <c r="P1044" s="21">
        <f>MROUND(Datos[[#This Row],[Latitude]],IF(Datos[[#This Row],[Latitude]]&lt;0,-Precisión,Precisión))</f>
        <v>9.6445000000000007</v>
      </c>
      <c r="Q1044" s="21">
        <f>MROUND(Datos[[#This Row],[Longitude]],IF(Datos[[#This Row],[Longitude]]&lt;0,-Precisión,Precisión))</f>
        <v>-63.569000000000003</v>
      </c>
      <c r="R1044" s="1">
        <v>1043</v>
      </c>
      <c r="S1044" s="5" t="b">
        <f>AND(Datos[[#This Row],[Latitude]]&gt;=Latitud_,Datos[[#This Row],[Latitude]]&lt;=_Latitud)</f>
        <v>0</v>
      </c>
      <c r="T1044" s="2" t="b">
        <f>AND(Datos[[#This Row],[Longitude]]&gt;=Longitud_,Datos[[#This Row],[Longitude]]&lt;=_Longitud)</f>
        <v>0</v>
      </c>
      <c r="U1044" s="2" t="b">
        <f>AND(Comodines[[#This Row],[Latitud]],Comodines[[#This Row],[Longitud]])</f>
        <v>0</v>
      </c>
      <c r="V1044" s="2" t="b">
        <f>IF(COUNTIFS($O$2:O1044,Comodines[[#This Row],[LatT&amp;LonT]],$F$2:F1044,Datos[[#This Row],[Acq_date]]-1)=0,TRUE,FALSE)</f>
        <v>1</v>
      </c>
      <c r="W1044" s="2" t="b">
        <f>AND(Comodines[[#This Row],[L&amp;L]],Comodines[[#This Row],[Nuevo_Fuego]])</f>
        <v>0</v>
      </c>
      <c r="X1044" s="2" t="str">
        <f>IF(Comodines[[#This Row],[L&amp;L]],Comodines[[#This Row],[Contador]],"")</f>
        <v/>
      </c>
      <c r="Y1044" s="2" t="str">
        <f>IFERROR(SMALL(Comodines[L&amp;LC1],COUNTA($U$2:U1044)),"")</f>
        <v/>
      </c>
      <c r="Z1044" s="2" t="str">
        <f>IF(AND(Comodines[[#This Row],[Nuevo_Fuego]],Comodines[[#This Row],[L&amp;L]]),Comodines[[#This Row],[Contador]],"")</f>
        <v/>
      </c>
      <c r="AA1044" s="2" t="str">
        <f>IFERROR(SMALL(Comodines[FuegoC1],COUNTA($W$2:W1044)),"")</f>
        <v/>
      </c>
      <c r="AB1044" s="3"/>
      <c r="AD1044" s="3"/>
      <c r="AE1044" s="3"/>
    </row>
    <row r="1045" spans="1:31" ht="15" x14ac:dyDescent="0.25">
      <c r="A1045" s="25">
        <v>9.6443200000000004</v>
      </c>
      <c r="B1045" s="18">
        <v>-63.566079999999999</v>
      </c>
      <c r="C1045" s="2">
        <v>332.5</v>
      </c>
      <c r="D1045" s="2">
        <v>0.3</v>
      </c>
      <c r="E1045" s="2">
        <v>0.6</v>
      </c>
      <c r="F1045" s="4">
        <v>42644</v>
      </c>
      <c r="G1045" s="2">
        <v>510</v>
      </c>
      <c r="H1045" s="2" t="s">
        <v>0</v>
      </c>
      <c r="I1045" s="2" t="s">
        <v>1</v>
      </c>
      <c r="J1045" s="2" t="s">
        <v>2</v>
      </c>
      <c r="K1045" s="2">
        <v>288.7</v>
      </c>
      <c r="L1045" s="2">
        <v>0</v>
      </c>
      <c r="M1045" s="6" t="s">
        <v>0</v>
      </c>
      <c r="N1045" s="23"/>
      <c r="O1045" s="21" t="str">
        <f>Comodines[[#This Row],[Lat_trunc]]&amp;Comodines[[#This Row],[Lon_trunc]]</f>
        <v>9.6445-63.566</v>
      </c>
      <c r="P1045" s="21">
        <f>MROUND(Datos[[#This Row],[Latitude]],IF(Datos[[#This Row],[Latitude]]&lt;0,-Precisión,Precisión))</f>
        <v>9.6445000000000007</v>
      </c>
      <c r="Q1045" s="21">
        <f>MROUND(Datos[[#This Row],[Longitude]],IF(Datos[[#This Row],[Longitude]]&lt;0,-Precisión,Precisión))</f>
        <v>-63.566000000000003</v>
      </c>
      <c r="R1045" s="1">
        <v>1044</v>
      </c>
      <c r="S1045" s="5" t="b">
        <f>AND(Datos[[#This Row],[Latitude]]&gt;=Latitud_,Datos[[#This Row],[Latitude]]&lt;=_Latitud)</f>
        <v>0</v>
      </c>
      <c r="T1045" s="2" t="b">
        <f>AND(Datos[[#This Row],[Longitude]]&gt;=Longitud_,Datos[[#This Row],[Longitude]]&lt;=_Longitud)</f>
        <v>0</v>
      </c>
      <c r="U1045" s="2" t="b">
        <f>AND(Comodines[[#This Row],[Latitud]],Comodines[[#This Row],[Longitud]])</f>
        <v>0</v>
      </c>
      <c r="V1045" s="2" t="b">
        <f>IF(COUNTIFS($O$2:O1045,Comodines[[#This Row],[LatT&amp;LonT]],$F$2:F1045,Datos[[#This Row],[Acq_date]]-1)=0,TRUE,FALSE)</f>
        <v>1</v>
      </c>
      <c r="W1045" s="2" t="b">
        <f>AND(Comodines[[#This Row],[L&amp;L]],Comodines[[#This Row],[Nuevo_Fuego]])</f>
        <v>0</v>
      </c>
      <c r="X1045" s="2" t="str">
        <f>IF(Comodines[[#This Row],[L&amp;L]],Comodines[[#This Row],[Contador]],"")</f>
        <v/>
      </c>
      <c r="Y1045" s="2" t="str">
        <f>IFERROR(SMALL(Comodines[L&amp;LC1],COUNTA($U$2:U1045)),"")</f>
        <v/>
      </c>
      <c r="Z1045" s="2" t="str">
        <f>IF(AND(Comodines[[#This Row],[Nuevo_Fuego]],Comodines[[#This Row],[L&amp;L]]),Comodines[[#This Row],[Contador]],"")</f>
        <v/>
      </c>
      <c r="AA1045" s="2" t="str">
        <f>IFERROR(SMALL(Comodines[FuegoC1],COUNTA($W$2:W1045)),"")</f>
        <v/>
      </c>
      <c r="AB1045" s="3"/>
      <c r="AD1045" s="3"/>
      <c r="AE1045" s="3"/>
    </row>
    <row r="1046" spans="1:31" ht="15" x14ac:dyDescent="0.25">
      <c r="A1046" s="25">
        <v>9.6439400000000006</v>
      </c>
      <c r="B1046" s="18">
        <v>-63.563139999999997</v>
      </c>
      <c r="C1046" s="2">
        <v>327.3</v>
      </c>
      <c r="D1046" s="2">
        <v>0.3</v>
      </c>
      <c r="E1046" s="2">
        <v>0.6</v>
      </c>
      <c r="F1046" s="4">
        <v>42644</v>
      </c>
      <c r="G1046" s="2">
        <v>510</v>
      </c>
      <c r="H1046" s="2" t="s">
        <v>0</v>
      </c>
      <c r="I1046" s="2" t="s">
        <v>1</v>
      </c>
      <c r="J1046" s="2" t="s">
        <v>2</v>
      </c>
      <c r="K1046" s="2">
        <v>289</v>
      </c>
      <c r="L1046" s="2">
        <v>0</v>
      </c>
      <c r="M1046" s="6" t="s">
        <v>0</v>
      </c>
      <c r="N1046" s="23"/>
      <c r="O1046" s="21" t="str">
        <f>Comodines[[#This Row],[Lat_trunc]]&amp;Comodines[[#This Row],[Lon_trunc]]</f>
        <v>9.644-63.563</v>
      </c>
      <c r="P1046" s="21">
        <f>MROUND(Datos[[#This Row],[Latitude]],IF(Datos[[#This Row],[Latitude]]&lt;0,-Precisión,Precisión))</f>
        <v>9.6440000000000001</v>
      </c>
      <c r="Q1046" s="21">
        <f>MROUND(Datos[[#This Row],[Longitude]],IF(Datos[[#This Row],[Longitude]]&lt;0,-Precisión,Precisión))</f>
        <v>-63.563000000000002</v>
      </c>
      <c r="R1046" s="1">
        <v>1045</v>
      </c>
      <c r="S1046" s="5" t="b">
        <f>AND(Datos[[#This Row],[Latitude]]&gt;=Latitud_,Datos[[#This Row],[Latitude]]&lt;=_Latitud)</f>
        <v>0</v>
      </c>
      <c r="T1046" s="2" t="b">
        <f>AND(Datos[[#This Row],[Longitude]]&gt;=Longitud_,Datos[[#This Row],[Longitude]]&lt;=_Longitud)</f>
        <v>0</v>
      </c>
      <c r="U1046" s="2" t="b">
        <f>AND(Comodines[[#This Row],[Latitud]],Comodines[[#This Row],[Longitud]])</f>
        <v>0</v>
      </c>
      <c r="V1046" s="2" t="b">
        <f>IF(COUNTIFS($O$2:O1046,Comodines[[#This Row],[LatT&amp;LonT]],$F$2:F1046,Datos[[#This Row],[Acq_date]]-1)=0,TRUE,FALSE)</f>
        <v>1</v>
      </c>
      <c r="W1046" s="2" t="b">
        <f>AND(Comodines[[#This Row],[L&amp;L]],Comodines[[#This Row],[Nuevo_Fuego]])</f>
        <v>0</v>
      </c>
      <c r="X1046" s="2" t="str">
        <f>IF(Comodines[[#This Row],[L&amp;L]],Comodines[[#This Row],[Contador]],"")</f>
        <v/>
      </c>
      <c r="Y1046" s="2" t="str">
        <f>IFERROR(SMALL(Comodines[L&amp;LC1],COUNTA($U$2:U1046)),"")</f>
        <v/>
      </c>
      <c r="Z1046" s="2" t="str">
        <f>IF(AND(Comodines[[#This Row],[Nuevo_Fuego]],Comodines[[#This Row],[L&amp;L]]),Comodines[[#This Row],[Contador]],"")</f>
        <v/>
      </c>
      <c r="AA1046" s="2" t="str">
        <f>IFERROR(SMALL(Comodines[FuegoC1],COUNTA($W$2:W1046)),"")</f>
        <v/>
      </c>
      <c r="AB1046" s="3"/>
      <c r="AD1046" s="3"/>
      <c r="AE1046" s="3"/>
    </row>
    <row r="1047" spans="1:31" ht="15" x14ac:dyDescent="0.25">
      <c r="A1047" s="25">
        <v>9.6435600000000008</v>
      </c>
      <c r="B1047" s="18">
        <v>-63.560220000000001</v>
      </c>
      <c r="C1047" s="2">
        <v>339.6</v>
      </c>
      <c r="D1047" s="2">
        <v>0.3</v>
      </c>
      <c r="E1047" s="2">
        <v>0.6</v>
      </c>
      <c r="F1047" s="4">
        <v>42644</v>
      </c>
      <c r="G1047" s="2">
        <v>510</v>
      </c>
      <c r="H1047" s="2" t="s">
        <v>0</v>
      </c>
      <c r="I1047" s="2" t="s">
        <v>1</v>
      </c>
      <c r="J1047" s="2" t="s">
        <v>2</v>
      </c>
      <c r="K1047" s="2">
        <v>288.7</v>
      </c>
      <c r="L1047" s="2">
        <v>0</v>
      </c>
      <c r="M1047" s="6" t="s">
        <v>0</v>
      </c>
      <c r="N1047" s="23"/>
      <c r="O1047" s="21" t="str">
        <f>Comodines[[#This Row],[Lat_trunc]]&amp;Comodines[[#This Row],[Lon_trunc]]</f>
        <v>9.6435-63.56</v>
      </c>
      <c r="P1047" s="21">
        <f>MROUND(Datos[[#This Row],[Latitude]],IF(Datos[[#This Row],[Latitude]]&lt;0,-Precisión,Precisión))</f>
        <v>9.6434999999999995</v>
      </c>
      <c r="Q1047" s="21">
        <f>MROUND(Datos[[#This Row],[Longitude]],IF(Datos[[#This Row],[Longitude]]&lt;0,-Precisión,Precisión))</f>
        <v>-63.56</v>
      </c>
      <c r="R1047" s="1">
        <v>1046</v>
      </c>
      <c r="S1047" s="5" t="b">
        <f>AND(Datos[[#This Row],[Latitude]]&gt;=Latitud_,Datos[[#This Row],[Latitude]]&lt;=_Latitud)</f>
        <v>0</v>
      </c>
      <c r="T1047" s="2" t="b">
        <f>AND(Datos[[#This Row],[Longitude]]&gt;=Longitud_,Datos[[#This Row],[Longitude]]&lt;=_Longitud)</f>
        <v>0</v>
      </c>
      <c r="U1047" s="2" t="b">
        <f>AND(Comodines[[#This Row],[Latitud]],Comodines[[#This Row],[Longitud]])</f>
        <v>0</v>
      </c>
      <c r="V1047" s="2" t="b">
        <f>IF(COUNTIFS($O$2:O1047,Comodines[[#This Row],[LatT&amp;LonT]],$F$2:F1047,Datos[[#This Row],[Acq_date]]-1)=0,TRUE,FALSE)</f>
        <v>1</v>
      </c>
      <c r="W1047" s="2" t="b">
        <f>AND(Comodines[[#This Row],[L&amp;L]],Comodines[[#This Row],[Nuevo_Fuego]])</f>
        <v>0</v>
      </c>
      <c r="X1047" s="2" t="str">
        <f>IF(Comodines[[#This Row],[L&amp;L]],Comodines[[#This Row],[Contador]],"")</f>
        <v/>
      </c>
      <c r="Y1047" s="2" t="str">
        <f>IFERROR(SMALL(Comodines[L&amp;LC1],COUNTA($U$2:U1047)),"")</f>
        <v/>
      </c>
      <c r="Z1047" s="2" t="str">
        <f>IF(AND(Comodines[[#This Row],[Nuevo_Fuego]],Comodines[[#This Row],[L&amp;L]]),Comodines[[#This Row],[Contador]],"")</f>
        <v/>
      </c>
      <c r="AA1047" s="2" t="str">
        <f>IFERROR(SMALL(Comodines[FuegoC1],COUNTA($W$2:W1047)),"")</f>
        <v/>
      </c>
      <c r="AB1047" s="3"/>
      <c r="AD1047" s="3"/>
      <c r="AE1047" s="3"/>
    </row>
    <row r="1048" spans="1:31" ht="15" x14ac:dyDescent="0.25">
      <c r="A1048" s="25">
        <v>9.6431799999999992</v>
      </c>
      <c r="B1048" s="18">
        <v>-63.557310000000001</v>
      </c>
      <c r="C1048" s="2">
        <v>367</v>
      </c>
      <c r="D1048" s="2">
        <v>0.3</v>
      </c>
      <c r="E1048" s="2">
        <v>0.6</v>
      </c>
      <c r="F1048" s="4">
        <v>42644</v>
      </c>
      <c r="G1048" s="2">
        <v>510</v>
      </c>
      <c r="H1048" s="2" t="s">
        <v>0</v>
      </c>
      <c r="I1048" s="2" t="s">
        <v>1</v>
      </c>
      <c r="J1048" s="2" t="s">
        <v>2</v>
      </c>
      <c r="K1048" s="2">
        <v>292.10000000000002</v>
      </c>
      <c r="L1048" s="2">
        <v>0</v>
      </c>
      <c r="M1048" s="6" t="s">
        <v>0</v>
      </c>
      <c r="N1048" s="23"/>
      <c r="O1048" s="21" t="str">
        <f>Comodines[[#This Row],[Lat_trunc]]&amp;Comodines[[#This Row],[Lon_trunc]]</f>
        <v>9.643-63.5575</v>
      </c>
      <c r="P1048" s="21">
        <f>MROUND(Datos[[#This Row],[Latitude]],IF(Datos[[#This Row],[Latitude]]&lt;0,-Precisión,Precisión))</f>
        <v>9.6430000000000007</v>
      </c>
      <c r="Q1048" s="21">
        <f>MROUND(Datos[[#This Row],[Longitude]],IF(Datos[[#This Row],[Longitude]]&lt;0,-Precisión,Precisión))</f>
        <v>-63.557500000000005</v>
      </c>
      <c r="R1048" s="1">
        <v>1047</v>
      </c>
      <c r="S1048" s="5" t="b">
        <f>AND(Datos[[#This Row],[Latitude]]&gt;=Latitud_,Datos[[#This Row],[Latitude]]&lt;=_Latitud)</f>
        <v>0</v>
      </c>
      <c r="T1048" s="2" t="b">
        <f>AND(Datos[[#This Row],[Longitude]]&gt;=Longitud_,Datos[[#This Row],[Longitude]]&lt;=_Longitud)</f>
        <v>0</v>
      </c>
      <c r="U1048" s="2" t="b">
        <f>AND(Comodines[[#This Row],[Latitud]],Comodines[[#This Row],[Longitud]])</f>
        <v>0</v>
      </c>
      <c r="V1048" s="2" t="b">
        <f>IF(COUNTIFS($O$2:O1048,Comodines[[#This Row],[LatT&amp;LonT]],$F$2:F1048,Datos[[#This Row],[Acq_date]]-1)=0,TRUE,FALSE)</f>
        <v>1</v>
      </c>
      <c r="W1048" s="2" t="b">
        <f>AND(Comodines[[#This Row],[L&amp;L]],Comodines[[#This Row],[Nuevo_Fuego]])</f>
        <v>0</v>
      </c>
      <c r="X1048" s="2" t="str">
        <f>IF(Comodines[[#This Row],[L&amp;L]],Comodines[[#This Row],[Contador]],"")</f>
        <v/>
      </c>
      <c r="Y1048" s="2" t="str">
        <f>IFERROR(SMALL(Comodines[L&amp;LC1],COUNTA($U$2:U1048)),"")</f>
        <v/>
      </c>
      <c r="Z1048" s="2" t="str">
        <f>IF(AND(Comodines[[#This Row],[Nuevo_Fuego]],Comodines[[#This Row],[L&amp;L]]),Comodines[[#This Row],[Contador]],"")</f>
        <v/>
      </c>
      <c r="AA1048" s="2" t="str">
        <f>IFERROR(SMALL(Comodines[FuegoC1],COUNTA($W$2:W1048)),"")</f>
        <v/>
      </c>
      <c r="AB1048" s="3"/>
      <c r="AD1048" s="3"/>
      <c r="AE1048" s="3"/>
    </row>
    <row r="1049" spans="1:31" ht="15" x14ac:dyDescent="0.25">
      <c r="A1049" s="25">
        <v>9.6427999999999994</v>
      </c>
      <c r="B1049" s="18">
        <v>-63.554389999999998</v>
      </c>
      <c r="C1049" s="2">
        <v>333</v>
      </c>
      <c r="D1049" s="2">
        <v>0.3</v>
      </c>
      <c r="E1049" s="2">
        <v>0.6</v>
      </c>
      <c r="F1049" s="4">
        <v>42644</v>
      </c>
      <c r="G1049" s="2">
        <v>510</v>
      </c>
      <c r="H1049" s="2" t="s">
        <v>0</v>
      </c>
      <c r="I1049" s="2" t="s">
        <v>1</v>
      </c>
      <c r="J1049" s="2" t="s">
        <v>2</v>
      </c>
      <c r="K1049" s="2">
        <v>289.10000000000002</v>
      </c>
      <c r="L1049" s="2">
        <v>0</v>
      </c>
      <c r="M1049" s="6" t="s">
        <v>0</v>
      </c>
      <c r="N1049" s="23"/>
      <c r="O1049" s="21" t="str">
        <f>Comodines[[#This Row],[Lat_trunc]]&amp;Comodines[[#This Row],[Lon_trunc]]</f>
        <v>9.643-63.5545</v>
      </c>
      <c r="P1049" s="21">
        <f>MROUND(Datos[[#This Row],[Latitude]],IF(Datos[[#This Row],[Latitude]]&lt;0,-Precisión,Precisión))</f>
        <v>9.6430000000000007</v>
      </c>
      <c r="Q1049" s="21">
        <f>MROUND(Datos[[#This Row],[Longitude]],IF(Datos[[#This Row],[Longitude]]&lt;0,-Precisión,Precisión))</f>
        <v>-63.554500000000004</v>
      </c>
      <c r="R1049" s="1">
        <v>1048</v>
      </c>
      <c r="S1049" s="5" t="b">
        <f>AND(Datos[[#This Row],[Latitude]]&gt;=Latitud_,Datos[[#This Row],[Latitude]]&lt;=_Latitud)</f>
        <v>0</v>
      </c>
      <c r="T1049" s="2" t="b">
        <f>AND(Datos[[#This Row],[Longitude]]&gt;=Longitud_,Datos[[#This Row],[Longitude]]&lt;=_Longitud)</f>
        <v>0</v>
      </c>
      <c r="U1049" s="2" t="b">
        <f>AND(Comodines[[#This Row],[Latitud]],Comodines[[#This Row],[Longitud]])</f>
        <v>0</v>
      </c>
      <c r="V1049" s="2" t="b">
        <f>IF(COUNTIFS($O$2:O1049,Comodines[[#This Row],[LatT&amp;LonT]],$F$2:F1049,Datos[[#This Row],[Acq_date]]-1)=0,TRUE,FALSE)</f>
        <v>1</v>
      </c>
      <c r="W1049" s="2" t="b">
        <f>AND(Comodines[[#This Row],[L&amp;L]],Comodines[[#This Row],[Nuevo_Fuego]])</f>
        <v>0</v>
      </c>
      <c r="X1049" s="2" t="str">
        <f>IF(Comodines[[#This Row],[L&amp;L]],Comodines[[#This Row],[Contador]],"")</f>
        <v/>
      </c>
      <c r="Y1049" s="2" t="str">
        <f>IFERROR(SMALL(Comodines[L&amp;LC1],COUNTA($U$2:U1049)),"")</f>
        <v/>
      </c>
      <c r="Z1049" s="2" t="str">
        <f>IF(AND(Comodines[[#This Row],[Nuevo_Fuego]],Comodines[[#This Row],[L&amp;L]]),Comodines[[#This Row],[Contador]],"")</f>
        <v/>
      </c>
      <c r="AA1049" s="2" t="str">
        <f>IFERROR(SMALL(Comodines[FuegoC1],COUNTA($W$2:W1049)),"")</f>
        <v/>
      </c>
      <c r="AB1049" s="3"/>
      <c r="AD1049" s="3"/>
      <c r="AE1049" s="3"/>
    </row>
    <row r="1050" spans="1:31" ht="15" x14ac:dyDescent="0.25">
      <c r="A1050" s="25">
        <v>9.6531500000000001</v>
      </c>
      <c r="B1050" s="18">
        <v>-63.633899999999997</v>
      </c>
      <c r="C1050" s="2">
        <v>303.2</v>
      </c>
      <c r="D1050" s="2">
        <v>0.3</v>
      </c>
      <c r="E1050" s="2">
        <v>0.6</v>
      </c>
      <c r="F1050" s="4">
        <v>42644</v>
      </c>
      <c r="G1050" s="2">
        <v>510</v>
      </c>
      <c r="H1050" s="2" t="s">
        <v>0</v>
      </c>
      <c r="I1050" s="2" t="s">
        <v>1</v>
      </c>
      <c r="J1050" s="2" t="s">
        <v>2</v>
      </c>
      <c r="K1050" s="2">
        <v>288.5</v>
      </c>
      <c r="L1050" s="2">
        <v>0</v>
      </c>
      <c r="M1050" s="6" t="s">
        <v>0</v>
      </c>
      <c r="N1050" s="23"/>
      <c r="O1050" s="21" t="str">
        <f>Comodines[[#This Row],[Lat_trunc]]&amp;Comodines[[#This Row],[Lon_trunc]]</f>
        <v>9.653-63.634</v>
      </c>
      <c r="P1050" s="21">
        <f>MROUND(Datos[[#This Row],[Latitude]],IF(Datos[[#This Row],[Latitude]]&lt;0,-Precisión,Precisión))</f>
        <v>9.6530000000000005</v>
      </c>
      <c r="Q1050" s="21">
        <f>MROUND(Datos[[#This Row],[Longitude]],IF(Datos[[#This Row],[Longitude]]&lt;0,-Precisión,Precisión))</f>
        <v>-63.634</v>
      </c>
      <c r="R1050" s="1">
        <v>1049</v>
      </c>
      <c r="S1050" s="5" t="b">
        <f>AND(Datos[[#This Row],[Latitude]]&gt;=Latitud_,Datos[[#This Row],[Latitude]]&lt;=_Latitud)</f>
        <v>0</v>
      </c>
      <c r="T1050" s="2" t="b">
        <f>AND(Datos[[#This Row],[Longitude]]&gt;=Longitud_,Datos[[#This Row],[Longitude]]&lt;=_Longitud)</f>
        <v>0</v>
      </c>
      <c r="U1050" s="2" t="b">
        <f>AND(Comodines[[#This Row],[Latitud]],Comodines[[#This Row],[Longitud]])</f>
        <v>0</v>
      </c>
      <c r="V1050" s="2" t="b">
        <f>IF(COUNTIFS($O$2:O1050,Comodines[[#This Row],[LatT&amp;LonT]],$F$2:F1050,Datos[[#This Row],[Acq_date]]-1)=0,TRUE,FALSE)</f>
        <v>1</v>
      </c>
      <c r="W1050" s="2" t="b">
        <f>AND(Comodines[[#This Row],[L&amp;L]],Comodines[[#This Row],[Nuevo_Fuego]])</f>
        <v>0</v>
      </c>
      <c r="X1050" s="2" t="str">
        <f>IF(Comodines[[#This Row],[L&amp;L]],Comodines[[#This Row],[Contador]],"")</f>
        <v/>
      </c>
      <c r="Y1050" s="2" t="str">
        <f>IFERROR(SMALL(Comodines[L&amp;LC1],COUNTA($U$2:U1050)),"")</f>
        <v/>
      </c>
      <c r="Z1050" s="2" t="str">
        <f>IF(AND(Comodines[[#This Row],[Nuevo_Fuego]],Comodines[[#This Row],[L&amp;L]]),Comodines[[#This Row],[Contador]],"")</f>
        <v/>
      </c>
      <c r="AA1050" s="2" t="str">
        <f>IFERROR(SMALL(Comodines[FuegoC1],COUNTA($W$2:W1050)),"")</f>
        <v/>
      </c>
      <c r="AB1050" s="3"/>
      <c r="AD1050" s="3"/>
      <c r="AE1050" s="3"/>
    </row>
    <row r="1051" spans="1:31" ht="15" x14ac:dyDescent="0.25">
      <c r="A1051" s="25">
        <v>9.6527600000000007</v>
      </c>
      <c r="B1051" s="18">
        <v>-63.630879999999998</v>
      </c>
      <c r="C1051" s="2">
        <v>317.2</v>
      </c>
      <c r="D1051" s="2">
        <v>0.3</v>
      </c>
      <c r="E1051" s="2">
        <v>0.6</v>
      </c>
      <c r="F1051" s="4">
        <v>42644</v>
      </c>
      <c r="G1051" s="2">
        <v>510</v>
      </c>
      <c r="H1051" s="2" t="s">
        <v>0</v>
      </c>
      <c r="I1051" s="2" t="s">
        <v>1</v>
      </c>
      <c r="J1051" s="2" t="s">
        <v>2</v>
      </c>
      <c r="K1051" s="2">
        <v>288.39999999999998</v>
      </c>
      <c r="L1051" s="2">
        <v>0</v>
      </c>
      <c r="M1051" s="6" t="s">
        <v>0</v>
      </c>
      <c r="N1051" s="23"/>
      <c r="O1051" s="21" t="str">
        <f>Comodines[[#This Row],[Lat_trunc]]&amp;Comodines[[#This Row],[Lon_trunc]]</f>
        <v>9.653-63.631</v>
      </c>
      <c r="P1051" s="21">
        <f>MROUND(Datos[[#This Row],[Latitude]],IF(Datos[[#This Row],[Latitude]]&lt;0,-Precisión,Precisión))</f>
        <v>9.6530000000000005</v>
      </c>
      <c r="Q1051" s="21">
        <f>MROUND(Datos[[#This Row],[Longitude]],IF(Datos[[#This Row],[Longitude]]&lt;0,-Precisión,Precisión))</f>
        <v>-63.631</v>
      </c>
      <c r="R1051" s="1">
        <v>1050</v>
      </c>
      <c r="S1051" s="5" t="b">
        <f>AND(Datos[[#This Row],[Latitude]]&gt;=Latitud_,Datos[[#This Row],[Latitude]]&lt;=_Latitud)</f>
        <v>0</v>
      </c>
      <c r="T1051" s="2" t="b">
        <f>AND(Datos[[#This Row],[Longitude]]&gt;=Longitud_,Datos[[#This Row],[Longitude]]&lt;=_Longitud)</f>
        <v>0</v>
      </c>
      <c r="U1051" s="2" t="b">
        <f>AND(Comodines[[#This Row],[Latitud]],Comodines[[#This Row],[Longitud]])</f>
        <v>0</v>
      </c>
      <c r="V1051" s="2" t="b">
        <f>IF(COUNTIFS($O$2:O1051,Comodines[[#This Row],[LatT&amp;LonT]],$F$2:F1051,Datos[[#This Row],[Acq_date]]-1)=0,TRUE,FALSE)</f>
        <v>1</v>
      </c>
      <c r="W1051" s="2" t="b">
        <f>AND(Comodines[[#This Row],[L&amp;L]],Comodines[[#This Row],[Nuevo_Fuego]])</f>
        <v>0</v>
      </c>
      <c r="X1051" s="2" t="str">
        <f>IF(Comodines[[#This Row],[L&amp;L]],Comodines[[#This Row],[Contador]],"")</f>
        <v/>
      </c>
      <c r="Y1051" s="2" t="str">
        <f>IFERROR(SMALL(Comodines[L&amp;LC1],COUNTA($U$2:U1051)),"")</f>
        <v/>
      </c>
      <c r="Z1051" s="2" t="str">
        <f>IF(AND(Comodines[[#This Row],[Nuevo_Fuego]],Comodines[[#This Row],[L&amp;L]]),Comodines[[#This Row],[Contador]],"")</f>
        <v/>
      </c>
      <c r="AA1051" s="2" t="str">
        <f>IFERROR(SMALL(Comodines[FuegoC1],COUNTA($W$2:W1051)),"")</f>
        <v/>
      </c>
      <c r="AB1051" s="3"/>
      <c r="AD1051" s="3"/>
      <c r="AE1051" s="3"/>
    </row>
    <row r="1052" spans="1:31" ht="15" x14ac:dyDescent="0.25">
      <c r="A1052" s="25">
        <v>9.6508199999999995</v>
      </c>
      <c r="B1052" s="18">
        <v>-63.616</v>
      </c>
      <c r="C1052" s="2">
        <v>308.7</v>
      </c>
      <c r="D1052" s="2">
        <v>0.3</v>
      </c>
      <c r="E1052" s="2">
        <v>0.6</v>
      </c>
      <c r="F1052" s="4">
        <v>42644</v>
      </c>
      <c r="G1052" s="2">
        <v>510</v>
      </c>
      <c r="H1052" s="2" t="s">
        <v>0</v>
      </c>
      <c r="I1052" s="2" t="s">
        <v>1</v>
      </c>
      <c r="J1052" s="2" t="s">
        <v>2</v>
      </c>
      <c r="K1052" s="2">
        <v>288</v>
      </c>
      <c r="L1052" s="2">
        <v>0</v>
      </c>
      <c r="M1052" s="6" t="s">
        <v>0</v>
      </c>
      <c r="N1052" s="23"/>
      <c r="O1052" s="21" t="str">
        <f>Comodines[[#This Row],[Lat_trunc]]&amp;Comodines[[#This Row],[Lon_trunc]]</f>
        <v>9.651-63.616</v>
      </c>
      <c r="P1052" s="21">
        <f>MROUND(Datos[[#This Row],[Latitude]],IF(Datos[[#This Row],[Latitude]]&lt;0,-Precisión,Precisión))</f>
        <v>9.6509999999999998</v>
      </c>
      <c r="Q1052" s="21">
        <f>MROUND(Datos[[#This Row],[Longitude]],IF(Datos[[#This Row],[Longitude]]&lt;0,-Precisión,Precisión))</f>
        <v>-63.616</v>
      </c>
      <c r="R1052" s="1">
        <v>1051</v>
      </c>
      <c r="S1052" s="5" t="b">
        <f>AND(Datos[[#This Row],[Latitude]]&gt;=Latitud_,Datos[[#This Row],[Latitude]]&lt;=_Latitud)</f>
        <v>0</v>
      </c>
      <c r="T1052" s="2" t="b">
        <f>AND(Datos[[#This Row],[Longitude]]&gt;=Longitud_,Datos[[#This Row],[Longitude]]&lt;=_Longitud)</f>
        <v>0</v>
      </c>
      <c r="U1052" s="2" t="b">
        <f>AND(Comodines[[#This Row],[Latitud]],Comodines[[#This Row],[Longitud]])</f>
        <v>0</v>
      </c>
      <c r="V1052" s="2" t="b">
        <f>IF(COUNTIFS($O$2:O1052,Comodines[[#This Row],[LatT&amp;LonT]],$F$2:F1052,Datos[[#This Row],[Acq_date]]-1)=0,TRUE,FALSE)</f>
        <v>1</v>
      </c>
      <c r="W1052" s="2" t="b">
        <f>AND(Comodines[[#This Row],[L&amp;L]],Comodines[[#This Row],[Nuevo_Fuego]])</f>
        <v>0</v>
      </c>
      <c r="X1052" s="2" t="str">
        <f>IF(Comodines[[#This Row],[L&amp;L]],Comodines[[#This Row],[Contador]],"")</f>
        <v/>
      </c>
      <c r="Y1052" s="2" t="str">
        <f>IFERROR(SMALL(Comodines[L&amp;LC1],COUNTA($U$2:U1052)),"")</f>
        <v/>
      </c>
      <c r="Z1052" s="2" t="str">
        <f>IF(AND(Comodines[[#This Row],[Nuevo_Fuego]],Comodines[[#This Row],[L&amp;L]]),Comodines[[#This Row],[Contador]],"")</f>
        <v/>
      </c>
      <c r="AA1052" s="2" t="str">
        <f>IFERROR(SMALL(Comodines[FuegoC1],COUNTA($W$2:W1052)),"")</f>
        <v/>
      </c>
      <c r="AB1052" s="3"/>
      <c r="AD1052" s="3"/>
      <c r="AE1052" s="3"/>
    </row>
    <row r="1053" spans="1:31" ht="15" x14ac:dyDescent="0.25">
      <c r="A1053" s="25">
        <v>9.6454599999999999</v>
      </c>
      <c r="B1053" s="18">
        <v>-63.574860000000001</v>
      </c>
      <c r="C1053" s="2">
        <v>313.3</v>
      </c>
      <c r="D1053" s="2">
        <v>0.3</v>
      </c>
      <c r="E1053" s="2">
        <v>0.6</v>
      </c>
      <c r="F1053" s="4">
        <v>42644</v>
      </c>
      <c r="G1053" s="2">
        <v>510</v>
      </c>
      <c r="H1053" s="2" t="s">
        <v>0</v>
      </c>
      <c r="I1053" s="2" t="s">
        <v>1</v>
      </c>
      <c r="J1053" s="2" t="s">
        <v>2</v>
      </c>
      <c r="K1053" s="2">
        <v>288.60000000000002</v>
      </c>
      <c r="L1053" s="2">
        <v>0</v>
      </c>
      <c r="M1053" s="6" t="s">
        <v>0</v>
      </c>
      <c r="N1053" s="23"/>
      <c r="O1053" s="21" t="str">
        <f>Comodines[[#This Row],[Lat_trunc]]&amp;Comodines[[#This Row],[Lon_trunc]]</f>
        <v>9.6455-63.575</v>
      </c>
      <c r="P1053" s="21">
        <f>MROUND(Datos[[#This Row],[Latitude]],IF(Datos[[#This Row],[Latitude]]&lt;0,-Precisión,Precisión))</f>
        <v>9.6455000000000002</v>
      </c>
      <c r="Q1053" s="21">
        <f>MROUND(Datos[[#This Row],[Longitude]],IF(Datos[[#This Row],[Longitude]]&lt;0,-Precisión,Precisión))</f>
        <v>-63.575000000000003</v>
      </c>
      <c r="R1053" s="1">
        <v>1052</v>
      </c>
      <c r="S1053" s="5" t="b">
        <f>AND(Datos[[#This Row],[Latitude]]&gt;=Latitud_,Datos[[#This Row],[Latitude]]&lt;=_Latitud)</f>
        <v>0</v>
      </c>
      <c r="T1053" s="2" t="b">
        <f>AND(Datos[[#This Row],[Longitude]]&gt;=Longitud_,Datos[[#This Row],[Longitude]]&lt;=_Longitud)</f>
        <v>0</v>
      </c>
      <c r="U1053" s="2" t="b">
        <f>AND(Comodines[[#This Row],[Latitud]],Comodines[[#This Row],[Longitud]])</f>
        <v>0</v>
      </c>
      <c r="V1053" s="2" t="b">
        <f>IF(COUNTIFS($O$2:O1053,Comodines[[#This Row],[LatT&amp;LonT]],$F$2:F1053,Datos[[#This Row],[Acq_date]]-1)=0,TRUE,FALSE)</f>
        <v>1</v>
      </c>
      <c r="W1053" s="2" t="b">
        <f>AND(Comodines[[#This Row],[L&amp;L]],Comodines[[#This Row],[Nuevo_Fuego]])</f>
        <v>0</v>
      </c>
      <c r="X1053" s="2" t="str">
        <f>IF(Comodines[[#This Row],[L&amp;L]],Comodines[[#This Row],[Contador]],"")</f>
        <v/>
      </c>
      <c r="Y1053" s="2" t="str">
        <f>IFERROR(SMALL(Comodines[L&amp;LC1],COUNTA($U$2:U1053)),"")</f>
        <v/>
      </c>
      <c r="Z1053" s="2" t="str">
        <f>IF(AND(Comodines[[#This Row],[Nuevo_Fuego]],Comodines[[#This Row],[L&amp;L]]),Comodines[[#This Row],[Contador]],"")</f>
        <v/>
      </c>
      <c r="AA1053" s="2" t="str">
        <f>IFERROR(SMALL(Comodines[FuegoC1],COUNTA($W$2:W1053)),"")</f>
        <v/>
      </c>
      <c r="AB1053" s="3"/>
      <c r="AD1053" s="3"/>
      <c r="AE1053" s="3"/>
    </row>
    <row r="1054" spans="1:31" ht="15" x14ac:dyDescent="0.25">
      <c r="A1054" s="25">
        <v>9.6424199999999995</v>
      </c>
      <c r="B1054" s="18">
        <v>-63.551499999999997</v>
      </c>
      <c r="C1054" s="2">
        <v>305</v>
      </c>
      <c r="D1054" s="2">
        <v>0.3</v>
      </c>
      <c r="E1054" s="2">
        <v>0.6</v>
      </c>
      <c r="F1054" s="4">
        <v>42644</v>
      </c>
      <c r="G1054" s="2">
        <v>510</v>
      </c>
      <c r="H1054" s="2" t="s">
        <v>0</v>
      </c>
      <c r="I1054" s="2" t="s">
        <v>1</v>
      </c>
      <c r="J1054" s="2" t="s">
        <v>2</v>
      </c>
      <c r="K1054" s="2">
        <v>288.8</v>
      </c>
      <c r="L1054" s="2">
        <v>0</v>
      </c>
      <c r="M1054" s="6" t="s">
        <v>0</v>
      </c>
      <c r="N1054" s="23"/>
      <c r="O1054" s="21" t="str">
        <f>Comodines[[#This Row],[Lat_trunc]]&amp;Comodines[[#This Row],[Lon_trunc]]</f>
        <v>9.6425-63.5515</v>
      </c>
      <c r="P1054" s="21">
        <f>MROUND(Datos[[#This Row],[Latitude]],IF(Datos[[#This Row],[Latitude]]&lt;0,-Precisión,Precisión))</f>
        <v>9.6425000000000001</v>
      </c>
      <c r="Q1054" s="21">
        <f>MROUND(Datos[[#This Row],[Longitude]],IF(Datos[[#This Row],[Longitude]]&lt;0,-Precisión,Precisión))</f>
        <v>-63.551500000000004</v>
      </c>
      <c r="R1054" s="1">
        <v>1053</v>
      </c>
      <c r="S1054" s="5" t="b">
        <f>AND(Datos[[#This Row],[Latitude]]&gt;=Latitud_,Datos[[#This Row],[Latitude]]&lt;=_Latitud)</f>
        <v>0</v>
      </c>
      <c r="T1054" s="2" t="b">
        <f>AND(Datos[[#This Row],[Longitude]]&gt;=Longitud_,Datos[[#This Row],[Longitude]]&lt;=_Longitud)</f>
        <v>0</v>
      </c>
      <c r="U1054" s="2" t="b">
        <f>AND(Comodines[[#This Row],[Latitud]],Comodines[[#This Row],[Longitud]])</f>
        <v>0</v>
      </c>
      <c r="V1054" s="2" t="b">
        <f>IF(COUNTIFS($O$2:O1054,Comodines[[#This Row],[LatT&amp;LonT]],$F$2:F1054,Datos[[#This Row],[Acq_date]]-1)=0,TRUE,FALSE)</f>
        <v>1</v>
      </c>
      <c r="W1054" s="2" t="b">
        <f>AND(Comodines[[#This Row],[L&amp;L]],Comodines[[#This Row],[Nuevo_Fuego]])</f>
        <v>0</v>
      </c>
      <c r="X1054" s="2" t="str">
        <f>IF(Comodines[[#This Row],[L&amp;L]],Comodines[[#This Row],[Contador]],"")</f>
        <v/>
      </c>
      <c r="Y1054" s="2" t="str">
        <f>IFERROR(SMALL(Comodines[L&amp;LC1],COUNTA($U$2:U1054)),"")</f>
        <v/>
      </c>
      <c r="Z1054" s="2" t="str">
        <f>IF(AND(Comodines[[#This Row],[Nuevo_Fuego]],Comodines[[#This Row],[L&amp;L]]),Comodines[[#This Row],[Contador]],"")</f>
        <v/>
      </c>
      <c r="AA1054" s="2" t="str">
        <f>IFERROR(SMALL(Comodines[FuegoC1],COUNTA($W$2:W1054)),"")</f>
        <v/>
      </c>
      <c r="AB1054" s="3"/>
      <c r="AD1054" s="3"/>
      <c r="AE1054" s="3"/>
    </row>
    <row r="1055" spans="1:31" ht="15" x14ac:dyDescent="0.25">
      <c r="A1055" s="25">
        <v>9.6480999999999995</v>
      </c>
      <c r="B1055" s="18">
        <v>-63.634689999999999</v>
      </c>
      <c r="C1055" s="2">
        <v>305.60000000000002</v>
      </c>
      <c r="D1055" s="2">
        <v>0.3</v>
      </c>
      <c r="E1055" s="2">
        <v>0.6</v>
      </c>
      <c r="F1055" s="4">
        <v>42644</v>
      </c>
      <c r="G1055" s="2">
        <v>510</v>
      </c>
      <c r="H1055" s="2" t="s">
        <v>0</v>
      </c>
      <c r="I1055" s="2" t="s">
        <v>1</v>
      </c>
      <c r="J1055" s="2" t="s">
        <v>2</v>
      </c>
      <c r="K1055" s="2">
        <v>287.5</v>
      </c>
      <c r="L1055" s="2">
        <v>0</v>
      </c>
      <c r="M1055" s="6" t="s">
        <v>0</v>
      </c>
      <c r="N1055" s="23"/>
      <c r="O1055" s="21" t="str">
        <f>Comodines[[#This Row],[Lat_trunc]]&amp;Comodines[[#This Row],[Lon_trunc]]</f>
        <v>9.648-63.6345</v>
      </c>
      <c r="P1055" s="21">
        <f>MROUND(Datos[[#This Row],[Latitude]],IF(Datos[[#This Row],[Latitude]]&lt;0,-Precisión,Precisión))</f>
        <v>9.6479999999999997</v>
      </c>
      <c r="Q1055" s="21">
        <f>MROUND(Datos[[#This Row],[Longitude]],IF(Datos[[#This Row],[Longitude]]&lt;0,-Precisión,Precisión))</f>
        <v>-63.634500000000003</v>
      </c>
      <c r="R1055" s="1">
        <v>1054</v>
      </c>
      <c r="S1055" s="5" t="b">
        <f>AND(Datos[[#This Row],[Latitude]]&gt;=Latitud_,Datos[[#This Row],[Latitude]]&lt;=_Latitud)</f>
        <v>0</v>
      </c>
      <c r="T1055" s="2" t="b">
        <f>AND(Datos[[#This Row],[Longitude]]&gt;=Longitud_,Datos[[#This Row],[Longitude]]&lt;=_Longitud)</f>
        <v>0</v>
      </c>
      <c r="U1055" s="2" t="b">
        <f>AND(Comodines[[#This Row],[Latitud]],Comodines[[#This Row],[Longitud]])</f>
        <v>0</v>
      </c>
      <c r="V1055" s="2" t="b">
        <f>IF(COUNTIFS($O$2:O1055,Comodines[[#This Row],[LatT&amp;LonT]],$F$2:F1055,Datos[[#This Row],[Acq_date]]-1)=0,TRUE,FALSE)</f>
        <v>1</v>
      </c>
      <c r="W1055" s="2" t="b">
        <f>AND(Comodines[[#This Row],[L&amp;L]],Comodines[[#This Row],[Nuevo_Fuego]])</f>
        <v>0</v>
      </c>
      <c r="X1055" s="2" t="str">
        <f>IF(Comodines[[#This Row],[L&amp;L]],Comodines[[#This Row],[Contador]],"")</f>
        <v/>
      </c>
      <c r="Y1055" s="2" t="str">
        <f>IFERROR(SMALL(Comodines[L&amp;LC1],COUNTA($U$2:U1055)),"")</f>
        <v/>
      </c>
      <c r="Z1055" s="2" t="str">
        <f>IF(AND(Comodines[[#This Row],[Nuevo_Fuego]],Comodines[[#This Row],[L&amp;L]]),Comodines[[#This Row],[Contador]],"")</f>
        <v/>
      </c>
      <c r="AA1055" s="2" t="str">
        <f>IFERROR(SMALL(Comodines[FuegoC1],COUNTA($W$2:W1055)),"")</f>
        <v/>
      </c>
      <c r="AB1055" s="3"/>
      <c r="AD1055" s="3"/>
      <c r="AE1055" s="3"/>
    </row>
    <row r="1056" spans="1:31" ht="15" x14ac:dyDescent="0.25">
      <c r="A1056" s="25">
        <v>9.64771</v>
      </c>
      <c r="B1056" s="18">
        <v>-63.631689999999999</v>
      </c>
      <c r="C1056" s="2">
        <v>310</v>
      </c>
      <c r="D1056" s="2">
        <v>0.3</v>
      </c>
      <c r="E1056" s="2">
        <v>0.6</v>
      </c>
      <c r="F1056" s="4">
        <v>42644</v>
      </c>
      <c r="G1056" s="2">
        <v>510</v>
      </c>
      <c r="H1056" s="2" t="s">
        <v>0</v>
      </c>
      <c r="I1056" s="2" t="s">
        <v>1</v>
      </c>
      <c r="J1056" s="2" t="s">
        <v>2</v>
      </c>
      <c r="K1056" s="2">
        <v>287.5</v>
      </c>
      <c r="L1056" s="2">
        <v>0</v>
      </c>
      <c r="M1056" s="6" t="s">
        <v>0</v>
      </c>
      <c r="N1056" s="23"/>
      <c r="O1056" s="21" t="str">
        <f>Comodines[[#This Row],[Lat_trunc]]&amp;Comodines[[#This Row],[Lon_trunc]]</f>
        <v>9.6475-63.6315</v>
      </c>
      <c r="P1056" s="21">
        <f>MROUND(Datos[[#This Row],[Latitude]],IF(Datos[[#This Row],[Latitude]]&lt;0,-Precisión,Precisión))</f>
        <v>9.6475000000000009</v>
      </c>
      <c r="Q1056" s="21">
        <f>MROUND(Datos[[#This Row],[Longitude]],IF(Datos[[#This Row],[Longitude]]&lt;0,-Precisión,Precisión))</f>
        <v>-63.631500000000003</v>
      </c>
      <c r="R1056" s="1">
        <v>1055</v>
      </c>
      <c r="S1056" s="5" t="b">
        <f>AND(Datos[[#This Row],[Latitude]]&gt;=Latitud_,Datos[[#This Row],[Latitude]]&lt;=_Latitud)</f>
        <v>0</v>
      </c>
      <c r="T1056" s="2" t="b">
        <f>AND(Datos[[#This Row],[Longitude]]&gt;=Longitud_,Datos[[#This Row],[Longitude]]&lt;=_Longitud)</f>
        <v>0</v>
      </c>
      <c r="U1056" s="2" t="b">
        <f>AND(Comodines[[#This Row],[Latitud]],Comodines[[#This Row],[Longitud]])</f>
        <v>0</v>
      </c>
      <c r="V1056" s="2" t="b">
        <f>IF(COUNTIFS($O$2:O1056,Comodines[[#This Row],[LatT&amp;LonT]],$F$2:F1056,Datos[[#This Row],[Acq_date]]-1)=0,TRUE,FALSE)</f>
        <v>1</v>
      </c>
      <c r="W1056" s="2" t="b">
        <f>AND(Comodines[[#This Row],[L&amp;L]],Comodines[[#This Row],[Nuevo_Fuego]])</f>
        <v>0</v>
      </c>
      <c r="X1056" s="2" t="str">
        <f>IF(Comodines[[#This Row],[L&amp;L]],Comodines[[#This Row],[Contador]],"")</f>
        <v/>
      </c>
      <c r="Y1056" s="2" t="str">
        <f>IFERROR(SMALL(Comodines[L&amp;LC1],COUNTA($U$2:U1056)),"")</f>
        <v/>
      </c>
      <c r="Z1056" s="2" t="str">
        <f>IF(AND(Comodines[[#This Row],[Nuevo_Fuego]],Comodines[[#This Row],[L&amp;L]]),Comodines[[#This Row],[Contador]],"")</f>
        <v/>
      </c>
      <c r="AA1056" s="2" t="str">
        <f>IFERROR(SMALL(Comodines[FuegoC1],COUNTA($W$2:W1056)),"")</f>
        <v/>
      </c>
      <c r="AB1056" s="3"/>
      <c r="AD1056" s="3"/>
      <c r="AE1056" s="3"/>
    </row>
    <row r="1057" spans="1:31" ht="15" x14ac:dyDescent="0.25">
      <c r="A1057" s="25">
        <v>9.6473300000000002</v>
      </c>
      <c r="B1057" s="18">
        <v>-63.628700000000002</v>
      </c>
      <c r="C1057" s="2">
        <v>315.2</v>
      </c>
      <c r="D1057" s="2">
        <v>0.3</v>
      </c>
      <c r="E1057" s="2">
        <v>0.6</v>
      </c>
      <c r="F1057" s="4">
        <v>42644</v>
      </c>
      <c r="G1057" s="2">
        <v>510</v>
      </c>
      <c r="H1057" s="2" t="s">
        <v>0</v>
      </c>
      <c r="I1057" s="2" t="s">
        <v>1</v>
      </c>
      <c r="J1057" s="2" t="s">
        <v>2</v>
      </c>
      <c r="K1057" s="2">
        <v>287.8</v>
      </c>
      <c r="L1057" s="2">
        <v>0</v>
      </c>
      <c r="M1057" s="6" t="s">
        <v>0</v>
      </c>
      <c r="N1057" s="23"/>
      <c r="O1057" s="21" t="str">
        <f>Comodines[[#This Row],[Lat_trunc]]&amp;Comodines[[#This Row],[Lon_trunc]]</f>
        <v>9.6475-63.6285</v>
      </c>
      <c r="P1057" s="21">
        <f>MROUND(Datos[[#This Row],[Latitude]],IF(Datos[[#This Row],[Latitude]]&lt;0,-Precisión,Precisión))</f>
        <v>9.6475000000000009</v>
      </c>
      <c r="Q1057" s="21">
        <f>MROUND(Datos[[#This Row],[Longitude]],IF(Datos[[#This Row],[Longitude]]&lt;0,-Precisión,Precisión))</f>
        <v>-63.628500000000003</v>
      </c>
      <c r="R1057" s="1">
        <v>1056</v>
      </c>
      <c r="S1057" s="5" t="b">
        <f>AND(Datos[[#This Row],[Latitude]]&gt;=Latitud_,Datos[[#This Row],[Latitude]]&lt;=_Latitud)</f>
        <v>0</v>
      </c>
      <c r="T1057" s="2" t="b">
        <f>AND(Datos[[#This Row],[Longitude]]&gt;=Longitud_,Datos[[#This Row],[Longitude]]&lt;=_Longitud)</f>
        <v>0</v>
      </c>
      <c r="U1057" s="2" t="b">
        <f>AND(Comodines[[#This Row],[Latitud]],Comodines[[#This Row],[Longitud]])</f>
        <v>0</v>
      </c>
      <c r="V1057" s="2" t="b">
        <f>IF(COUNTIFS($O$2:O1057,Comodines[[#This Row],[LatT&amp;LonT]],$F$2:F1057,Datos[[#This Row],[Acq_date]]-1)=0,TRUE,FALSE)</f>
        <v>1</v>
      </c>
      <c r="W1057" s="2" t="b">
        <f>AND(Comodines[[#This Row],[L&amp;L]],Comodines[[#This Row],[Nuevo_Fuego]])</f>
        <v>0</v>
      </c>
      <c r="X1057" s="2" t="str">
        <f>IF(Comodines[[#This Row],[L&amp;L]],Comodines[[#This Row],[Contador]],"")</f>
        <v/>
      </c>
      <c r="Y1057" s="2" t="str">
        <f>IFERROR(SMALL(Comodines[L&amp;LC1],COUNTA($U$2:U1057)),"")</f>
        <v/>
      </c>
      <c r="Z1057" s="2" t="str">
        <f>IF(AND(Comodines[[#This Row],[Nuevo_Fuego]],Comodines[[#This Row],[L&amp;L]]),Comodines[[#This Row],[Contador]],"")</f>
        <v/>
      </c>
      <c r="AA1057" s="2" t="str">
        <f>IFERROR(SMALL(Comodines[FuegoC1],COUNTA($W$2:W1057)),"")</f>
        <v/>
      </c>
      <c r="AB1057" s="3"/>
      <c r="AD1057" s="3"/>
      <c r="AE1057" s="3"/>
    </row>
    <row r="1058" spans="1:31" ht="15" x14ac:dyDescent="0.25">
      <c r="A1058" s="25">
        <v>9.6469400000000007</v>
      </c>
      <c r="B1058" s="18">
        <v>-63.625720000000001</v>
      </c>
      <c r="C1058" s="2">
        <v>318.2</v>
      </c>
      <c r="D1058" s="2">
        <v>0.3</v>
      </c>
      <c r="E1058" s="2">
        <v>0.6</v>
      </c>
      <c r="F1058" s="4">
        <v>42644</v>
      </c>
      <c r="G1058" s="2">
        <v>510</v>
      </c>
      <c r="H1058" s="2" t="s">
        <v>0</v>
      </c>
      <c r="I1058" s="2" t="s">
        <v>1</v>
      </c>
      <c r="J1058" s="2" t="s">
        <v>2</v>
      </c>
      <c r="K1058" s="2">
        <v>287.3</v>
      </c>
      <c r="L1058" s="2">
        <v>0</v>
      </c>
      <c r="M1058" s="6" t="s">
        <v>0</v>
      </c>
      <c r="N1058" s="23"/>
      <c r="O1058" s="21" t="str">
        <f>Comodines[[#This Row],[Lat_trunc]]&amp;Comodines[[#This Row],[Lon_trunc]]</f>
        <v>9.647-63.6255</v>
      </c>
      <c r="P1058" s="21">
        <f>MROUND(Datos[[#This Row],[Latitude]],IF(Datos[[#This Row],[Latitude]]&lt;0,-Precisión,Precisión))</f>
        <v>9.6470000000000002</v>
      </c>
      <c r="Q1058" s="21">
        <f>MROUND(Datos[[#This Row],[Longitude]],IF(Datos[[#This Row],[Longitude]]&lt;0,-Precisión,Precisión))</f>
        <v>-63.625500000000002</v>
      </c>
      <c r="R1058" s="1">
        <v>1057</v>
      </c>
      <c r="S1058" s="5" t="b">
        <f>AND(Datos[[#This Row],[Latitude]]&gt;=Latitud_,Datos[[#This Row],[Latitude]]&lt;=_Latitud)</f>
        <v>0</v>
      </c>
      <c r="T1058" s="2" t="b">
        <f>AND(Datos[[#This Row],[Longitude]]&gt;=Longitud_,Datos[[#This Row],[Longitude]]&lt;=_Longitud)</f>
        <v>0</v>
      </c>
      <c r="U1058" s="2" t="b">
        <f>AND(Comodines[[#This Row],[Latitud]],Comodines[[#This Row],[Longitud]])</f>
        <v>0</v>
      </c>
      <c r="V1058" s="2" t="b">
        <f>IF(COUNTIFS($O$2:O1058,Comodines[[#This Row],[LatT&amp;LonT]],$F$2:F1058,Datos[[#This Row],[Acq_date]]-1)=0,TRUE,FALSE)</f>
        <v>1</v>
      </c>
      <c r="W1058" s="2" t="b">
        <f>AND(Comodines[[#This Row],[L&amp;L]],Comodines[[#This Row],[Nuevo_Fuego]])</f>
        <v>0</v>
      </c>
      <c r="X1058" s="2" t="str">
        <f>IF(Comodines[[#This Row],[L&amp;L]],Comodines[[#This Row],[Contador]],"")</f>
        <v/>
      </c>
      <c r="Y1058" s="2" t="str">
        <f>IFERROR(SMALL(Comodines[L&amp;LC1],COUNTA($U$2:U1058)),"")</f>
        <v/>
      </c>
      <c r="Z1058" s="2" t="str">
        <f>IF(AND(Comodines[[#This Row],[Nuevo_Fuego]],Comodines[[#This Row],[L&amp;L]]),Comodines[[#This Row],[Contador]],"")</f>
        <v/>
      </c>
      <c r="AA1058" s="2" t="str">
        <f>IFERROR(SMALL(Comodines[FuegoC1],COUNTA($W$2:W1058)),"")</f>
        <v/>
      </c>
      <c r="AB1058" s="3"/>
      <c r="AD1058" s="3"/>
      <c r="AE1058" s="3"/>
    </row>
    <row r="1059" spans="1:31" ht="15" x14ac:dyDescent="0.25">
      <c r="A1059" s="25">
        <v>9.6465499999999995</v>
      </c>
      <c r="B1059" s="18">
        <v>-63.62274</v>
      </c>
      <c r="C1059" s="2">
        <v>314.2</v>
      </c>
      <c r="D1059" s="2">
        <v>0.3</v>
      </c>
      <c r="E1059" s="2">
        <v>0.6</v>
      </c>
      <c r="F1059" s="4">
        <v>42644</v>
      </c>
      <c r="G1059" s="2">
        <v>510</v>
      </c>
      <c r="H1059" s="2" t="s">
        <v>0</v>
      </c>
      <c r="I1059" s="2" t="s">
        <v>1</v>
      </c>
      <c r="J1059" s="2" t="s">
        <v>2</v>
      </c>
      <c r="K1059" s="2">
        <v>287.5</v>
      </c>
      <c r="L1059" s="2">
        <v>0</v>
      </c>
      <c r="M1059" s="6" t="s">
        <v>0</v>
      </c>
      <c r="N1059" s="23"/>
      <c r="O1059" s="21" t="str">
        <f>Comodines[[#This Row],[Lat_trunc]]&amp;Comodines[[#This Row],[Lon_trunc]]</f>
        <v>9.6465-63.6225</v>
      </c>
      <c r="P1059" s="21">
        <f>MROUND(Datos[[#This Row],[Latitude]],IF(Datos[[#This Row],[Latitude]]&lt;0,-Precisión,Precisión))</f>
        <v>9.6464999999999996</v>
      </c>
      <c r="Q1059" s="21">
        <f>MROUND(Datos[[#This Row],[Longitude]],IF(Datos[[#This Row],[Longitude]]&lt;0,-Precisión,Precisión))</f>
        <v>-63.622500000000002</v>
      </c>
      <c r="R1059" s="1">
        <v>1058</v>
      </c>
      <c r="S1059" s="5" t="b">
        <f>AND(Datos[[#This Row],[Latitude]]&gt;=Latitud_,Datos[[#This Row],[Latitude]]&lt;=_Latitud)</f>
        <v>0</v>
      </c>
      <c r="T1059" s="2" t="b">
        <f>AND(Datos[[#This Row],[Longitude]]&gt;=Longitud_,Datos[[#This Row],[Longitude]]&lt;=_Longitud)</f>
        <v>0</v>
      </c>
      <c r="U1059" s="2" t="b">
        <f>AND(Comodines[[#This Row],[Latitud]],Comodines[[#This Row],[Longitud]])</f>
        <v>0</v>
      </c>
      <c r="V1059" s="2" t="b">
        <f>IF(COUNTIFS($O$2:O1059,Comodines[[#This Row],[LatT&amp;LonT]],$F$2:F1059,Datos[[#This Row],[Acq_date]]-1)=0,TRUE,FALSE)</f>
        <v>1</v>
      </c>
      <c r="W1059" s="2" t="b">
        <f>AND(Comodines[[#This Row],[L&amp;L]],Comodines[[#This Row],[Nuevo_Fuego]])</f>
        <v>0</v>
      </c>
      <c r="X1059" s="2" t="str">
        <f>IF(Comodines[[#This Row],[L&amp;L]],Comodines[[#This Row],[Contador]],"")</f>
        <v/>
      </c>
      <c r="Y1059" s="2" t="str">
        <f>IFERROR(SMALL(Comodines[L&amp;LC1],COUNTA($U$2:U1059)),"")</f>
        <v/>
      </c>
      <c r="Z1059" s="2" t="str">
        <f>IF(AND(Comodines[[#This Row],[Nuevo_Fuego]],Comodines[[#This Row],[L&amp;L]]),Comodines[[#This Row],[Contador]],"")</f>
        <v/>
      </c>
      <c r="AA1059" s="2" t="str">
        <f>IFERROR(SMALL(Comodines[FuegoC1],COUNTA($W$2:W1059)),"")</f>
        <v/>
      </c>
      <c r="AB1059" s="3"/>
      <c r="AD1059" s="3"/>
      <c r="AE1059" s="3"/>
    </row>
    <row r="1060" spans="1:31" ht="15" x14ac:dyDescent="0.25">
      <c r="A1060" s="25">
        <v>9.6461699999999997</v>
      </c>
      <c r="B1060" s="18">
        <v>-63.619770000000003</v>
      </c>
      <c r="C1060" s="2">
        <v>310.3</v>
      </c>
      <c r="D1060" s="2">
        <v>0.3</v>
      </c>
      <c r="E1060" s="2">
        <v>0.6</v>
      </c>
      <c r="F1060" s="4">
        <v>42644</v>
      </c>
      <c r="G1060" s="2">
        <v>510</v>
      </c>
      <c r="H1060" s="2" t="s">
        <v>0</v>
      </c>
      <c r="I1060" s="2" t="s">
        <v>1</v>
      </c>
      <c r="J1060" s="2" t="s">
        <v>2</v>
      </c>
      <c r="K1060" s="2">
        <v>288.10000000000002</v>
      </c>
      <c r="L1060" s="2">
        <v>0</v>
      </c>
      <c r="M1060" s="6" t="s">
        <v>0</v>
      </c>
      <c r="N1060" s="23"/>
      <c r="O1060" s="21" t="str">
        <f>Comodines[[#This Row],[Lat_trunc]]&amp;Comodines[[#This Row],[Lon_trunc]]</f>
        <v>9.646-63.62</v>
      </c>
      <c r="P1060" s="21">
        <f>MROUND(Datos[[#This Row],[Latitude]],IF(Datos[[#This Row],[Latitude]]&lt;0,-Precisión,Precisión))</f>
        <v>9.6460000000000008</v>
      </c>
      <c r="Q1060" s="21">
        <f>MROUND(Datos[[#This Row],[Longitude]],IF(Datos[[#This Row],[Longitude]]&lt;0,-Precisión,Precisión))</f>
        <v>-63.620000000000005</v>
      </c>
      <c r="R1060" s="1">
        <v>1059</v>
      </c>
      <c r="S1060" s="5" t="b">
        <f>AND(Datos[[#This Row],[Latitude]]&gt;=Latitud_,Datos[[#This Row],[Latitude]]&lt;=_Latitud)</f>
        <v>0</v>
      </c>
      <c r="T1060" s="2" t="b">
        <f>AND(Datos[[#This Row],[Longitude]]&gt;=Longitud_,Datos[[#This Row],[Longitude]]&lt;=_Longitud)</f>
        <v>0</v>
      </c>
      <c r="U1060" s="2" t="b">
        <f>AND(Comodines[[#This Row],[Latitud]],Comodines[[#This Row],[Longitud]])</f>
        <v>0</v>
      </c>
      <c r="V1060" s="2" t="b">
        <f>IF(COUNTIFS($O$2:O1060,Comodines[[#This Row],[LatT&amp;LonT]],$F$2:F1060,Datos[[#This Row],[Acq_date]]-1)=0,TRUE,FALSE)</f>
        <v>1</v>
      </c>
      <c r="W1060" s="2" t="b">
        <f>AND(Comodines[[#This Row],[L&amp;L]],Comodines[[#This Row],[Nuevo_Fuego]])</f>
        <v>0</v>
      </c>
      <c r="X1060" s="2" t="str">
        <f>IF(Comodines[[#This Row],[L&amp;L]],Comodines[[#This Row],[Contador]],"")</f>
        <v/>
      </c>
      <c r="Y1060" s="2" t="str">
        <f>IFERROR(SMALL(Comodines[L&amp;LC1],COUNTA($U$2:U1060)),"")</f>
        <v/>
      </c>
      <c r="Z1060" s="2" t="str">
        <f>IF(AND(Comodines[[#This Row],[Nuevo_Fuego]],Comodines[[#This Row],[L&amp;L]]),Comodines[[#This Row],[Contador]],"")</f>
        <v/>
      </c>
      <c r="AA1060" s="2" t="str">
        <f>IFERROR(SMALL(Comodines[FuegoC1],COUNTA($W$2:W1060)),"")</f>
        <v/>
      </c>
      <c r="AB1060" s="3"/>
      <c r="AD1060" s="3"/>
      <c r="AE1060" s="3"/>
    </row>
    <row r="1061" spans="1:31" ht="15" x14ac:dyDescent="0.25">
      <c r="A1061" s="25">
        <v>9.6457800000000002</v>
      </c>
      <c r="B1061" s="18">
        <v>-63.616799999999998</v>
      </c>
      <c r="C1061" s="2">
        <v>303.10000000000002</v>
      </c>
      <c r="D1061" s="2">
        <v>0.3</v>
      </c>
      <c r="E1061" s="2">
        <v>0.6</v>
      </c>
      <c r="F1061" s="4">
        <v>42644</v>
      </c>
      <c r="G1061" s="2">
        <v>510</v>
      </c>
      <c r="H1061" s="2" t="s">
        <v>0</v>
      </c>
      <c r="I1061" s="2" t="s">
        <v>1</v>
      </c>
      <c r="J1061" s="2" t="s">
        <v>2</v>
      </c>
      <c r="K1061" s="2">
        <v>287.60000000000002</v>
      </c>
      <c r="L1061" s="2">
        <v>0</v>
      </c>
      <c r="M1061" s="6" t="s">
        <v>0</v>
      </c>
      <c r="N1061" s="23"/>
      <c r="O1061" s="21" t="str">
        <f>Comodines[[#This Row],[Lat_trunc]]&amp;Comodines[[#This Row],[Lon_trunc]]</f>
        <v>9.646-63.617</v>
      </c>
      <c r="P1061" s="21">
        <f>MROUND(Datos[[#This Row],[Latitude]],IF(Datos[[#This Row],[Latitude]]&lt;0,-Precisión,Precisión))</f>
        <v>9.6460000000000008</v>
      </c>
      <c r="Q1061" s="21">
        <f>MROUND(Datos[[#This Row],[Longitude]],IF(Datos[[#This Row],[Longitude]]&lt;0,-Precisión,Precisión))</f>
        <v>-63.617000000000004</v>
      </c>
      <c r="R1061" s="1">
        <v>1060</v>
      </c>
      <c r="S1061" s="5" t="b">
        <f>AND(Datos[[#This Row],[Latitude]]&gt;=Latitud_,Datos[[#This Row],[Latitude]]&lt;=_Latitud)</f>
        <v>0</v>
      </c>
      <c r="T1061" s="2" t="b">
        <f>AND(Datos[[#This Row],[Longitude]]&gt;=Longitud_,Datos[[#This Row],[Longitude]]&lt;=_Longitud)</f>
        <v>0</v>
      </c>
      <c r="U1061" s="2" t="b">
        <f>AND(Comodines[[#This Row],[Latitud]],Comodines[[#This Row],[Longitud]])</f>
        <v>0</v>
      </c>
      <c r="V1061" s="2" t="b">
        <f>IF(COUNTIFS($O$2:O1061,Comodines[[#This Row],[LatT&amp;LonT]],$F$2:F1061,Datos[[#This Row],[Acq_date]]-1)=0,TRUE,FALSE)</f>
        <v>1</v>
      </c>
      <c r="W1061" s="2" t="b">
        <f>AND(Comodines[[#This Row],[L&amp;L]],Comodines[[#This Row],[Nuevo_Fuego]])</f>
        <v>0</v>
      </c>
      <c r="X1061" s="2" t="str">
        <f>IF(Comodines[[#This Row],[L&amp;L]],Comodines[[#This Row],[Contador]],"")</f>
        <v/>
      </c>
      <c r="Y1061" s="2" t="str">
        <f>IFERROR(SMALL(Comodines[L&amp;LC1],COUNTA($U$2:U1061)),"")</f>
        <v/>
      </c>
      <c r="Z1061" s="2" t="str">
        <f>IF(AND(Comodines[[#This Row],[Nuevo_Fuego]],Comodines[[#This Row],[L&amp;L]]),Comodines[[#This Row],[Contador]],"")</f>
        <v/>
      </c>
      <c r="AA1061" s="2" t="str">
        <f>IFERROR(SMALL(Comodines[FuegoC1],COUNTA($W$2:W1061)),"")</f>
        <v/>
      </c>
      <c r="AB1061" s="3"/>
      <c r="AD1061" s="3"/>
      <c r="AE1061" s="3"/>
    </row>
    <row r="1062" spans="1:31" ht="15" x14ac:dyDescent="0.25">
      <c r="A1062" s="25">
        <v>9.6385400000000008</v>
      </c>
      <c r="B1062" s="18">
        <v>-63.561070000000001</v>
      </c>
      <c r="C1062" s="2">
        <v>303.5</v>
      </c>
      <c r="D1062" s="2">
        <v>0.3</v>
      </c>
      <c r="E1062" s="2">
        <v>0.6</v>
      </c>
      <c r="F1062" s="4">
        <v>42644</v>
      </c>
      <c r="G1062" s="2">
        <v>510</v>
      </c>
      <c r="H1062" s="2" t="s">
        <v>0</v>
      </c>
      <c r="I1062" s="2" t="s">
        <v>1</v>
      </c>
      <c r="J1062" s="2" t="s">
        <v>2</v>
      </c>
      <c r="K1062" s="2">
        <v>288.3</v>
      </c>
      <c r="L1062" s="2">
        <v>0</v>
      </c>
      <c r="M1062" s="6" t="s">
        <v>0</v>
      </c>
      <c r="N1062" s="23"/>
      <c r="O1062" s="21" t="str">
        <f>Comodines[[#This Row],[Lat_trunc]]&amp;Comodines[[#This Row],[Lon_trunc]]</f>
        <v>9.6385-63.561</v>
      </c>
      <c r="P1062" s="21">
        <f>MROUND(Datos[[#This Row],[Latitude]],IF(Datos[[#This Row],[Latitude]]&lt;0,-Precisión,Precisión))</f>
        <v>9.6385000000000005</v>
      </c>
      <c r="Q1062" s="21">
        <f>MROUND(Datos[[#This Row],[Longitude]],IF(Datos[[#This Row],[Longitude]]&lt;0,-Precisión,Precisión))</f>
        <v>-63.561</v>
      </c>
      <c r="R1062" s="1">
        <v>1061</v>
      </c>
      <c r="S1062" s="5" t="b">
        <f>AND(Datos[[#This Row],[Latitude]]&gt;=Latitud_,Datos[[#This Row],[Latitude]]&lt;=_Latitud)</f>
        <v>0</v>
      </c>
      <c r="T1062" s="2" t="b">
        <f>AND(Datos[[#This Row],[Longitude]]&gt;=Longitud_,Datos[[#This Row],[Longitude]]&lt;=_Longitud)</f>
        <v>0</v>
      </c>
      <c r="U1062" s="2" t="b">
        <f>AND(Comodines[[#This Row],[Latitud]],Comodines[[#This Row],[Longitud]])</f>
        <v>0</v>
      </c>
      <c r="V1062" s="2" t="b">
        <f>IF(COUNTIFS($O$2:O1062,Comodines[[#This Row],[LatT&amp;LonT]],$F$2:F1062,Datos[[#This Row],[Acq_date]]-1)=0,TRUE,FALSE)</f>
        <v>1</v>
      </c>
      <c r="W1062" s="2" t="b">
        <f>AND(Comodines[[#This Row],[L&amp;L]],Comodines[[#This Row],[Nuevo_Fuego]])</f>
        <v>0</v>
      </c>
      <c r="X1062" s="2" t="str">
        <f>IF(Comodines[[#This Row],[L&amp;L]],Comodines[[#This Row],[Contador]],"")</f>
        <v/>
      </c>
      <c r="Y1062" s="2" t="str">
        <f>IFERROR(SMALL(Comodines[L&amp;LC1],COUNTA($U$2:U1062)),"")</f>
        <v/>
      </c>
      <c r="Z1062" s="2" t="str">
        <f>IF(AND(Comodines[[#This Row],[Nuevo_Fuego]],Comodines[[#This Row],[L&amp;L]]),Comodines[[#This Row],[Contador]],"")</f>
        <v/>
      </c>
      <c r="AA1062" s="2" t="str">
        <f>IFERROR(SMALL(Comodines[FuegoC1],COUNTA($W$2:W1062)),"")</f>
        <v/>
      </c>
      <c r="AB1062" s="3"/>
      <c r="AD1062" s="3"/>
      <c r="AE1062" s="3"/>
    </row>
    <row r="1063" spans="1:31" ht="15" x14ac:dyDescent="0.25">
      <c r="A1063" s="25">
        <v>9.6381599999999992</v>
      </c>
      <c r="B1063" s="18">
        <v>-63.558169999999997</v>
      </c>
      <c r="C1063" s="2">
        <v>303.8</v>
      </c>
      <c r="D1063" s="2">
        <v>0.3</v>
      </c>
      <c r="E1063" s="2">
        <v>0.6</v>
      </c>
      <c r="F1063" s="4">
        <v>42644</v>
      </c>
      <c r="G1063" s="2">
        <v>510</v>
      </c>
      <c r="H1063" s="2" t="s">
        <v>0</v>
      </c>
      <c r="I1063" s="2" t="s">
        <v>1</v>
      </c>
      <c r="J1063" s="2" t="s">
        <v>2</v>
      </c>
      <c r="K1063" s="2">
        <v>288.39999999999998</v>
      </c>
      <c r="L1063" s="2">
        <v>0</v>
      </c>
      <c r="M1063" s="6" t="s">
        <v>0</v>
      </c>
      <c r="N1063" s="23"/>
      <c r="O1063" s="21" t="str">
        <f>Comodines[[#This Row],[Lat_trunc]]&amp;Comodines[[#This Row],[Lon_trunc]]</f>
        <v>9.638-63.558</v>
      </c>
      <c r="P1063" s="21">
        <f>MROUND(Datos[[#This Row],[Latitude]],IF(Datos[[#This Row],[Latitude]]&lt;0,-Precisión,Precisión))</f>
        <v>9.6379999999999999</v>
      </c>
      <c r="Q1063" s="21">
        <f>MROUND(Datos[[#This Row],[Longitude]],IF(Datos[[#This Row],[Longitude]]&lt;0,-Precisión,Precisión))</f>
        <v>-63.558</v>
      </c>
      <c r="R1063" s="1">
        <v>1062</v>
      </c>
      <c r="S1063" s="5" t="b">
        <f>AND(Datos[[#This Row],[Latitude]]&gt;=Latitud_,Datos[[#This Row],[Latitude]]&lt;=_Latitud)</f>
        <v>0</v>
      </c>
      <c r="T1063" s="2" t="b">
        <f>AND(Datos[[#This Row],[Longitude]]&gt;=Longitud_,Datos[[#This Row],[Longitude]]&lt;=_Longitud)</f>
        <v>0</v>
      </c>
      <c r="U1063" s="2" t="b">
        <f>AND(Comodines[[#This Row],[Latitud]],Comodines[[#This Row],[Longitud]])</f>
        <v>0</v>
      </c>
      <c r="V1063" s="2" t="b">
        <f>IF(COUNTIFS($O$2:O1063,Comodines[[#This Row],[LatT&amp;LonT]],$F$2:F1063,Datos[[#This Row],[Acq_date]]-1)=0,TRUE,FALSE)</f>
        <v>1</v>
      </c>
      <c r="W1063" s="2" t="b">
        <f>AND(Comodines[[#This Row],[L&amp;L]],Comodines[[#This Row],[Nuevo_Fuego]])</f>
        <v>0</v>
      </c>
      <c r="X1063" s="2" t="str">
        <f>IF(Comodines[[#This Row],[L&amp;L]],Comodines[[#This Row],[Contador]],"")</f>
        <v/>
      </c>
      <c r="Y1063" s="2" t="str">
        <f>IFERROR(SMALL(Comodines[L&amp;LC1],COUNTA($U$2:U1063)),"")</f>
        <v/>
      </c>
      <c r="Z1063" s="2" t="str">
        <f>IF(AND(Comodines[[#This Row],[Nuevo_Fuego]],Comodines[[#This Row],[L&amp;L]]),Comodines[[#This Row],[Contador]],"")</f>
        <v/>
      </c>
      <c r="AA1063" s="2" t="str">
        <f>IFERROR(SMALL(Comodines[FuegoC1],COUNTA($W$2:W1063)),"")</f>
        <v/>
      </c>
      <c r="AB1063" s="3"/>
      <c r="AD1063" s="3"/>
      <c r="AE1063" s="3"/>
    </row>
    <row r="1064" spans="1:31" ht="15" x14ac:dyDescent="0.25">
      <c r="A1064" s="25">
        <v>9.6333800000000007</v>
      </c>
      <c r="B1064" s="18">
        <v>-63.72092</v>
      </c>
      <c r="C1064" s="2">
        <v>367</v>
      </c>
      <c r="D1064" s="2">
        <v>0.3</v>
      </c>
      <c r="E1064" s="2">
        <v>0.6</v>
      </c>
      <c r="F1064" s="4">
        <v>42644</v>
      </c>
      <c r="G1064" s="2">
        <v>510</v>
      </c>
      <c r="H1064" s="2" t="s">
        <v>0</v>
      </c>
      <c r="I1064" s="2" t="s">
        <v>1</v>
      </c>
      <c r="J1064" s="2" t="s">
        <v>2</v>
      </c>
      <c r="K1064" s="2">
        <v>289.3</v>
      </c>
      <c r="L1064" s="2">
        <v>0</v>
      </c>
      <c r="M1064" s="6" t="s">
        <v>0</v>
      </c>
      <c r="N1064" s="23"/>
      <c r="O1064" s="21" t="str">
        <f>Comodines[[#This Row],[Lat_trunc]]&amp;Comodines[[#This Row],[Lon_trunc]]</f>
        <v>9.6335-63.721</v>
      </c>
      <c r="P1064" s="21">
        <f>MROUND(Datos[[#This Row],[Latitude]],IF(Datos[[#This Row],[Latitude]]&lt;0,-Precisión,Precisión))</f>
        <v>9.6334999999999997</v>
      </c>
      <c r="Q1064" s="21">
        <f>MROUND(Datos[[#This Row],[Longitude]],IF(Datos[[#This Row],[Longitude]]&lt;0,-Precisión,Precisión))</f>
        <v>-63.721000000000004</v>
      </c>
      <c r="R1064" s="1">
        <v>1063</v>
      </c>
      <c r="S1064" s="5" t="b">
        <f>AND(Datos[[#This Row],[Latitude]]&gt;=Latitud_,Datos[[#This Row],[Latitude]]&lt;=_Latitud)</f>
        <v>0</v>
      </c>
      <c r="T1064" s="2" t="b">
        <f>AND(Datos[[#This Row],[Longitude]]&gt;=Longitud_,Datos[[#This Row],[Longitude]]&lt;=_Longitud)</f>
        <v>0</v>
      </c>
      <c r="U1064" s="2" t="b">
        <f>AND(Comodines[[#This Row],[Latitud]],Comodines[[#This Row],[Longitud]])</f>
        <v>0</v>
      </c>
      <c r="V1064" s="2" t="b">
        <f>IF(COUNTIFS($O$2:O1064,Comodines[[#This Row],[LatT&amp;LonT]],$F$2:F1064,Datos[[#This Row],[Acq_date]]-1)=0,TRUE,FALSE)</f>
        <v>1</v>
      </c>
      <c r="W1064" s="2" t="b">
        <f>AND(Comodines[[#This Row],[L&amp;L]],Comodines[[#This Row],[Nuevo_Fuego]])</f>
        <v>0</v>
      </c>
      <c r="X1064" s="2" t="str">
        <f>IF(Comodines[[#This Row],[L&amp;L]],Comodines[[#This Row],[Contador]],"")</f>
        <v/>
      </c>
      <c r="Y1064" s="2" t="str">
        <f>IFERROR(SMALL(Comodines[L&amp;LC1],COUNTA($U$2:U1064)),"")</f>
        <v/>
      </c>
      <c r="Z1064" s="2" t="str">
        <f>IF(AND(Comodines[[#This Row],[Nuevo_Fuego]],Comodines[[#This Row],[L&amp;L]]),Comodines[[#This Row],[Contador]],"")</f>
        <v/>
      </c>
      <c r="AA1064" s="2" t="str">
        <f>IFERROR(SMALL(Comodines[FuegoC1],COUNTA($W$2:W1064)),"")</f>
        <v/>
      </c>
      <c r="AB1064" s="3"/>
      <c r="AD1064" s="3"/>
      <c r="AE1064" s="3"/>
    </row>
    <row r="1065" spans="1:31" ht="15" x14ac:dyDescent="0.25">
      <c r="A1065" s="25">
        <v>9.6299299999999999</v>
      </c>
      <c r="B1065" s="18">
        <v>-63.693950000000001</v>
      </c>
      <c r="C1065" s="2">
        <v>331.7</v>
      </c>
      <c r="D1065" s="2">
        <v>0.3</v>
      </c>
      <c r="E1065" s="2">
        <v>0.6</v>
      </c>
      <c r="F1065" s="4">
        <v>42644</v>
      </c>
      <c r="G1065" s="2">
        <v>510</v>
      </c>
      <c r="H1065" s="2" t="s">
        <v>0</v>
      </c>
      <c r="I1065" s="2" t="s">
        <v>1</v>
      </c>
      <c r="J1065" s="2" t="s">
        <v>2</v>
      </c>
      <c r="K1065" s="2">
        <v>288.2</v>
      </c>
      <c r="L1065" s="2">
        <v>0</v>
      </c>
      <c r="M1065" s="6" t="s">
        <v>0</v>
      </c>
      <c r="N1065" s="23"/>
      <c r="O1065" s="21" t="str">
        <f>Comodines[[#This Row],[Lat_trunc]]&amp;Comodines[[#This Row],[Lon_trunc]]</f>
        <v>9.63-63.694</v>
      </c>
      <c r="P1065" s="21">
        <f>MROUND(Datos[[#This Row],[Latitude]],IF(Datos[[#This Row],[Latitude]]&lt;0,-Precisión,Precisión))</f>
        <v>9.6300000000000008</v>
      </c>
      <c r="Q1065" s="21">
        <f>MROUND(Datos[[#This Row],[Longitude]],IF(Datos[[#This Row],[Longitude]]&lt;0,-Precisión,Precisión))</f>
        <v>-63.694000000000003</v>
      </c>
      <c r="R1065" s="1">
        <v>1064</v>
      </c>
      <c r="S1065" s="5" t="b">
        <f>AND(Datos[[#This Row],[Latitude]]&gt;=Latitud_,Datos[[#This Row],[Latitude]]&lt;=_Latitud)</f>
        <v>0</v>
      </c>
      <c r="T1065" s="2" t="b">
        <f>AND(Datos[[#This Row],[Longitude]]&gt;=Longitud_,Datos[[#This Row],[Longitude]]&lt;=_Longitud)</f>
        <v>0</v>
      </c>
      <c r="U1065" s="2" t="b">
        <f>AND(Comodines[[#This Row],[Latitud]],Comodines[[#This Row],[Longitud]])</f>
        <v>0</v>
      </c>
      <c r="V1065" s="2" t="b">
        <f>IF(COUNTIFS($O$2:O1065,Comodines[[#This Row],[LatT&amp;LonT]],$F$2:F1065,Datos[[#This Row],[Acq_date]]-1)=0,TRUE,FALSE)</f>
        <v>1</v>
      </c>
      <c r="W1065" s="2" t="b">
        <f>AND(Comodines[[#This Row],[L&amp;L]],Comodines[[#This Row],[Nuevo_Fuego]])</f>
        <v>0</v>
      </c>
      <c r="X1065" s="2" t="str">
        <f>IF(Comodines[[#This Row],[L&amp;L]],Comodines[[#This Row],[Contador]],"")</f>
        <v/>
      </c>
      <c r="Y1065" s="2" t="str">
        <f>IFERROR(SMALL(Comodines[L&amp;LC1],COUNTA($U$2:U1065)),"")</f>
        <v/>
      </c>
      <c r="Z1065" s="2" t="str">
        <f>IF(AND(Comodines[[#This Row],[Nuevo_Fuego]],Comodines[[#This Row],[L&amp;L]]),Comodines[[#This Row],[Contador]],"")</f>
        <v/>
      </c>
      <c r="AA1065" s="2" t="str">
        <f>IFERROR(SMALL(Comodines[FuegoC1],COUNTA($W$2:W1065)),"")</f>
        <v/>
      </c>
      <c r="AB1065" s="3"/>
      <c r="AD1065" s="3"/>
      <c r="AE1065" s="3"/>
    </row>
    <row r="1066" spans="1:31" ht="15" x14ac:dyDescent="0.25">
      <c r="A1066" s="25">
        <v>9.6337600000000005</v>
      </c>
      <c r="B1066" s="18">
        <v>-63.72392</v>
      </c>
      <c r="C1066" s="2">
        <v>302.3</v>
      </c>
      <c r="D1066" s="2">
        <v>0.3</v>
      </c>
      <c r="E1066" s="2">
        <v>0.6</v>
      </c>
      <c r="F1066" s="4">
        <v>42644</v>
      </c>
      <c r="G1066" s="2">
        <v>510</v>
      </c>
      <c r="H1066" s="2" t="s">
        <v>0</v>
      </c>
      <c r="I1066" s="2" t="s">
        <v>1</v>
      </c>
      <c r="J1066" s="2" t="s">
        <v>2</v>
      </c>
      <c r="K1066" s="2">
        <v>287.7</v>
      </c>
      <c r="L1066" s="2">
        <v>0</v>
      </c>
      <c r="M1066" s="6" t="s">
        <v>0</v>
      </c>
      <c r="N1066" s="23"/>
      <c r="O1066" s="21" t="str">
        <f>Comodines[[#This Row],[Lat_trunc]]&amp;Comodines[[#This Row],[Lon_trunc]]</f>
        <v>9.634-63.724</v>
      </c>
      <c r="P1066" s="21">
        <f>MROUND(Datos[[#This Row],[Latitude]],IF(Datos[[#This Row],[Latitude]]&lt;0,-Precisión,Precisión))</f>
        <v>9.6340000000000003</v>
      </c>
      <c r="Q1066" s="21">
        <f>MROUND(Datos[[#This Row],[Longitude]],IF(Datos[[#This Row],[Longitude]]&lt;0,-Precisión,Precisión))</f>
        <v>-63.724000000000004</v>
      </c>
      <c r="R1066" s="1">
        <v>1065</v>
      </c>
      <c r="S1066" s="5" t="b">
        <f>AND(Datos[[#This Row],[Latitude]]&gt;=Latitud_,Datos[[#This Row],[Latitude]]&lt;=_Latitud)</f>
        <v>0</v>
      </c>
      <c r="T1066" s="2" t="b">
        <f>AND(Datos[[#This Row],[Longitude]]&gt;=Longitud_,Datos[[#This Row],[Longitude]]&lt;=_Longitud)</f>
        <v>0</v>
      </c>
      <c r="U1066" s="2" t="b">
        <f>AND(Comodines[[#This Row],[Latitud]],Comodines[[#This Row],[Longitud]])</f>
        <v>0</v>
      </c>
      <c r="V1066" s="2" t="b">
        <f>IF(COUNTIFS($O$2:O1066,Comodines[[#This Row],[LatT&amp;LonT]],$F$2:F1066,Datos[[#This Row],[Acq_date]]-1)=0,TRUE,FALSE)</f>
        <v>1</v>
      </c>
      <c r="W1066" s="2" t="b">
        <f>AND(Comodines[[#This Row],[L&amp;L]],Comodines[[#This Row],[Nuevo_Fuego]])</f>
        <v>0</v>
      </c>
      <c r="X1066" s="2" t="str">
        <f>IF(Comodines[[#This Row],[L&amp;L]],Comodines[[#This Row],[Contador]],"")</f>
        <v/>
      </c>
      <c r="Y1066" s="2" t="str">
        <f>IFERROR(SMALL(Comodines[L&amp;LC1],COUNTA($U$2:U1066)),"")</f>
        <v/>
      </c>
      <c r="Z1066" s="2" t="str">
        <f>IF(AND(Comodines[[#This Row],[Nuevo_Fuego]],Comodines[[#This Row],[L&amp;L]]),Comodines[[#This Row],[Contador]],"")</f>
        <v/>
      </c>
      <c r="AA1066" s="2" t="str">
        <f>IFERROR(SMALL(Comodines[FuegoC1],COUNTA($W$2:W1066)),"")</f>
        <v/>
      </c>
      <c r="AB1066" s="3"/>
      <c r="AD1066" s="3"/>
      <c r="AE1066" s="3"/>
    </row>
    <row r="1067" spans="1:31" ht="15" x14ac:dyDescent="0.25">
      <c r="A1067" s="25">
        <v>9.6329899999999995</v>
      </c>
      <c r="B1067" s="18">
        <v>-63.717919999999999</v>
      </c>
      <c r="C1067" s="2">
        <v>302.89999999999998</v>
      </c>
      <c r="D1067" s="2">
        <v>0.3</v>
      </c>
      <c r="E1067" s="2">
        <v>0.6</v>
      </c>
      <c r="F1067" s="4">
        <v>42644</v>
      </c>
      <c r="G1067" s="2">
        <v>510</v>
      </c>
      <c r="H1067" s="2" t="s">
        <v>0</v>
      </c>
      <c r="I1067" s="2" t="s">
        <v>1</v>
      </c>
      <c r="J1067" s="2" t="s">
        <v>2</v>
      </c>
      <c r="K1067" s="2">
        <v>287.8</v>
      </c>
      <c r="L1067" s="2">
        <v>0</v>
      </c>
      <c r="M1067" s="6" t="s">
        <v>0</v>
      </c>
      <c r="N1067" s="23"/>
      <c r="O1067" s="21" t="str">
        <f>Comodines[[#This Row],[Lat_trunc]]&amp;Comodines[[#This Row],[Lon_trunc]]</f>
        <v>9.633-63.718</v>
      </c>
      <c r="P1067" s="21">
        <f>MROUND(Datos[[#This Row],[Latitude]],IF(Datos[[#This Row],[Latitude]]&lt;0,-Precisión,Precisión))</f>
        <v>9.6330000000000009</v>
      </c>
      <c r="Q1067" s="21">
        <f>MROUND(Datos[[#This Row],[Longitude]],IF(Datos[[#This Row],[Longitude]]&lt;0,-Precisión,Precisión))</f>
        <v>-63.718000000000004</v>
      </c>
      <c r="R1067" s="1">
        <v>1066</v>
      </c>
      <c r="S1067" s="5" t="b">
        <f>AND(Datos[[#This Row],[Latitude]]&gt;=Latitud_,Datos[[#This Row],[Latitude]]&lt;=_Latitud)</f>
        <v>0</v>
      </c>
      <c r="T1067" s="2" t="b">
        <f>AND(Datos[[#This Row],[Longitude]]&gt;=Longitud_,Datos[[#This Row],[Longitude]]&lt;=_Longitud)</f>
        <v>0</v>
      </c>
      <c r="U1067" s="2" t="b">
        <f>AND(Comodines[[#This Row],[Latitud]],Comodines[[#This Row],[Longitud]])</f>
        <v>0</v>
      </c>
      <c r="V1067" s="2" t="b">
        <f>IF(COUNTIFS($O$2:O1067,Comodines[[#This Row],[LatT&amp;LonT]],$F$2:F1067,Datos[[#This Row],[Acq_date]]-1)=0,TRUE,FALSE)</f>
        <v>1</v>
      </c>
      <c r="W1067" s="2" t="b">
        <f>AND(Comodines[[#This Row],[L&amp;L]],Comodines[[#This Row],[Nuevo_Fuego]])</f>
        <v>0</v>
      </c>
      <c r="X1067" s="2" t="str">
        <f>IF(Comodines[[#This Row],[L&amp;L]],Comodines[[#This Row],[Contador]],"")</f>
        <v/>
      </c>
      <c r="Y1067" s="2" t="str">
        <f>IFERROR(SMALL(Comodines[L&amp;LC1],COUNTA($U$2:U1067)),"")</f>
        <v/>
      </c>
      <c r="Z1067" s="2" t="str">
        <f>IF(AND(Comodines[[#This Row],[Nuevo_Fuego]],Comodines[[#This Row],[L&amp;L]]),Comodines[[#This Row],[Contador]],"")</f>
        <v/>
      </c>
      <c r="AA1067" s="2" t="str">
        <f>IFERROR(SMALL(Comodines[FuegoC1],COUNTA($W$2:W1067)),"")</f>
        <v/>
      </c>
      <c r="AB1067" s="3"/>
      <c r="AD1067" s="3"/>
      <c r="AE1067" s="3"/>
    </row>
    <row r="1068" spans="1:31" ht="15" x14ac:dyDescent="0.25">
      <c r="A1068" s="25">
        <v>9.6295500000000001</v>
      </c>
      <c r="B1068" s="18">
        <v>-63.690959999999997</v>
      </c>
      <c r="C1068" s="2">
        <v>306.8</v>
      </c>
      <c r="D1068" s="2">
        <v>0.3</v>
      </c>
      <c r="E1068" s="2">
        <v>0.6</v>
      </c>
      <c r="F1068" s="4">
        <v>42644</v>
      </c>
      <c r="G1068" s="2">
        <v>510</v>
      </c>
      <c r="H1068" s="2" t="s">
        <v>0</v>
      </c>
      <c r="I1068" s="2" t="s">
        <v>1</v>
      </c>
      <c r="J1068" s="2" t="s">
        <v>2</v>
      </c>
      <c r="K1068" s="2">
        <v>288.2</v>
      </c>
      <c r="L1068" s="2">
        <v>0</v>
      </c>
      <c r="M1068" s="6" t="s">
        <v>0</v>
      </c>
      <c r="N1068" s="23"/>
      <c r="O1068" s="21" t="str">
        <f>Comodines[[#This Row],[Lat_trunc]]&amp;Comodines[[#This Row],[Lon_trunc]]</f>
        <v>9.6295-63.691</v>
      </c>
      <c r="P1068" s="21">
        <f>MROUND(Datos[[#This Row],[Latitude]],IF(Datos[[#This Row],[Latitude]]&lt;0,-Precisión,Precisión))</f>
        <v>9.6295000000000002</v>
      </c>
      <c r="Q1068" s="21">
        <f>MROUND(Datos[[#This Row],[Longitude]],IF(Datos[[#This Row],[Longitude]]&lt;0,-Precisión,Precisión))</f>
        <v>-63.691000000000003</v>
      </c>
      <c r="R1068" s="1">
        <v>1067</v>
      </c>
      <c r="S1068" s="5" t="b">
        <f>AND(Datos[[#This Row],[Latitude]]&gt;=Latitud_,Datos[[#This Row],[Latitude]]&lt;=_Latitud)</f>
        <v>0</v>
      </c>
      <c r="T1068" s="2" t="b">
        <f>AND(Datos[[#This Row],[Longitude]]&gt;=Longitud_,Datos[[#This Row],[Longitude]]&lt;=_Longitud)</f>
        <v>0</v>
      </c>
      <c r="U1068" s="2" t="b">
        <f>AND(Comodines[[#This Row],[Latitud]],Comodines[[#This Row],[Longitud]])</f>
        <v>0</v>
      </c>
      <c r="V1068" s="2" t="b">
        <f>IF(COUNTIFS($O$2:O1068,Comodines[[#This Row],[LatT&amp;LonT]],$F$2:F1068,Datos[[#This Row],[Acq_date]]-1)=0,TRUE,FALSE)</f>
        <v>1</v>
      </c>
      <c r="W1068" s="2" t="b">
        <f>AND(Comodines[[#This Row],[L&amp;L]],Comodines[[#This Row],[Nuevo_Fuego]])</f>
        <v>0</v>
      </c>
      <c r="X1068" s="2" t="str">
        <f>IF(Comodines[[#This Row],[L&amp;L]],Comodines[[#This Row],[Contador]],"")</f>
        <v/>
      </c>
      <c r="Y1068" s="2" t="str">
        <f>IFERROR(SMALL(Comodines[L&amp;LC1],COUNTA($U$2:U1068)),"")</f>
        <v/>
      </c>
      <c r="Z1068" s="2" t="str">
        <f>IF(AND(Comodines[[#This Row],[Nuevo_Fuego]],Comodines[[#This Row],[L&amp;L]]),Comodines[[#This Row],[Contador]],"")</f>
        <v/>
      </c>
      <c r="AA1068" s="2" t="str">
        <f>IFERROR(SMALL(Comodines[FuegoC1],COUNTA($W$2:W1068)),"")</f>
        <v/>
      </c>
      <c r="AB1068" s="3"/>
      <c r="AD1068" s="3"/>
      <c r="AE1068" s="3"/>
    </row>
    <row r="1069" spans="1:31" ht="15" x14ac:dyDescent="0.25">
      <c r="A1069" s="25">
        <v>9.6353399999999993</v>
      </c>
      <c r="B1069" s="18">
        <v>-63.721359999999997</v>
      </c>
      <c r="C1069" s="2">
        <v>302.89999999999998</v>
      </c>
      <c r="D1069" s="2">
        <v>0.3</v>
      </c>
      <c r="E1069" s="2">
        <v>0.6</v>
      </c>
      <c r="F1069" s="4">
        <v>42644</v>
      </c>
      <c r="G1069" s="2">
        <v>510</v>
      </c>
      <c r="H1069" s="2" t="s">
        <v>0</v>
      </c>
      <c r="I1069" s="2" t="s">
        <v>1</v>
      </c>
      <c r="J1069" s="2" t="s">
        <v>2</v>
      </c>
      <c r="K1069" s="2">
        <v>287.60000000000002</v>
      </c>
      <c r="L1069" s="2">
        <v>0</v>
      </c>
      <c r="M1069" s="6" t="s">
        <v>0</v>
      </c>
      <c r="N1069" s="23"/>
      <c r="O1069" s="21" t="str">
        <f>Comodines[[#This Row],[Lat_trunc]]&amp;Comodines[[#This Row],[Lon_trunc]]</f>
        <v>9.6355-63.7215</v>
      </c>
      <c r="P1069" s="21">
        <f>MROUND(Datos[[#This Row],[Latitude]],IF(Datos[[#This Row],[Latitude]]&lt;0,-Precisión,Precisión))</f>
        <v>9.6355000000000004</v>
      </c>
      <c r="Q1069" s="21">
        <f>MROUND(Datos[[#This Row],[Longitude]],IF(Datos[[#This Row],[Longitude]]&lt;0,-Precisión,Precisión))</f>
        <v>-63.721499999999999</v>
      </c>
      <c r="R1069" s="1">
        <v>1068</v>
      </c>
      <c r="S1069" s="5" t="b">
        <f>AND(Datos[[#This Row],[Latitude]]&gt;=Latitud_,Datos[[#This Row],[Latitude]]&lt;=_Latitud)</f>
        <v>0</v>
      </c>
      <c r="T1069" s="2" t="b">
        <f>AND(Datos[[#This Row],[Longitude]]&gt;=Longitud_,Datos[[#This Row],[Longitude]]&lt;=_Longitud)</f>
        <v>0</v>
      </c>
      <c r="U1069" s="2" t="b">
        <f>AND(Comodines[[#This Row],[Latitud]],Comodines[[#This Row],[Longitud]])</f>
        <v>0</v>
      </c>
      <c r="V1069" s="2" t="b">
        <f>IF(COUNTIFS($O$2:O1069,Comodines[[#This Row],[LatT&amp;LonT]],$F$2:F1069,Datos[[#This Row],[Acq_date]]-1)=0,TRUE,FALSE)</f>
        <v>1</v>
      </c>
      <c r="W1069" s="2" t="b">
        <f>AND(Comodines[[#This Row],[L&amp;L]],Comodines[[#This Row],[Nuevo_Fuego]])</f>
        <v>0</v>
      </c>
      <c r="X1069" s="2" t="str">
        <f>IF(Comodines[[#This Row],[L&amp;L]],Comodines[[#This Row],[Contador]],"")</f>
        <v/>
      </c>
      <c r="Y1069" s="2" t="str">
        <f>IFERROR(SMALL(Comodines[L&amp;LC1],COUNTA($U$2:U1069)),"")</f>
        <v/>
      </c>
      <c r="Z1069" s="2" t="str">
        <f>IF(AND(Comodines[[#This Row],[Nuevo_Fuego]],Comodines[[#This Row],[L&amp;L]]),Comodines[[#This Row],[Contador]],"")</f>
        <v/>
      </c>
      <c r="AA1069" s="2" t="str">
        <f>IFERROR(SMALL(Comodines[FuegoC1],COUNTA($W$2:W1069)),"")</f>
        <v/>
      </c>
      <c r="AB1069" s="3"/>
      <c r="AD1069" s="3"/>
      <c r="AE1069" s="3"/>
    </row>
    <row r="1070" spans="1:31" ht="15" x14ac:dyDescent="0.25">
      <c r="A1070" s="25">
        <v>9.6316900000000008</v>
      </c>
      <c r="B1070" s="18">
        <v>-63.69444</v>
      </c>
      <c r="C1070" s="2">
        <v>304.3</v>
      </c>
      <c r="D1070" s="2">
        <v>0.3</v>
      </c>
      <c r="E1070" s="2">
        <v>0.6</v>
      </c>
      <c r="F1070" s="4">
        <v>42644</v>
      </c>
      <c r="G1070" s="2">
        <v>510</v>
      </c>
      <c r="H1070" s="2" t="s">
        <v>0</v>
      </c>
      <c r="I1070" s="2" t="s">
        <v>1</v>
      </c>
      <c r="J1070" s="2" t="s">
        <v>2</v>
      </c>
      <c r="K1070" s="2">
        <v>288.10000000000002</v>
      </c>
      <c r="L1070" s="2">
        <v>0</v>
      </c>
      <c r="M1070" s="6" t="s">
        <v>0</v>
      </c>
      <c r="N1070" s="23"/>
      <c r="O1070" s="21" t="str">
        <f>Comodines[[#This Row],[Lat_trunc]]&amp;Comodines[[#This Row],[Lon_trunc]]</f>
        <v>9.6315-63.6945</v>
      </c>
      <c r="P1070" s="21">
        <f>MROUND(Datos[[#This Row],[Latitude]],IF(Datos[[#This Row],[Latitude]]&lt;0,-Precisión,Precisión))</f>
        <v>9.6315000000000008</v>
      </c>
      <c r="Q1070" s="21">
        <f>MROUND(Datos[[#This Row],[Longitude]],IF(Datos[[#This Row],[Longitude]]&lt;0,-Precisión,Precisión))</f>
        <v>-63.694499999999998</v>
      </c>
      <c r="R1070" s="1">
        <v>1069</v>
      </c>
      <c r="S1070" s="5" t="b">
        <f>AND(Datos[[#This Row],[Latitude]]&gt;=Latitud_,Datos[[#This Row],[Latitude]]&lt;=_Latitud)</f>
        <v>0</v>
      </c>
      <c r="T1070" s="2" t="b">
        <f>AND(Datos[[#This Row],[Longitude]]&gt;=Longitud_,Datos[[#This Row],[Longitude]]&lt;=_Longitud)</f>
        <v>0</v>
      </c>
      <c r="U1070" s="2" t="b">
        <f>AND(Comodines[[#This Row],[Latitud]],Comodines[[#This Row],[Longitud]])</f>
        <v>0</v>
      </c>
      <c r="V1070" s="2" t="b">
        <f>IF(COUNTIFS($O$2:O1070,Comodines[[#This Row],[LatT&amp;LonT]],$F$2:F1070,Datos[[#This Row],[Acq_date]]-1)=0,TRUE,FALSE)</f>
        <v>1</v>
      </c>
      <c r="W1070" s="2" t="b">
        <f>AND(Comodines[[#This Row],[L&amp;L]],Comodines[[#This Row],[Nuevo_Fuego]])</f>
        <v>0</v>
      </c>
      <c r="X1070" s="2" t="str">
        <f>IF(Comodines[[#This Row],[L&amp;L]],Comodines[[#This Row],[Contador]],"")</f>
        <v/>
      </c>
      <c r="Y1070" s="2" t="str">
        <f>IFERROR(SMALL(Comodines[L&amp;LC1],COUNTA($U$2:U1070)),"")</f>
        <v/>
      </c>
      <c r="Z1070" s="2" t="str">
        <f>IF(AND(Comodines[[#This Row],[Nuevo_Fuego]],Comodines[[#This Row],[L&amp;L]]),Comodines[[#This Row],[Contador]],"")</f>
        <v/>
      </c>
      <c r="AA1070" s="2" t="str">
        <f>IFERROR(SMALL(Comodines[FuegoC1],COUNTA($W$2:W1070)),"")</f>
        <v/>
      </c>
      <c r="AB1070" s="3"/>
      <c r="AD1070" s="3"/>
      <c r="AE1070" s="3"/>
    </row>
    <row r="1071" spans="1:31" ht="15" x14ac:dyDescent="0.25">
      <c r="A1071" s="25">
        <v>9.6302599999999998</v>
      </c>
      <c r="B1071" s="18">
        <v>-63.722110000000001</v>
      </c>
      <c r="C1071" s="2">
        <v>351.4</v>
      </c>
      <c r="D1071" s="2">
        <v>0.3</v>
      </c>
      <c r="E1071" s="2">
        <v>0.6</v>
      </c>
      <c r="F1071" s="4">
        <v>42644</v>
      </c>
      <c r="G1071" s="2">
        <v>510</v>
      </c>
      <c r="H1071" s="2" t="s">
        <v>0</v>
      </c>
      <c r="I1071" s="2" t="s">
        <v>1</v>
      </c>
      <c r="J1071" s="2" t="s">
        <v>2</v>
      </c>
      <c r="K1071" s="2">
        <v>288.10000000000002</v>
      </c>
      <c r="L1071" s="2">
        <v>0</v>
      </c>
      <c r="M1071" s="6" t="s">
        <v>0</v>
      </c>
      <c r="N1071" s="23"/>
      <c r="O1071" s="21" t="str">
        <f>Comodines[[#This Row],[Lat_trunc]]&amp;Comodines[[#This Row],[Lon_trunc]]</f>
        <v>9.6305-63.722</v>
      </c>
      <c r="P1071" s="21">
        <f>MROUND(Datos[[#This Row],[Latitude]],IF(Datos[[#This Row],[Latitude]]&lt;0,-Precisión,Precisión))</f>
        <v>9.6304999999999996</v>
      </c>
      <c r="Q1071" s="21">
        <f>MROUND(Datos[[#This Row],[Longitude]],IF(Datos[[#This Row],[Longitude]]&lt;0,-Precisión,Precisión))</f>
        <v>-63.722000000000001</v>
      </c>
      <c r="R1071" s="1">
        <v>1070</v>
      </c>
      <c r="S1071" s="5" t="b">
        <f>AND(Datos[[#This Row],[Latitude]]&gt;=Latitud_,Datos[[#This Row],[Latitude]]&lt;=_Latitud)</f>
        <v>0</v>
      </c>
      <c r="T1071" s="2" t="b">
        <f>AND(Datos[[#This Row],[Longitude]]&gt;=Longitud_,Datos[[#This Row],[Longitude]]&lt;=_Longitud)</f>
        <v>0</v>
      </c>
      <c r="U1071" s="2" t="b">
        <f>AND(Comodines[[#This Row],[Latitud]],Comodines[[#This Row],[Longitud]])</f>
        <v>0</v>
      </c>
      <c r="V1071" s="2" t="b">
        <f>IF(COUNTIFS($O$2:O1071,Comodines[[#This Row],[LatT&amp;LonT]],$F$2:F1071,Datos[[#This Row],[Acq_date]]-1)=0,TRUE,FALSE)</f>
        <v>1</v>
      </c>
      <c r="W1071" s="2" t="b">
        <f>AND(Comodines[[#This Row],[L&amp;L]],Comodines[[#This Row],[Nuevo_Fuego]])</f>
        <v>0</v>
      </c>
      <c r="X1071" s="2" t="str">
        <f>IF(Comodines[[#This Row],[L&amp;L]],Comodines[[#This Row],[Contador]],"")</f>
        <v/>
      </c>
      <c r="Y1071" s="2" t="str">
        <f>IFERROR(SMALL(Comodines[L&amp;LC1],COUNTA($U$2:U1071)),"")</f>
        <v/>
      </c>
      <c r="Z1071" s="2" t="str">
        <f>IF(AND(Comodines[[#This Row],[Nuevo_Fuego]],Comodines[[#This Row],[L&amp;L]]),Comodines[[#This Row],[Contador]],"")</f>
        <v/>
      </c>
      <c r="AA1071" s="2" t="str">
        <f>IFERROR(SMALL(Comodines[FuegoC1],COUNTA($W$2:W1071)),"")</f>
        <v/>
      </c>
      <c r="AB1071" s="3"/>
      <c r="AD1071" s="3"/>
      <c r="AE1071" s="3"/>
    </row>
    <row r="1072" spans="1:31" ht="15" x14ac:dyDescent="0.25">
      <c r="A1072" s="25">
        <v>9.6298600000000008</v>
      </c>
      <c r="B1072" s="18">
        <v>-63.719119999999997</v>
      </c>
      <c r="C1072" s="2">
        <v>328</v>
      </c>
      <c r="D1072" s="2">
        <v>0.3</v>
      </c>
      <c r="E1072" s="2">
        <v>0.6</v>
      </c>
      <c r="F1072" s="4">
        <v>42644</v>
      </c>
      <c r="G1072" s="2">
        <v>510</v>
      </c>
      <c r="H1072" s="2" t="s">
        <v>0</v>
      </c>
      <c r="I1072" s="2" t="s">
        <v>1</v>
      </c>
      <c r="J1072" s="2" t="s">
        <v>2</v>
      </c>
      <c r="K1072" s="2">
        <v>287.7</v>
      </c>
      <c r="L1072" s="2">
        <v>0</v>
      </c>
      <c r="M1072" s="6" t="s">
        <v>0</v>
      </c>
      <c r="N1072" s="23"/>
      <c r="O1072" s="21" t="str">
        <f>Comodines[[#This Row],[Lat_trunc]]&amp;Comodines[[#This Row],[Lon_trunc]]</f>
        <v>9.63-63.719</v>
      </c>
      <c r="P1072" s="21">
        <f>MROUND(Datos[[#This Row],[Latitude]],IF(Datos[[#This Row],[Latitude]]&lt;0,-Precisión,Precisión))</f>
        <v>9.6300000000000008</v>
      </c>
      <c r="Q1072" s="21">
        <f>MROUND(Datos[[#This Row],[Longitude]],IF(Datos[[#This Row],[Longitude]]&lt;0,-Precisión,Precisión))</f>
        <v>-63.719000000000001</v>
      </c>
      <c r="R1072" s="1">
        <v>1071</v>
      </c>
      <c r="S1072" s="5" t="b">
        <f>AND(Datos[[#This Row],[Latitude]]&gt;=Latitud_,Datos[[#This Row],[Latitude]]&lt;=_Latitud)</f>
        <v>0</v>
      </c>
      <c r="T1072" s="2" t="b">
        <f>AND(Datos[[#This Row],[Longitude]]&gt;=Longitud_,Datos[[#This Row],[Longitude]]&lt;=_Longitud)</f>
        <v>0</v>
      </c>
      <c r="U1072" s="2" t="b">
        <f>AND(Comodines[[#This Row],[Latitud]],Comodines[[#This Row],[Longitud]])</f>
        <v>0</v>
      </c>
      <c r="V1072" s="2" t="b">
        <f>IF(COUNTIFS($O$2:O1072,Comodines[[#This Row],[LatT&amp;LonT]],$F$2:F1072,Datos[[#This Row],[Acq_date]]-1)=0,TRUE,FALSE)</f>
        <v>1</v>
      </c>
      <c r="W1072" s="2" t="b">
        <f>AND(Comodines[[#This Row],[L&amp;L]],Comodines[[#This Row],[Nuevo_Fuego]])</f>
        <v>0</v>
      </c>
      <c r="X1072" s="2" t="str">
        <f>IF(Comodines[[#This Row],[L&amp;L]],Comodines[[#This Row],[Contador]],"")</f>
        <v/>
      </c>
      <c r="Y1072" s="2" t="str">
        <f>IFERROR(SMALL(Comodines[L&amp;LC1],COUNTA($U$2:U1072)),"")</f>
        <v/>
      </c>
      <c r="Z1072" s="2" t="str">
        <f>IF(AND(Comodines[[#This Row],[Nuevo_Fuego]],Comodines[[#This Row],[L&amp;L]]),Comodines[[#This Row],[Contador]],"")</f>
        <v/>
      </c>
      <c r="AA1072" s="2" t="str">
        <f>IFERROR(SMALL(Comodines[FuegoC1],COUNTA($W$2:W1072)),"")</f>
        <v/>
      </c>
      <c r="AB1072" s="3"/>
      <c r="AD1072" s="3"/>
      <c r="AE1072" s="3"/>
    </row>
    <row r="1073" spans="1:31" ht="15" x14ac:dyDescent="0.25">
      <c r="A1073" s="25">
        <v>9.6229999999999993</v>
      </c>
      <c r="B1073" s="18">
        <v>-63.668439999999997</v>
      </c>
      <c r="C1073" s="2">
        <v>321.10000000000002</v>
      </c>
      <c r="D1073" s="2">
        <v>0.3</v>
      </c>
      <c r="E1073" s="2">
        <v>0.6</v>
      </c>
      <c r="F1073" s="4">
        <v>42644</v>
      </c>
      <c r="G1073" s="2">
        <v>510</v>
      </c>
      <c r="H1073" s="2" t="s">
        <v>0</v>
      </c>
      <c r="I1073" s="2" t="s">
        <v>1</v>
      </c>
      <c r="J1073" s="2" t="s">
        <v>2</v>
      </c>
      <c r="K1073" s="2">
        <v>287.8</v>
      </c>
      <c r="L1073" s="2">
        <v>0</v>
      </c>
      <c r="M1073" s="6" t="s">
        <v>0</v>
      </c>
      <c r="N1073" s="23"/>
      <c r="O1073" s="21" t="str">
        <f>Comodines[[#This Row],[Lat_trunc]]&amp;Comodines[[#This Row],[Lon_trunc]]</f>
        <v>9.623-63.6685</v>
      </c>
      <c r="P1073" s="21">
        <f>MROUND(Datos[[#This Row],[Latitude]],IF(Datos[[#This Row],[Latitude]]&lt;0,-Precisión,Precisión))</f>
        <v>9.6229999999999993</v>
      </c>
      <c r="Q1073" s="21">
        <f>MROUND(Datos[[#This Row],[Longitude]],IF(Datos[[#This Row],[Longitude]]&lt;0,-Precisión,Precisión))</f>
        <v>-63.668500000000002</v>
      </c>
      <c r="R1073" s="1">
        <v>1072</v>
      </c>
      <c r="S1073" s="5" t="b">
        <f>AND(Datos[[#This Row],[Latitude]]&gt;=Latitud_,Datos[[#This Row],[Latitude]]&lt;=_Latitud)</f>
        <v>0</v>
      </c>
      <c r="T1073" s="2" t="b">
        <f>AND(Datos[[#This Row],[Longitude]]&gt;=Longitud_,Datos[[#This Row],[Longitude]]&lt;=_Longitud)</f>
        <v>0</v>
      </c>
      <c r="U1073" s="2" t="b">
        <f>AND(Comodines[[#This Row],[Latitud]],Comodines[[#This Row],[Longitud]])</f>
        <v>0</v>
      </c>
      <c r="V1073" s="2" t="b">
        <f>IF(COUNTIFS($O$2:O1073,Comodines[[#This Row],[LatT&amp;LonT]],$F$2:F1073,Datos[[#This Row],[Acq_date]]-1)=0,TRUE,FALSE)</f>
        <v>1</v>
      </c>
      <c r="W1073" s="2" t="b">
        <f>AND(Comodines[[#This Row],[L&amp;L]],Comodines[[#This Row],[Nuevo_Fuego]])</f>
        <v>0</v>
      </c>
      <c r="X1073" s="2" t="str">
        <f>IF(Comodines[[#This Row],[L&amp;L]],Comodines[[#This Row],[Contador]],"")</f>
        <v/>
      </c>
      <c r="Y1073" s="2" t="str">
        <f>IFERROR(SMALL(Comodines[L&amp;LC1],COUNTA($U$2:U1073)),"")</f>
        <v/>
      </c>
      <c r="Z1073" s="2" t="str">
        <f>IF(AND(Comodines[[#This Row],[Nuevo_Fuego]],Comodines[[#This Row],[L&amp;L]]),Comodines[[#This Row],[Contador]],"")</f>
        <v/>
      </c>
      <c r="AA1073" s="2" t="str">
        <f>IFERROR(SMALL(Comodines[FuegoC1],COUNTA($W$2:W1073)),"")</f>
        <v/>
      </c>
      <c r="AB1073" s="3"/>
      <c r="AD1073" s="3"/>
      <c r="AE1073" s="3"/>
    </row>
    <row r="1074" spans="1:31" ht="15" x14ac:dyDescent="0.25">
      <c r="A1074" s="25">
        <v>9.6266200000000008</v>
      </c>
      <c r="B1074" s="18">
        <v>-63.695189999999997</v>
      </c>
      <c r="C1074" s="2">
        <v>306.60000000000002</v>
      </c>
      <c r="D1074" s="2">
        <v>0.3</v>
      </c>
      <c r="E1074" s="2">
        <v>0.6</v>
      </c>
      <c r="F1074" s="4">
        <v>42644</v>
      </c>
      <c r="G1074" s="2">
        <v>510</v>
      </c>
      <c r="H1074" s="2" t="s">
        <v>0</v>
      </c>
      <c r="I1074" s="2" t="s">
        <v>1</v>
      </c>
      <c r="J1074" s="2" t="s">
        <v>2</v>
      </c>
      <c r="K1074" s="2">
        <v>287.89999999999998</v>
      </c>
      <c r="L1074" s="2">
        <v>0</v>
      </c>
      <c r="M1074" s="6" t="s">
        <v>0</v>
      </c>
      <c r="N1074" s="23"/>
      <c r="O1074" s="21" t="str">
        <f>Comodines[[#This Row],[Lat_trunc]]&amp;Comodines[[#This Row],[Lon_trunc]]</f>
        <v>9.6265-63.695</v>
      </c>
      <c r="P1074" s="21">
        <f>MROUND(Datos[[#This Row],[Latitude]],IF(Datos[[#This Row],[Latitude]]&lt;0,-Precisión,Precisión))</f>
        <v>9.6265000000000001</v>
      </c>
      <c r="Q1074" s="21">
        <f>MROUND(Datos[[#This Row],[Longitude]],IF(Datos[[#This Row],[Longitude]]&lt;0,-Precisión,Precisión))</f>
        <v>-63.695</v>
      </c>
      <c r="R1074" s="1">
        <v>1073</v>
      </c>
      <c r="S1074" s="5" t="b">
        <f>AND(Datos[[#This Row],[Latitude]]&gt;=Latitud_,Datos[[#This Row],[Latitude]]&lt;=_Latitud)</f>
        <v>0</v>
      </c>
      <c r="T1074" s="2" t="b">
        <f>AND(Datos[[#This Row],[Longitude]]&gt;=Longitud_,Datos[[#This Row],[Longitude]]&lt;=_Longitud)</f>
        <v>0</v>
      </c>
      <c r="U1074" s="2" t="b">
        <f>AND(Comodines[[#This Row],[Latitud]],Comodines[[#This Row],[Longitud]])</f>
        <v>0</v>
      </c>
      <c r="V1074" s="2" t="b">
        <f>IF(COUNTIFS($O$2:O1074,Comodines[[#This Row],[LatT&amp;LonT]],$F$2:F1074,Datos[[#This Row],[Acq_date]]-1)=0,TRUE,FALSE)</f>
        <v>1</v>
      </c>
      <c r="W1074" s="2" t="b">
        <f>AND(Comodines[[#This Row],[L&amp;L]],Comodines[[#This Row],[Nuevo_Fuego]])</f>
        <v>0</v>
      </c>
      <c r="X1074" s="2" t="str">
        <f>IF(Comodines[[#This Row],[L&amp;L]],Comodines[[#This Row],[Contador]],"")</f>
        <v/>
      </c>
      <c r="Y1074" s="2" t="str">
        <f>IFERROR(SMALL(Comodines[L&amp;LC1],COUNTA($U$2:U1074)),"")</f>
        <v/>
      </c>
      <c r="Z1074" s="2" t="str">
        <f>IF(AND(Comodines[[#This Row],[Nuevo_Fuego]],Comodines[[#This Row],[L&amp;L]]),Comodines[[#This Row],[Contador]],"")</f>
        <v/>
      </c>
      <c r="AA1074" s="2" t="str">
        <f>IFERROR(SMALL(Comodines[FuegoC1],COUNTA($W$2:W1074)),"")</f>
        <v/>
      </c>
      <c r="AB1074" s="3"/>
      <c r="AD1074" s="3"/>
      <c r="AE1074" s="3"/>
    </row>
    <row r="1075" spans="1:31" ht="15" x14ac:dyDescent="0.25">
      <c r="A1075" s="25">
        <v>9.62622</v>
      </c>
      <c r="B1075" s="18">
        <v>-63.692219999999999</v>
      </c>
      <c r="C1075" s="2">
        <v>319.3</v>
      </c>
      <c r="D1075" s="2">
        <v>0.3</v>
      </c>
      <c r="E1075" s="2">
        <v>0.6</v>
      </c>
      <c r="F1075" s="4">
        <v>42644</v>
      </c>
      <c r="G1075" s="2">
        <v>510</v>
      </c>
      <c r="H1075" s="2" t="s">
        <v>0</v>
      </c>
      <c r="I1075" s="2" t="s">
        <v>1</v>
      </c>
      <c r="J1075" s="2" t="s">
        <v>2</v>
      </c>
      <c r="K1075" s="2">
        <v>288.3</v>
      </c>
      <c r="L1075" s="2">
        <v>0</v>
      </c>
      <c r="M1075" s="6" t="s">
        <v>0</v>
      </c>
      <c r="N1075" s="23"/>
      <c r="O1075" s="21" t="str">
        <f>Comodines[[#This Row],[Lat_trunc]]&amp;Comodines[[#This Row],[Lon_trunc]]</f>
        <v>9.626-63.692</v>
      </c>
      <c r="P1075" s="21">
        <f>MROUND(Datos[[#This Row],[Latitude]],IF(Datos[[#This Row],[Latitude]]&lt;0,-Precisión,Precisión))</f>
        <v>9.6259999999999994</v>
      </c>
      <c r="Q1075" s="21">
        <f>MROUND(Datos[[#This Row],[Longitude]],IF(Datos[[#This Row],[Longitude]]&lt;0,-Precisión,Precisión))</f>
        <v>-63.692</v>
      </c>
      <c r="R1075" s="1">
        <v>1074</v>
      </c>
      <c r="S1075" s="5" t="b">
        <f>AND(Datos[[#This Row],[Latitude]]&gt;=Latitud_,Datos[[#This Row],[Latitude]]&lt;=_Latitud)</f>
        <v>0</v>
      </c>
      <c r="T1075" s="2" t="b">
        <f>AND(Datos[[#This Row],[Longitude]]&gt;=Longitud_,Datos[[#This Row],[Longitude]]&lt;=_Longitud)</f>
        <v>0</v>
      </c>
      <c r="U1075" s="2" t="b">
        <f>AND(Comodines[[#This Row],[Latitud]],Comodines[[#This Row],[Longitud]])</f>
        <v>0</v>
      </c>
      <c r="V1075" s="2" t="b">
        <f>IF(COUNTIFS($O$2:O1075,Comodines[[#This Row],[LatT&amp;LonT]],$F$2:F1075,Datos[[#This Row],[Acq_date]]-1)=0,TRUE,FALSE)</f>
        <v>1</v>
      </c>
      <c r="W1075" s="2" t="b">
        <f>AND(Comodines[[#This Row],[L&amp;L]],Comodines[[#This Row],[Nuevo_Fuego]])</f>
        <v>0</v>
      </c>
      <c r="X1075" s="2" t="str">
        <f>IF(Comodines[[#This Row],[L&amp;L]],Comodines[[#This Row],[Contador]],"")</f>
        <v/>
      </c>
      <c r="Y1075" s="2" t="str">
        <f>IFERROR(SMALL(Comodines[L&amp;LC1],COUNTA($U$2:U1075)),"")</f>
        <v/>
      </c>
      <c r="Z1075" s="2" t="str">
        <f>IF(AND(Comodines[[#This Row],[Nuevo_Fuego]],Comodines[[#This Row],[L&amp;L]]),Comodines[[#This Row],[Contador]],"")</f>
        <v/>
      </c>
      <c r="AA1075" s="2" t="str">
        <f>IFERROR(SMALL(Comodines[FuegoC1],COUNTA($W$2:W1075)),"")</f>
        <v/>
      </c>
      <c r="AB1075" s="3"/>
      <c r="AD1075" s="3"/>
      <c r="AE1075" s="3"/>
    </row>
    <row r="1076" spans="1:31" ht="15" x14ac:dyDescent="0.25">
      <c r="A1076" s="25">
        <v>9.6226000000000003</v>
      </c>
      <c r="B1076" s="18">
        <v>-63.665489999999998</v>
      </c>
      <c r="C1076" s="2">
        <v>300.7</v>
      </c>
      <c r="D1076" s="2">
        <v>0.3</v>
      </c>
      <c r="E1076" s="2">
        <v>0.6</v>
      </c>
      <c r="F1076" s="4">
        <v>42644</v>
      </c>
      <c r="G1076" s="2">
        <v>510</v>
      </c>
      <c r="H1076" s="2" t="s">
        <v>0</v>
      </c>
      <c r="I1076" s="2" t="s">
        <v>1</v>
      </c>
      <c r="J1076" s="2" t="s">
        <v>2</v>
      </c>
      <c r="K1076" s="2">
        <v>287.60000000000002</v>
      </c>
      <c r="L1076" s="2">
        <v>0</v>
      </c>
      <c r="M1076" s="6" t="s">
        <v>0</v>
      </c>
      <c r="N1076" s="23"/>
      <c r="O1076" s="21" t="str">
        <f>Comodines[[#This Row],[Lat_trunc]]&amp;Comodines[[#This Row],[Lon_trunc]]</f>
        <v>9.6225-63.6655</v>
      </c>
      <c r="P1076" s="21">
        <f>MROUND(Datos[[#This Row],[Latitude]],IF(Datos[[#This Row],[Latitude]]&lt;0,-Precisión,Precisión))</f>
        <v>9.6225000000000005</v>
      </c>
      <c r="Q1076" s="21">
        <f>MROUND(Datos[[#This Row],[Longitude]],IF(Datos[[#This Row],[Longitude]]&lt;0,-Precisión,Precisión))</f>
        <v>-63.665500000000002</v>
      </c>
      <c r="R1076" s="1">
        <v>1075</v>
      </c>
      <c r="S1076" s="5" t="b">
        <f>AND(Datos[[#This Row],[Latitude]]&gt;=Latitud_,Datos[[#This Row],[Latitude]]&lt;=_Latitud)</f>
        <v>0</v>
      </c>
      <c r="T1076" s="2" t="b">
        <f>AND(Datos[[#This Row],[Longitude]]&gt;=Longitud_,Datos[[#This Row],[Longitude]]&lt;=_Longitud)</f>
        <v>0</v>
      </c>
      <c r="U1076" s="2" t="b">
        <f>AND(Comodines[[#This Row],[Latitud]],Comodines[[#This Row],[Longitud]])</f>
        <v>0</v>
      </c>
      <c r="V1076" s="2" t="b">
        <f>IF(COUNTIFS($O$2:O1076,Comodines[[#This Row],[LatT&amp;LonT]],$F$2:F1076,Datos[[#This Row],[Acq_date]]-1)=0,TRUE,FALSE)</f>
        <v>1</v>
      </c>
      <c r="W1076" s="2" t="b">
        <f>AND(Comodines[[#This Row],[L&amp;L]],Comodines[[#This Row],[Nuevo_Fuego]])</f>
        <v>0</v>
      </c>
      <c r="X1076" s="2" t="str">
        <f>IF(Comodines[[#This Row],[L&amp;L]],Comodines[[#This Row],[Contador]],"")</f>
        <v/>
      </c>
      <c r="Y1076" s="2" t="str">
        <f>IFERROR(SMALL(Comodines[L&amp;LC1],COUNTA($U$2:U1076)),"")</f>
        <v/>
      </c>
      <c r="Z1076" s="2" t="str">
        <f>IF(AND(Comodines[[#This Row],[Nuevo_Fuego]],Comodines[[#This Row],[L&amp;L]]),Comodines[[#This Row],[Contador]],"")</f>
        <v/>
      </c>
      <c r="AA1076" s="2" t="str">
        <f>IFERROR(SMALL(Comodines[FuegoC1],COUNTA($W$2:W1076)),"")</f>
        <v/>
      </c>
      <c r="AB1076" s="3"/>
      <c r="AD1076" s="3"/>
      <c r="AE1076" s="3"/>
    </row>
    <row r="1077" spans="1:31" ht="15" x14ac:dyDescent="0.25">
      <c r="A1077" s="25">
        <v>9.6202100000000002</v>
      </c>
      <c r="B1077" s="18">
        <v>-63.647799999999997</v>
      </c>
      <c r="C1077" s="2">
        <v>306.60000000000002</v>
      </c>
      <c r="D1077" s="2">
        <v>0.3</v>
      </c>
      <c r="E1077" s="2">
        <v>0.6</v>
      </c>
      <c r="F1077" s="4">
        <v>42644</v>
      </c>
      <c r="G1077" s="2">
        <v>510</v>
      </c>
      <c r="H1077" s="2" t="s">
        <v>0</v>
      </c>
      <c r="I1077" s="2" t="s">
        <v>1</v>
      </c>
      <c r="J1077" s="2" t="s">
        <v>2</v>
      </c>
      <c r="K1077" s="2">
        <v>287.10000000000002</v>
      </c>
      <c r="L1077" s="2">
        <v>0</v>
      </c>
      <c r="M1077" s="6" t="s">
        <v>0</v>
      </c>
      <c r="N1077" s="23"/>
      <c r="O1077" s="21" t="str">
        <f>Comodines[[#This Row],[Lat_trunc]]&amp;Comodines[[#This Row],[Lon_trunc]]</f>
        <v>9.62-63.648</v>
      </c>
      <c r="P1077" s="21">
        <f>MROUND(Datos[[#This Row],[Latitude]],IF(Datos[[#This Row],[Latitude]]&lt;0,-Precisión,Precisión))</f>
        <v>9.620000000000001</v>
      </c>
      <c r="Q1077" s="21">
        <f>MROUND(Datos[[#This Row],[Longitude]],IF(Datos[[#This Row],[Longitude]]&lt;0,-Precisión,Precisión))</f>
        <v>-63.648000000000003</v>
      </c>
      <c r="R1077" s="1">
        <v>1076</v>
      </c>
      <c r="S1077" s="5" t="b">
        <f>AND(Datos[[#This Row],[Latitude]]&gt;=Latitud_,Datos[[#This Row],[Latitude]]&lt;=_Latitud)</f>
        <v>0</v>
      </c>
      <c r="T1077" s="2" t="b">
        <f>AND(Datos[[#This Row],[Longitude]]&gt;=Longitud_,Datos[[#This Row],[Longitude]]&lt;=_Longitud)</f>
        <v>0</v>
      </c>
      <c r="U1077" s="2" t="b">
        <f>AND(Comodines[[#This Row],[Latitud]],Comodines[[#This Row],[Longitud]])</f>
        <v>0</v>
      </c>
      <c r="V1077" s="2" t="b">
        <f>IF(COUNTIFS($O$2:O1077,Comodines[[#This Row],[LatT&amp;LonT]],$F$2:F1077,Datos[[#This Row],[Acq_date]]-1)=0,TRUE,FALSE)</f>
        <v>1</v>
      </c>
      <c r="W1077" s="2" t="b">
        <f>AND(Comodines[[#This Row],[L&amp;L]],Comodines[[#This Row],[Nuevo_Fuego]])</f>
        <v>0</v>
      </c>
      <c r="X1077" s="2" t="str">
        <f>IF(Comodines[[#This Row],[L&amp;L]],Comodines[[#This Row],[Contador]],"")</f>
        <v/>
      </c>
      <c r="Y1077" s="2" t="str">
        <f>IFERROR(SMALL(Comodines[L&amp;LC1],COUNTA($U$2:U1077)),"")</f>
        <v/>
      </c>
      <c r="Z1077" s="2" t="str">
        <f>IF(AND(Comodines[[#This Row],[Nuevo_Fuego]],Comodines[[#This Row],[L&amp;L]]),Comodines[[#This Row],[Contador]],"")</f>
        <v/>
      </c>
      <c r="AA1077" s="2" t="str">
        <f>IFERROR(SMALL(Comodines[FuegoC1],COUNTA($W$2:W1077)),"")</f>
        <v/>
      </c>
      <c r="AB1077" s="3"/>
      <c r="AD1077" s="3"/>
      <c r="AE1077" s="3"/>
    </row>
    <row r="1078" spans="1:31" ht="15" x14ac:dyDescent="0.25">
      <c r="A1078" s="25">
        <v>9.6179500000000004</v>
      </c>
      <c r="B1078" s="18">
        <v>-63.669280000000001</v>
      </c>
      <c r="C1078" s="2">
        <v>328.2</v>
      </c>
      <c r="D1078" s="2">
        <v>0.3</v>
      </c>
      <c r="E1078" s="2">
        <v>0.6</v>
      </c>
      <c r="F1078" s="4">
        <v>42644</v>
      </c>
      <c r="G1078" s="2">
        <v>510</v>
      </c>
      <c r="H1078" s="2" t="s">
        <v>0</v>
      </c>
      <c r="I1078" s="2" t="s">
        <v>1</v>
      </c>
      <c r="J1078" s="2" t="s">
        <v>2</v>
      </c>
      <c r="K1078" s="2">
        <v>287.3</v>
      </c>
      <c r="L1078" s="2">
        <v>0</v>
      </c>
      <c r="M1078" s="6" t="s">
        <v>0</v>
      </c>
      <c r="N1078" s="23"/>
      <c r="O1078" s="21" t="str">
        <f>Comodines[[#This Row],[Lat_trunc]]&amp;Comodines[[#This Row],[Lon_trunc]]</f>
        <v>9.618-63.6695</v>
      </c>
      <c r="P1078" s="21">
        <f>MROUND(Datos[[#This Row],[Latitude]],IF(Datos[[#This Row],[Latitude]]&lt;0,-Precisión,Precisión))</f>
        <v>9.6180000000000003</v>
      </c>
      <c r="Q1078" s="21">
        <f>MROUND(Datos[[#This Row],[Longitude]],IF(Datos[[#This Row],[Longitude]]&lt;0,-Precisión,Precisión))</f>
        <v>-63.669499999999999</v>
      </c>
      <c r="R1078" s="1">
        <v>1077</v>
      </c>
      <c r="S1078" s="5" t="b">
        <f>AND(Datos[[#This Row],[Latitude]]&gt;=Latitud_,Datos[[#This Row],[Latitude]]&lt;=_Latitud)</f>
        <v>0</v>
      </c>
      <c r="T1078" s="2" t="b">
        <f>AND(Datos[[#This Row],[Longitude]]&gt;=Longitud_,Datos[[#This Row],[Longitude]]&lt;=_Longitud)</f>
        <v>0</v>
      </c>
      <c r="U1078" s="2" t="b">
        <f>AND(Comodines[[#This Row],[Latitud]],Comodines[[#This Row],[Longitud]])</f>
        <v>0</v>
      </c>
      <c r="V1078" s="2" t="b">
        <f>IF(COUNTIFS($O$2:O1078,Comodines[[#This Row],[LatT&amp;LonT]],$F$2:F1078,Datos[[#This Row],[Acq_date]]-1)=0,TRUE,FALSE)</f>
        <v>1</v>
      </c>
      <c r="W1078" s="2" t="b">
        <f>AND(Comodines[[#This Row],[L&amp;L]],Comodines[[#This Row],[Nuevo_Fuego]])</f>
        <v>0</v>
      </c>
      <c r="X1078" s="2" t="str">
        <f>IF(Comodines[[#This Row],[L&amp;L]],Comodines[[#This Row],[Contador]],"")</f>
        <v/>
      </c>
      <c r="Y1078" s="2" t="str">
        <f>IFERROR(SMALL(Comodines[L&amp;LC1],COUNTA($U$2:U1078)),"")</f>
        <v/>
      </c>
      <c r="Z1078" s="2" t="str">
        <f>IF(AND(Comodines[[#This Row],[Nuevo_Fuego]],Comodines[[#This Row],[L&amp;L]]),Comodines[[#This Row],[Contador]],"")</f>
        <v/>
      </c>
      <c r="AA1078" s="2" t="str">
        <f>IFERROR(SMALL(Comodines[FuegoC1],COUNTA($W$2:W1078)),"")</f>
        <v/>
      </c>
      <c r="AB1078" s="3"/>
      <c r="AD1078" s="3"/>
      <c r="AE1078" s="3"/>
    </row>
    <row r="1079" spans="1:31" ht="15" x14ac:dyDescent="0.25">
      <c r="A1079" s="25">
        <v>9.6267999999999994</v>
      </c>
      <c r="B1079" s="18">
        <v>-63.734850000000002</v>
      </c>
      <c r="C1079" s="2">
        <v>302.7</v>
      </c>
      <c r="D1079" s="2">
        <v>0.3</v>
      </c>
      <c r="E1079" s="2">
        <v>0.6</v>
      </c>
      <c r="F1079" s="4">
        <v>42644</v>
      </c>
      <c r="G1079" s="2">
        <v>510</v>
      </c>
      <c r="H1079" s="2" t="s">
        <v>0</v>
      </c>
      <c r="I1079" s="2" t="s">
        <v>1</v>
      </c>
      <c r="J1079" s="2" t="s">
        <v>2</v>
      </c>
      <c r="K1079" s="2">
        <v>287.2</v>
      </c>
      <c r="L1079" s="2">
        <v>0</v>
      </c>
      <c r="M1079" s="6" t="s">
        <v>0</v>
      </c>
      <c r="N1079" s="23"/>
      <c r="O1079" s="21" t="str">
        <f>Comodines[[#This Row],[Lat_trunc]]&amp;Comodines[[#This Row],[Lon_trunc]]</f>
        <v>9.627-63.735</v>
      </c>
      <c r="P1079" s="21">
        <f>MROUND(Datos[[#This Row],[Latitude]],IF(Datos[[#This Row],[Latitude]]&lt;0,-Precisión,Precisión))</f>
        <v>9.6270000000000007</v>
      </c>
      <c r="Q1079" s="21">
        <f>MROUND(Datos[[#This Row],[Longitude]],IF(Datos[[#This Row],[Longitude]]&lt;0,-Precisión,Precisión))</f>
        <v>-63.734999999999999</v>
      </c>
      <c r="R1079" s="1">
        <v>1078</v>
      </c>
      <c r="S1079" s="5" t="b">
        <f>AND(Datos[[#This Row],[Latitude]]&gt;=Latitud_,Datos[[#This Row],[Latitude]]&lt;=_Latitud)</f>
        <v>0</v>
      </c>
      <c r="T1079" s="2" t="b">
        <f>AND(Datos[[#This Row],[Longitude]]&gt;=Longitud_,Datos[[#This Row],[Longitude]]&lt;=_Longitud)</f>
        <v>0</v>
      </c>
      <c r="U1079" s="2" t="b">
        <f>AND(Comodines[[#This Row],[Latitud]],Comodines[[#This Row],[Longitud]])</f>
        <v>0</v>
      </c>
      <c r="V1079" s="2" t="b">
        <f>IF(COUNTIFS($O$2:O1079,Comodines[[#This Row],[LatT&amp;LonT]],$F$2:F1079,Datos[[#This Row],[Acq_date]]-1)=0,TRUE,FALSE)</f>
        <v>1</v>
      </c>
      <c r="W1079" s="2" t="b">
        <f>AND(Comodines[[#This Row],[L&amp;L]],Comodines[[#This Row],[Nuevo_Fuego]])</f>
        <v>0</v>
      </c>
      <c r="X1079" s="2" t="str">
        <f>IF(Comodines[[#This Row],[L&amp;L]],Comodines[[#This Row],[Contador]],"")</f>
        <v/>
      </c>
      <c r="Y1079" s="2" t="str">
        <f>IFERROR(SMALL(Comodines[L&amp;LC1],COUNTA($U$2:U1079)),"")</f>
        <v/>
      </c>
      <c r="Z1079" s="2" t="str">
        <f>IF(AND(Comodines[[#This Row],[Nuevo_Fuego]],Comodines[[#This Row],[L&amp;L]]),Comodines[[#This Row],[Contador]],"")</f>
        <v/>
      </c>
      <c r="AA1079" s="2" t="str">
        <f>IFERROR(SMALL(Comodines[FuegoC1],COUNTA($W$2:W1079)),"")</f>
        <v/>
      </c>
      <c r="AB1079" s="3"/>
      <c r="AD1079" s="3"/>
      <c r="AE1079" s="3"/>
    </row>
    <row r="1080" spans="1:31" ht="15" x14ac:dyDescent="0.25">
      <c r="A1080" s="25">
        <v>9.6263900000000007</v>
      </c>
      <c r="B1080" s="18">
        <v>-63.731850000000001</v>
      </c>
      <c r="C1080" s="2">
        <v>304.5</v>
      </c>
      <c r="D1080" s="2">
        <v>0.3</v>
      </c>
      <c r="E1080" s="2">
        <v>0.6</v>
      </c>
      <c r="F1080" s="4">
        <v>42644</v>
      </c>
      <c r="G1080" s="2">
        <v>510</v>
      </c>
      <c r="H1080" s="2" t="s">
        <v>0</v>
      </c>
      <c r="I1080" s="2" t="s">
        <v>1</v>
      </c>
      <c r="J1080" s="2" t="s">
        <v>2</v>
      </c>
      <c r="K1080" s="2">
        <v>287.3</v>
      </c>
      <c r="L1080" s="2">
        <v>0</v>
      </c>
      <c r="M1080" s="6" t="s">
        <v>0</v>
      </c>
      <c r="N1080" s="23"/>
      <c r="O1080" s="21" t="str">
        <f>Comodines[[#This Row],[Lat_trunc]]&amp;Comodines[[#This Row],[Lon_trunc]]</f>
        <v>9.6265-63.732</v>
      </c>
      <c r="P1080" s="21">
        <f>MROUND(Datos[[#This Row],[Latitude]],IF(Datos[[#This Row],[Latitude]]&lt;0,-Precisión,Precisión))</f>
        <v>9.6265000000000001</v>
      </c>
      <c r="Q1080" s="21">
        <f>MROUND(Datos[[#This Row],[Longitude]],IF(Datos[[#This Row],[Longitude]]&lt;0,-Precisión,Precisión))</f>
        <v>-63.731999999999999</v>
      </c>
      <c r="R1080" s="1">
        <v>1079</v>
      </c>
      <c r="S1080" s="5" t="b">
        <f>AND(Datos[[#This Row],[Latitude]]&gt;=Latitud_,Datos[[#This Row],[Latitude]]&lt;=_Latitud)</f>
        <v>0</v>
      </c>
      <c r="T1080" s="2" t="b">
        <f>AND(Datos[[#This Row],[Longitude]]&gt;=Longitud_,Datos[[#This Row],[Longitude]]&lt;=_Longitud)</f>
        <v>0</v>
      </c>
      <c r="U1080" s="2" t="b">
        <f>AND(Comodines[[#This Row],[Latitud]],Comodines[[#This Row],[Longitud]])</f>
        <v>0</v>
      </c>
      <c r="V1080" s="2" t="b">
        <f>IF(COUNTIFS($O$2:O1080,Comodines[[#This Row],[LatT&amp;LonT]],$F$2:F1080,Datos[[#This Row],[Acq_date]]-1)=0,TRUE,FALSE)</f>
        <v>1</v>
      </c>
      <c r="W1080" s="2" t="b">
        <f>AND(Comodines[[#This Row],[L&amp;L]],Comodines[[#This Row],[Nuevo_Fuego]])</f>
        <v>0</v>
      </c>
      <c r="X1080" s="2" t="str">
        <f>IF(Comodines[[#This Row],[L&amp;L]],Comodines[[#This Row],[Contador]],"")</f>
        <v/>
      </c>
      <c r="Y1080" s="2" t="str">
        <f>IFERROR(SMALL(Comodines[L&amp;LC1],COUNTA($U$2:U1080)),"")</f>
        <v/>
      </c>
      <c r="Z1080" s="2" t="str">
        <f>IF(AND(Comodines[[#This Row],[Nuevo_Fuego]],Comodines[[#This Row],[L&amp;L]]),Comodines[[#This Row],[Contador]],"")</f>
        <v/>
      </c>
      <c r="AA1080" s="2" t="str">
        <f>IFERROR(SMALL(Comodines[FuegoC1],COUNTA($W$2:W1080)),"")</f>
        <v/>
      </c>
      <c r="AB1080" s="3"/>
      <c r="AD1080" s="3"/>
      <c r="AE1080" s="3"/>
    </row>
    <row r="1081" spans="1:31" ht="15" x14ac:dyDescent="0.25">
      <c r="A1081" s="25">
        <v>9.6259899999999998</v>
      </c>
      <c r="B1081" s="18">
        <v>-63.728859999999997</v>
      </c>
      <c r="C1081" s="2">
        <v>308</v>
      </c>
      <c r="D1081" s="2">
        <v>0.3</v>
      </c>
      <c r="E1081" s="2">
        <v>0.6</v>
      </c>
      <c r="F1081" s="4">
        <v>42644</v>
      </c>
      <c r="G1081" s="2">
        <v>510</v>
      </c>
      <c r="H1081" s="2" t="s">
        <v>0</v>
      </c>
      <c r="I1081" s="2" t="s">
        <v>1</v>
      </c>
      <c r="J1081" s="2" t="s">
        <v>2</v>
      </c>
      <c r="K1081" s="2">
        <v>287.5</v>
      </c>
      <c r="L1081" s="2">
        <v>0</v>
      </c>
      <c r="M1081" s="6" t="s">
        <v>0</v>
      </c>
      <c r="N1081" s="23"/>
      <c r="O1081" s="21" t="str">
        <f>Comodines[[#This Row],[Lat_trunc]]&amp;Comodines[[#This Row],[Lon_trunc]]</f>
        <v>9.626-63.729</v>
      </c>
      <c r="P1081" s="21">
        <f>MROUND(Datos[[#This Row],[Latitude]],IF(Datos[[#This Row],[Latitude]]&lt;0,-Precisión,Precisión))</f>
        <v>9.6259999999999994</v>
      </c>
      <c r="Q1081" s="21">
        <f>MROUND(Datos[[#This Row],[Longitude]],IF(Datos[[#This Row],[Longitude]]&lt;0,-Precisión,Precisión))</f>
        <v>-63.728999999999999</v>
      </c>
      <c r="R1081" s="1">
        <v>1080</v>
      </c>
      <c r="S1081" s="5" t="b">
        <f>AND(Datos[[#This Row],[Latitude]]&gt;=Latitud_,Datos[[#This Row],[Latitude]]&lt;=_Latitud)</f>
        <v>0</v>
      </c>
      <c r="T1081" s="2" t="b">
        <f>AND(Datos[[#This Row],[Longitude]]&gt;=Longitud_,Datos[[#This Row],[Longitude]]&lt;=_Longitud)</f>
        <v>0</v>
      </c>
      <c r="U1081" s="2" t="b">
        <f>AND(Comodines[[#This Row],[Latitud]],Comodines[[#This Row],[Longitud]])</f>
        <v>0</v>
      </c>
      <c r="V1081" s="2" t="b">
        <f>IF(COUNTIFS($O$2:O1081,Comodines[[#This Row],[LatT&amp;LonT]],$F$2:F1081,Datos[[#This Row],[Acq_date]]-1)=0,TRUE,FALSE)</f>
        <v>1</v>
      </c>
      <c r="W1081" s="2" t="b">
        <f>AND(Comodines[[#This Row],[L&amp;L]],Comodines[[#This Row],[Nuevo_Fuego]])</f>
        <v>0</v>
      </c>
      <c r="X1081" s="2" t="str">
        <f>IF(Comodines[[#This Row],[L&amp;L]],Comodines[[#This Row],[Contador]],"")</f>
        <v/>
      </c>
      <c r="Y1081" s="2" t="str">
        <f>IFERROR(SMALL(Comodines[L&amp;LC1],COUNTA($U$2:U1081)),"")</f>
        <v/>
      </c>
      <c r="Z1081" s="2" t="str">
        <f>IF(AND(Comodines[[#This Row],[Nuevo_Fuego]],Comodines[[#This Row],[L&amp;L]]),Comodines[[#This Row],[Contador]],"")</f>
        <v/>
      </c>
      <c r="AA1081" s="2" t="str">
        <f>IFERROR(SMALL(Comodines[FuegoC1],COUNTA($W$2:W1081)),"")</f>
        <v/>
      </c>
      <c r="AB1081" s="3"/>
      <c r="AD1081" s="3"/>
      <c r="AE1081" s="3"/>
    </row>
    <row r="1082" spans="1:31" ht="15" x14ac:dyDescent="0.25">
      <c r="A1082" s="25">
        <v>9.6255900000000008</v>
      </c>
      <c r="B1082" s="18">
        <v>-63.72587</v>
      </c>
      <c r="C1082" s="2">
        <v>311.39999999999998</v>
      </c>
      <c r="D1082" s="2">
        <v>0.3</v>
      </c>
      <c r="E1082" s="2">
        <v>0.6</v>
      </c>
      <c r="F1082" s="4">
        <v>42644</v>
      </c>
      <c r="G1082" s="2">
        <v>510</v>
      </c>
      <c r="H1082" s="2" t="s">
        <v>0</v>
      </c>
      <c r="I1082" s="2" t="s">
        <v>1</v>
      </c>
      <c r="J1082" s="2" t="s">
        <v>2</v>
      </c>
      <c r="K1082" s="2">
        <v>287.89999999999998</v>
      </c>
      <c r="L1082" s="2">
        <v>0</v>
      </c>
      <c r="M1082" s="6" t="s">
        <v>0</v>
      </c>
      <c r="N1082" s="23"/>
      <c r="O1082" s="21" t="str">
        <f>Comodines[[#This Row],[Lat_trunc]]&amp;Comodines[[#This Row],[Lon_trunc]]</f>
        <v>9.6255-63.726</v>
      </c>
      <c r="P1082" s="21">
        <f>MROUND(Datos[[#This Row],[Latitude]],IF(Datos[[#This Row],[Latitude]]&lt;0,-Precisión,Precisión))</f>
        <v>9.6255000000000006</v>
      </c>
      <c r="Q1082" s="21">
        <f>MROUND(Datos[[#This Row],[Longitude]],IF(Datos[[#This Row],[Longitude]]&lt;0,-Precisión,Precisión))</f>
        <v>-63.725999999999999</v>
      </c>
      <c r="R1082" s="1">
        <v>1081</v>
      </c>
      <c r="S1082" s="5" t="b">
        <f>AND(Datos[[#This Row],[Latitude]]&gt;=Latitud_,Datos[[#This Row],[Latitude]]&lt;=_Latitud)</f>
        <v>0</v>
      </c>
      <c r="T1082" s="2" t="b">
        <f>AND(Datos[[#This Row],[Longitude]]&gt;=Longitud_,Datos[[#This Row],[Longitude]]&lt;=_Longitud)</f>
        <v>0</v>
      </c>
      <c r="U1082" s="2" t="b">
        <f>AND(Comodines[[#This Row],[Latitud]],Comodines[[#This Row],[Longitud]])</f>
        <v>0</v>
      </c>
      <c r="V1082" s="2" t="b">
        <f>IF(COUNTIFS($O$2:O1082,Comodines[[#This Row],[LatT&amp;LonT]],$F$2:F1082,Datos[[#This Row],[Acq_date]]-1)=0,TRUE,FALSE)</f>
        <v>1</v>
      </c>
      <c r="W1082" s="2" t="b">
        <f>AND(Comodines[[#This Row],[L&amp;L]],Comodines[[#This Row],[Nuevo_Fuego]])</f>
        <v>0</v>
      </c>
      <c r="X1082" s="2" t="str">
        <f>IF(Comodines[[#This Row],[L&amp;L]],Comodines[[#This Row],[Contador]],"")</f>
        <v/>
      </c>
      <c r="Y1082" s="2" t="str">
        <f>IFERROR(SMALL(Comodines[L&amp;LC1],COUNTA($U$2:U1082)),"")</f>
        <v/>
      </c>
      <c r="Z1082" s="2" t="str">
        <f>IF(AND(Comodines[[#This Row],[Nuevo_Fuego]],Comodines[[#This Row],[L&amp;L]]),Comodines[[#This Row],[Contador]],"")</f>
        <v/>
      </c>
      <c r="AA1082" s="2" t="str">
        <f>IFERROR(SMALL(Comodines[FuegoC1],COUNTA($W$2:W1082)),"")</f>
        <v/>
      </c>
      <c r="AB1082" s="3"/>
      <c r="AD1082" s="3"/>
      <c r="AE1082" s="3"/>
    </row>
    <row r="1083" spans="1:31" ht="15" x14ac:dyDescent="0.25">
      <c r="A1083" s="25">
        <v>9.6251800000000003</v>
      </c>
      <c r="B1083" s="18">
        <v>-63.72287</v>
      </c>
      <c r="C1083" s="2">
        <v>314.5</v>
      </c>
      <c r="D1083" s="2">
        <v>0.3</v>
      </c>
      <c r="E1083" s="2">
        <v>0.6</v>
      </c>
      <c r="F1083" s="4">
        <v>42644</v>
      </c>
      <c r="G1083" s="2">
        <v>510</v>
      </c>
      <c r="H1083" s="2" t="s">
        <v>0</v>
      </c>
      <c r="I1083" s="2" t="s">
        <v>1</v>
      </c>
      <c r="J1083" s="2" t="s">
        <v>2</v>
      </c>
      <c r="K1083" s="2">
        <v>287</v>
      </c>
      <c r="L1083" s="2">
        <v>0</v>
      </c>
      <c r="M1083" s="6" t="s">
        <v>0</v>
      </c>
      <c r="N1083" s="23"/>
      <c r="O1083" s="21" t="str">
        <f>Comodines[[#This Row],[Lat_trunc]]&amp;Comodines[[#This Row],[Lon_trunc]]</f>
        <v>9.625-63.723</v>
      </c>
      <c r="P1083" s="21">
        <f>MROUND(Datos[[#This Row],[Latitude]],IF(Datos[[#This Row],[Latitude]]&lt;0,-Precisión,Precisión))</f>
        <v>9.625</v>
      </c>
      <c r="Q1083" s="21">
        <f>MROUND(Datos[[#This Row],[Longitude]],IF(Datos[[#This Row],[Longitude]]&lt;0,-Precisión,Precisión))</f>
        <v>-63.722999999999999</v>
      </c>
      <c r="R1083" s="1">
        <v>1082</v>
      </c>
      <c r="S1083" s="5" t="b">
        <f>AND(Datos[[#This Row],[Latitude]]&gt;=Latitud_,Datos[[#This Row],[Latitude]]&lt;=_Latitud)</f>
        <v>0</v>
      </c>
      <c r="T1083" s="2" t="b">
        <f>AND(Datos[[#This Row],[Longitude]]&gt;=Longitud_,Datos[[#This Row],[Longitude]]&lt;=_Longitud)</f>
        <v>0</v>
      </c>
      <c r="U1083" s="2" t="b">
        <f>AND(Comodines[[#This Row],[Latitud]],Comodines[[#This Row],[Longitud]])</f>
        <v>0</v>
      </c>
      <c r="V1083" s="2" t="b">
        <f>IF(COUNTIFS($O$2:O1083,Comodines[[#This Row],[LatT&amp;LonT]],$F$2:F1083,Datos[[#This Row],[Acq_date]]-1)=0,TRUE,FALSE)</f>
        <v>1</v>
      </c>
      <c r="W1083" s="2" t="b">
        <f>AND(Comodines[[#This Row],[L&amp;L]],Comodines[[#This Row],[Nuevo_Fuego]])</f>
        <v>0</v>
      </c>
      <c r="X1083" s="2" t="str">
        <f>IF(Comodines[[#This Row],[L&amp;L]],Comodines[[#This Row],[Contador]],"")</f>
        <v/>
      </c>
      <c r="Y1083" s="2" t="str">
        <f>IFERROR(SMALL(Comodines[L&amp;LC1],COUNTA($U$2:U1083)),"")</f>
        <v/>
      </c>
      <c r="Z1083" s="2" t="str">
        <f>IF(AND(Comodines[[#This Row],[Nuevo_Fuego]],Comodines[[#This Row],[L&amp;L]]),Comodines[[#This Row],[Contador]],"")</f>
        <v/>
      </c>
      <c r="AA1083" s="2" t="str">
        <f>IFERROR(SMALL(Comodines[FuegoC1],COUNTA($W$2:W1083)),"")</f>
        <v/>
      </c>
      <c r="AB1083" s="3"/>
      <c r="AD1083" s="3"/>
      <c r="AE1083" s="3"/>
    </row>
    <row r="1084" spans="1:31" ht="15" x14ac:dyDescent="0.25">
      <c r="A1084" s="25">
        <v>9.6247799999999994</v>
      </c>
      <c r="B1084" s="18">
        <v>-63.719889999999999</v>
      </c>
      <c r="C1084" s="2">
        <v>308.60000000000002</v>
      </c>
      <c r="D1084" s="2">
        <v>0.3</v>
      </c>
      <c r="E1084" s="2">
        <v>0.6</v>
      </c>
      <c r="F1084" s="4">
        <v>42644</v>
      </c>
      <c r="G1084" s="2">
        <v>510</v>
      </c>
      <c r="H1084" s="2" t="s">
        <v>0</v>
      </c>
      <c r="I1084" s="2" t="s">
        <v>1</v>
      </c>
      <c r="J1084" s="2" t="s">
        <v>2</v>
      </c>
      <c r="K1084" s="2">
        <v>287.10000000000002</v>
      </c>
      <c r="L1084" s="2">
        <v>0</v>
      </c>
      <c r="M1084" s="6" t="s">
        <v>0</v>
      </c>
      <c r="N1084" s="23"/>
      <c r="O1084" s="21" t="str">
        <f>Comodines[[#This Row],[Lat_trunc]]&amp;Comodines[[#This Row],[Lon_trunc]]</f>
        <v>9.625-63.72</v>
      </c>
      <c r="P1084" s="21">
        <f>MROUND(Datos[[#This Row],[Latitude]],IF(Datos[[#This Row],[Latitude]]&lt;0,-Precisión,Precisión))</f>
        <v>9.625</v>
      </c>
      <c r="Q1084" s="21">
        <f>MROUND(Datos[[#This Row],[Longitude]],IF(Datos[[#This Row],[Longitude]]&lt;0,-Precisión,Precisión))</f>
        <v>-63.72</v>
      </c>
      <c r="R1084" s="1">
        <v>1083</v>
      </c>
      <c r="S1084" s="5" t="b">
        <f>AND(Datos[[#This Row],[Latitude]]&gt;=Latitud_,Datos[[#This Row],[Latitude]]&lt;=_Latitud)</f>
        <v>0</v>
      </c>
      <c r="T1084" s="2" t="b">
        <f>AND(Datos[[#This Row],[Longitude]]&gt;=Longitud_,Datos[[#This Row],[Longitude]]&lt;=_Longitud)</f>
        <v>0</v>
      </c>
      <c r="U1084" s="2" t="b">
        <f>AND(Comodines[[#This Row],[Latitud]],Comodines[[#This Row],[Longitud]])</f>
        <v>0</v>
      </c>
      <c r="V1084" s="2" t="b">
        <f>IF(COUNTIFS($O$2:O1084,Comodines[[#This Row],[LatT&amp;LonT]],$F$2:F1084,Datos[[#This Row],[Acq_date]]-1)=0,TRUE,FALSE)</f>
        <v>1</v>
      </c>
      <c r="W1084" s="2" t="b">
        <f>AND(Comodines[[#This Row],[L&amp;L]],Comodines[[#This Row],[Nuevo_Fuego]])</f>
        <v>0</v>
      </c>
      <c r="X1084" s="2" t="str">
        <f>IF(Comodines[[#This Row],[L&amp;L]],Comodines[[#This Row],[Contador]],"")</f>
        <v/>
      </c>
      <c r="Y1084" s="2" t="str">
        <f>IFERROR(SMALL(Comodines[L&amp;LC1],COUNTA($U$2:U1084)),"")</f>
        <v/>
      </c>
      <c r="Z1084" s="2" t="str">
        <f>IF(AND(Comodines[[#This Row],[Nuevo_Fuego]],Comodines[[#This Row],[L&amp;L]]),Comodines[[#This Row],[Contador]],"")</f>
        <v/>
      </c>
      <c r="AA1084" s="2" t="str">
        <f>IFERROR(SMALL(Comodines[FuegoC1],COUNTA($W$2:W1084)),"")</f>
        <v/>
      </c>
      <c r="AB1084" s="3"/>
      <c r="AD1084" s="3"/>
      <c r="AE1084" s="3"/>
    </row>
    <row r="1085" spans="1:31" ht="15" x14ac:dyDescent="0.25">
      <c r="A1085" s="25">
        <v>9.6243800000000004</v>
      </c>
      <c r="B1085" s="18">
        <v>-63.716889999999999</v>
      </c>
      <c r="C1085" s="2">
        <v>302.3</v>
      </c>
      <c r="D1085" s="2">
        <v>0.3</v>
      </c>
      <c r="E1085" s="2">
        <v>0.6</v>
      </c>
      <c r="F1085" s="4">
        <v>42644</v>
      </c>
      <c r="G1085" s="2">
        <v>510</v>
      </c>
      <c r="H1085" s="2" t="s">
        <v>0</v>
      </c>
      <c r="I1085" s="2" t="s">
        <v>1</v>
      </c>
      <c r="J1085" s="2" t="s">
        <v>2</v>
      </c>
      <c r="K1085" s="2">
        <v>287.3</v>
      </c>
      <c r="L1085" s="2">
        <v>0</v>
      </c>
      <c r="M1085" s="6" t="s">
        <v>0</v>
      </c>
      <c r="N1085" s="23"/>
      <c r="O1085" s="21" t="str">
        <f>Comodines[[#This Row],[Lat_trunc]]&amp;Comodines[[#This Row],[Lon_trunc]]</f>
        <v>9.6245-63.717</v>
      </c>
      <c r="P1085" s="21">
        <f>MROUND(Datos[[#This Row],[Latitude]],IF(Datos[[#This Row],[Latitude]]&lt;0,-Precisión,Precisión))</f>
        <v>9.6244999999999994</v>
      </c>
      <c r="Q1085" s="21">
        <f>MROUND(Datos[[#This Row],[Longitude]],IF(Datos[[#This Row],[Longitude]]&lt;0,-Precisión,Precisión))</f>
        <v>-63.716999999999999</v>
      </c>
      <c r="R1085" s="1">
        <v>1084</v>
      </c>
      <c r="S1085" s="5" t="b">
        <f>AND(Datos[[#This Row],[Latitude]]&gt;=Latitud_,Datos[[#This Row],[Latitude]]&lt;=_Latitud)</f>
        <v>0</v>
      </c>
      <c r="T1085" s="2" t="b">
        <f>AND(Datos[[#This Row],[Longitude]]&gt;=Longitud_,Datos[[#This Row],[Longitude]]&lt;=_Longitud)</f>
        <v>0</v>
      </c>
      <c r="U1085" s="2" t="b">
        <f>AND(Comodines[[#This Row],[Latitud]],Comodines[[#This Row],[Longitud]])</f>
        <v>0</v>
      </c>
      <c r="V1085" s="2" t="b">
        <f>IF(COUNTIFS($O$2:O1085,Comodines[[#This Row],[LatT&amp;LonT]],$F$2:F1085,Datos[[#This Row],[Acq_date]]-1)=0,TRUE,FALSE)</f>
        <v>1</v>
      </c>
      <c r="W1085" s="2" t="b">
        <f>AND(Comodines[[#This Row],[L&amp;L]],Comodines[[#This Row],[Nuevo_Fuego]])</f>
        <v>0</v>
      </c>
      <c r="X1085" s="2" t="str">
        <f>IF(Comodines[[#This Row],[L&amp;L]],Comodines[[#This Row],[Contador]],"")</f>
        <v/>
      </c>
      <c r="Y1085" s="2" t="str">
        <f>IFERROR(SMALL(Comodines[L&amp;LC1],COUNTA($U$2:U1085)),"")</f>
        <v/>
      </c>
      <c r="Z1085" s="2" t="str">
        <f>IF(AND(Comodines[[#This Row],[Nuevo_Fuego]],Comodines[[#This Row],[L&amp;L]]),Comodines[[#This Row],[Contador]],"")</f>
        <v/>
      </c>
      <c r="AA1085" s="2" t="str">
        <f>IFERROR(SMALL(Comodines[FuegoC1],COUNTA($W$2:W1085)),"")</f>
        <v/>
      </c>
      <c r="AB1085" s="3"/>
      <c r="AD1085" s="3"/>
      <c r="AE1085" s="3"/>
    </row>
    <row r="1086" spans="1:31" ht="15" x14ac:dyDescent="0.25">
      <c r="A1086" s="25">
        <v>9.6175499999999996</v>
      </c>
      <c r="B1086" s="18">
        <v>-63.666330000000002</v>
      </c>
      <c r="C1086" s="2">
        <v>303.3</v>
      </c>
      <c r="D1086" s="2">
        <v>0.3</v>
      </c>
      <c r="E1086" s="2">
        <v>0.6</v>
      </c>
      <c r="F1086" s="4">
        <v>42644</v>
      </c>
      <c r="G1086" s="2">
        <v>510</v>
      </c>
      <c r="H1086" s="2" t="s">
        <v>0</v>
      </c>
      <c r="I1086" s="2" t="s">
        <v>1</v>
      </c>
      <c r="J1086" s="2" t="s">
        <v>2</v>
      </c>
      <c r="K1086" s="2">
        <v>287.10000000000002</v>
      </c>
      <c r="L1086" s="2">
        <v>0</v>
      </c>
      <c r="M1086" s="6" t="s">
        <v>0</v>
      </c>
      <c r="N1086" s="23"/>
      <c r="O1086" s="21" t="str">
        <f>Comodines[[#This Row],[Lat_trunc]]&amp;Comodines[[#This Row],[Lon_trunc]]</f>
        <v>9.6175-63.6665</v>
      </c>
      <c r="P1086" s="21">
        <f>MROUND(Datos[[#This Row],[Latitude]],IF(Datos[[#This Row],[Latitude]]&lt;0,-Precisión,Precisión))</f>
        <v>9.6174999999999997</v>
      </c>
      <c r="Q1086" s="21">
        <f>MROUND(Datos[[#This Row],[Longitude]],IF(Datos[[#This Row],[Longitude]]&lt;0,-Precisión,Precisión))</f>
        <v>-63.666499999999999</v>
      </c>
      <c r="R1086" s="1">
        <v>1085</v>
      </c>
      <c r="S1086" s="5" t="b">
        <f>AND(Datos[[#This Row],[Latitude]]&gt;=Latitud_,Datos[[#This Row],[Latitude]]&lt;=_Latitud)</f>
        <v>0</v>
      </c>
      <c r="T1086" s="2" t="b">
        <f>AND(Datos[[#This Row],[Longitude]]&gt;=Longitud_,Datos[[#This Row],[Longitude]]&lt;=_Longitud)</f>
        <v>0</v>
      </c>
      <c r="U1086" s="2" t="b">
        <f>AND(Comodines[[#This Row],[Latitud]],Comodines[[#This Row],[Longitud]])</f>
        <v>0</v>
      </c>
      <c r="V1086" s="2" t="b">
        <f>IF(COUNTIFS($O$2:O1086,Comodines[[#This Row],[LatT&amp;LonT]],$F$2:F1086,Datos[[#This Row],[Acq_date]]-1)=0,TRUE,FALSE)</f>
        <v>1</v>
      </c>
      <c r="W1086" s="2" t="b">
        <f>AND(Comodines[[#This Row],[L&amp;L]],Comodines[[#This Row],[Nuevo_Fuego]])</f>
        <v>0</v>
      </c>
      <c r="X1086" s="2" t="str">
        <f>IF(Comodines[[#This Row],[L&amp;L]],Comodines[[#This Row],[Contador]],"")</f>
        <v/>
      </c>
      <c r="Y1086" s="2" t="str">
        <f>IFERROR(SMALL(Comodines[L&amp;LC1],COUNTA($U$2:U1086)),"")</f>
        <v/>
      </c>
      <c r="Z1086" s="2" t="str">
        <f>IF(AND(Comodines[[#This Row],[Nuevo_Fuego]],Comodines[[#This Row],[L&amp;L]]),Comodines[[#This Row],[Contador]],"")</f>
        <v/>
      </c>
      <c r="AA1086" s="2" t="str">
        <f>IFERROR(SMALL(Comodines[FuegoC1],COUNTA($W$2:W1086)),"")</f>
        <v/>
      </c>
      <c r="AB1086" s="3"/>
      <c r="AD1086" s="3"/>
      <c r="AE1086" s="3"/>
    </row>
    <row r="1087" spans="1:31" ht="15" x14ac:dyDescent="0.25">
      <c r="A1087" s="25">
        <v>9.6209100000000003</v>
      </c>
      <c r="B1087" s="18">
        <v>-63.729619999999997</v>
      </c>
      <c r="C1087" s="2">
        <v>341.2</v>
      </c>
      <c r="D1087" s="2">
        <v>0.3</v>
      </c>
      <c r="E1087" s="2">
        <v>0.6</v>
      </c>
      <c r="F1087" s="4">
        <v>42644</v>
      </c>
      <c r="G1087" s="2">
        <v>510</v>
      </c>
      <c r="H1087" s="2" t="s">
        <v>0</v>
      </c>
      <c r="I1087" s="2" t="s">
        <v>1</v>
      </c>
      <c r="J1087" s="2" t="s">
        <v>2</v>
      </c>
      <c r="K1087" s="2">
        <v>287.39999999999998</v>
      </c>
      <c r="L1087" s="2">
        <v>0</v>
      </c>
      <c r="M1087" s="6" t="s">
        <v>0</v>
      </c>
      <c r="N1087" s="23"/>
      <c r="O1087" s="21" t="str">
        <f>Comodines[[#This Row],[Lat_trunc]]&amp;Comodines[[#This Row],[Lon_trunc]]</f>
        <v>9.621-63.7295</v>
      </c>
      <c r="P1087" s="21">
        <f>MROUND(Datos[[#This Row],[Latitude]],IF(Datos[[#This Row],[Latitude]]&lt;0,-Precisión,Precisión))</f>
        <v>9.6210000000000004</v>
      </c>
      <c r="Q1087" s="21">
        <f>MROUND(Datos[[#This Row],[Longitude]],IF(Datos[[#This Row],[Longitude]]&lt;0,-Precisión,Precisión))</f>
        <v>-63.729500000000002</v>
      </c>
      <c r="R1087" s="1">
        <v>1086</v>
      </c>
      <c r="S1087" s="5" t="b">
        <f>AND(Datos[[#This Row],[Latitude]]&gt;=Latitud_,Datos[[#This Row],[Latitude]]&lt;=_Latitud)</f>
        <v>0</v>
      </c>
      <c r="T1087" s="2" t="b">
        <f>AND(Datos[[#This Row],[Longitude]]&gt;=Longitud_,Datos[[#This Row],[Longitude]]&lt;=_Longitud)</f>
        <v>0</v>
      </c>
      <c r="U1087" s="2" t="b">
        <f>AND(Comodines[[#This Row],[Latitud]],Comodines[[#This Row],[Longitud]])</f>
        <v>0</v>
      </c>
      <c r="V1087" s="2" t="b">
        <f>IF(COUNTIFS($O$2:O1087,Comodines[[#This Row],[LatT&amp;LonT]],$F$2:F1087,Datos[[#This Row],[Acq_date]]-1)=0,TRUE,FALSE)</f>
        <v>1</v>
      </c>
      <c r="W1087" s="2" t="b">
        <f>AND(Comodines[[#This Row],[L&amp;L]],Comodines[[#This Row],[Nuevo_Fuego]])</f>
        <v>0</v>
      </c>
      <c r="X1087" s="2" t="str">
        <f>IF(Comodines[[#This Row],[L&amp;L]],Comodines[[#This Row],[Contador]],"")</f>
        <v/>
      </c>
      <c r="Y1087" s="2" t="str">
        <f>IFERROR(SMALL(Comodines[L&amp;LC1],COUNTA($U$2:U1087)),"")</f>
        <v/>
      </c>
      <c r="Z1087" s="2" t="str">
        <f>IF(AND(Comodines[[#This Row],[Nuevo_Fuego]],Comodines[[#This Row],[L&amp;L]]),Comodines[[#This Row],[Contador]],"")</f>
        <v/>
      </c>
      <c r="AA1087" s="2" t="str">
        <f>IFERROR(SMALL(Comodines[FuegoC1],COUNTA($W$2:W1087)),"")</f>
        <v/>
      </c>
      <c r="AB1087" s="3"/>
      <c r="AD1087" s="3"/>
      <c r="AE1087" s="3"/>
    </row>
    <row r="1088" spans="1:31" ht="15" x14ac:dyDescent="0.25">
      <c r="A1088" s="25">
        <v>9.6205099999999995</v>
      </c>
      <c r="B1088" s="18">
        <v>-63.72663</v>
      </c>
      <c r="C1088" s="2">
        <v>367</v>
      </c>
      <c r="D1088" s="2">
        <v>0.3</v>
      </c>
      <c r="E1088" s="2">
        <v>0.6</v>
      </c>
      <c r="F1088" s="4">
        <v>42644</v>
      </c>
      <c r="G1088" s="2">
        <v>510</v>
      </c>
      <c r="H1088" s="2" t="s">
        <v>0</v>
      </c>
      <c r="I1088" s="2" t="s">
        <v>1</v>
      </c>
      <c r="J1088" s="2" t="s">
        <v>2</v>
      </c>
      <c r="K1088" s="2">
        <v>290.8</v>
      </c>
      <c r="L1088" s="2">
        <v>0</v>
      </c>
      <c r="M1088" s="6" t="s">
        <v>0</v>
      </c>
      <c r="N1088" s="23"/>
      <c r="O1088" s="21" t="str">
        <f>Comodines[[#This Row],[Lat_trunc]]&amp;Comodines[[#This Row],[Lon_trunc]]</f>
        <v>9.6205-63.7265</v>
      </c>
      <c r="P1088" s="21">
        <f>MROUND(Datos[[#This Row],[Latitude]],IF(Datos[[#This Row],[Latitude]]&lt;0,-Precisión,Precisión))</f>
        <v>9.6204999999999998</v>
      </c>
      <c r="Q1088" s="21">
        <f>MROUND(Datos[[#This Row],[Longitude]],IF(Datos[[#This Row],[Longitude]]&lt;0,-Precisión,Precisión))</f>
        <v>-63.726500000000001</v>
      </c>
      <c r="R1088" s="1">
        <v>1087</v>
      </c>
      <c r="S1088" s="5" t="b">
        <f>AND(Datos[[#This Row],[Latitude]]&gt;=Latitud_,Datos[[#This Row],[Latitude]]&lt;=_Latitud)</f>
        <v>0</v>
      </c>
      <c r="T1088" s="2" t="b">
        <f>AND(Datos[[#This Row],[Longitude]]&gt;=Longitud_,Datos[[#This Row],[Longitude]]&lt;=_Longitud)</f>
        <v>0</v>
      </c>
      <c r="U1088" s="2" t="b">
        <f>AND(Comodines[[#This Row],[Latitud]],Comodines[[#This Row],[Longitud]])</f>
        <v>0</v>
      </c>
      <c r="V1088" s="2" t="b">
        <f>IF(COUNTIFS($O$2:O1088,Comodines[[#This Row],[LatT&amp;LonT]],$F$2:F1088,Datos[[#This Row],[Acq_date]]-1)=0,TRUE,FALSE)</f>
        <v>1</v>
      </c>
      <c r="W1088" s="2" t="b">
        <f>AND(Comodines[[#This Row],[L&amp;L]],Comodines[[#This Row],[Nuevo_Fuego]])</f>
        <v>0</v>
      </c>
      <c r="X1088" s="2" t="str">
        <f>IF(Comodines[[#This Row],[L&amp;L]],Comodines[[#This Row],[Contador]],"")</f>
        <v/>
      </c>
      <c r="Y1088" s="2" t="str">
        <f>IFERROR(SMALL(Comodines[L&amp;LC1],COUNTA($U$2:U1088)),"")</f>
        <v/>
      </c>
      <c r="Z1088" s="2" t="str">
        <f>IF(AND(Comodines[[#This Row],[Nuevo_Fuego]],Comodines[[#This Row],[L&amp;L]]),Comodines[[#This Row],[Contador]],"")</f>
        <v/>
      </c>
      <c r="AA1088" s="2" t="str">
        <f>IFERROR(SMALL(Comodines[FuegoC1],COUNTA($W$2:W1088)),"")</f>
        <v/>
      </c>
      <c r="AB1088" s="3"/>
      <c r="AD1088" s="3"/>
      <c r="AE1088" s="3"/>
    </row>
    <row r="1089" spans="1:31" ht="15" x14ac:dyDescent="0.25">
      <c r="A1089" s="25">
        <v>9.6201000000000008</v>
      </c>
      <c r="B1089" s="18">
        <v>-63.723640000000003</v>
      </c>
      <c r="C1089" s="2">
        <v>347.4</v>
      </c>
      <c r="D1089" s="2">
        <v>0.3</v>
      </c>
      <c r="E1089" s="2">
        <v>0.6</v>
      </c>
      <c r="F1089" s="4">
        <v>42644</v>
      </c>
      <c r="G1089" s="2">
        <v>510</v>
      </c>
      <c r="H1089" s="2" t="s">
        <v>0</v>
      </c>
      <c r="I1089" s="2" t="s">
        <v>1</v>
      </c>
      <c r="J1089" s="2" t="s">
        <v>2</v>
      </c>
      <c r="K1089" s="2">
        <v>289.89999999999998</v>
      </c>
      <c r="L1089" s="2">
        <v>0</v>
      </c>
      <c r="M1089" s="6" t="s">
        <v>0</v>
      </c>
      <c r="N1089" s="23"/>
      <c r="O1089" s="21" t="str">
        <f>Comodines[[#This Row],[Lat_trunc]]&amp;Comodines[[#This Row],[Lon_trunc]]</f>
        <v>9.62-63.7235</v>
      </c>
      <c r="P1089" s="21">
        <f>MROUND(Datos[[#This Row],[Latitude]],IF(Datos[[#This Row],[Latitude]]&lt;0,-Precisión,Precisión))</f>
        <v>9.620000000000001</v>
      </c>
      <c r="Q1089" s="21">
        <f>MROUND(Datos[[#This Row],[Longitude]],IF(Datos[[#This Row],[Longitude]]&lt;0,-Precisión,Precisión))</f>
        <v>-63.723500000000001</v>
      </c>
      <c r="R1089" s="1">
        <v>1088</v>
      </c>
      <c r="S1089" s="5" t="b">
        <f>AND(Datos[[#This Row],[Latitude]]&gt;=Latitud_,Datos[[#This Row],[Latitude]]&lt;=_Latitud)</f>
        <v>0</v>
      </c>
      <c r="T1089" s="2" t="b">
        <f>AND(Datos[[#This Row],[Longitude]]&gt;=Longitud_,Datos[[#This Row],[Longitude]]&lt;=_Longitud)</f>
        <v>0</v>
      </c>
      <c r="U1089" s="2" t="b">
        <f>AND(Comodines[[#This Row],[Latitud]],Comodines[[#This Row],[Longitud]])</f>
        <v>0</v>
      </c>
      <c r="V1089" s="2" t="b">
        <f>IF(COUNTIFS($O$2:O1089,Comodines[[#This Row],[LatT&amp;LonT]],$F$2:F1089,Datos[[#This Row],[Acq_date]]-1)=0,TRUE,FALSE)</f>
        <v>1</v>
      </c>
      <c r="W1089" s="2" t="b">
        <f>AND(Comodines[[#This Row],[L&amp;L]],Comodines[[#This Row],[Nuevo_Fuego]])</f>
        <v>0</v>
      </c>
      <c r="X1089" s="2" t="str">
        <f>IF(Comodines[[#This Row],[L&amp;L]],Comodines[[#This Row],[Contador]],"")</f>
        <v/>
      </c>
      <c r="Y1089" s="2" t="str">
        <f>IFERROR(SMALL(Comodines[L&amp;LC1],COUNTA($U$2:U1089)),"")</f>
        <v/>
      </c>
      <c r="Z1089" s="2" t="str">
        <f>IF(AND(Comodines[[#This Row],[Nuevo_Fuego]],Comodines[[#This Row],[L&amp;L]]),Comodines[[#This Row],[Contador]],"")</f>
        <v/>
      </c>
      <c r="AA1089" s="2" t="str">
        <f>IFERROR(SMALL(Comodines[FuegoC1],COUNTA($W$2:W1089)),"")</f>
        <v/>
      </c>
      <c r="AB1089" s="3"/>
      <c r="AD1089" s="3"/>
      <c r="AE1089" s="3"/>
    </row>
    <row r="1090" spans="1:31" ht="15" x14ac:dyDescent="0.25">
      <c r="A1090" s="25">
        <v>9.6196999999999999</v>
      </c>
      <c r="B1090" s="18">
        <v>-63.720649999999999</v>
      </c>
      <c r="C1090" s="2">
        <v>320.7</v>
      </c>
      <c r="D1090" s="2">
        <v>0.3</v>
      </c>
      <c r="E1090" s="2">
        <v>0.6</v>
      </c>
      <c r="F1090" s="4">
        <v>42644</v>
      </c>
      <c r="G1090" s="2">
        <v>510</v>
      </c>
      <c r="H1090" s="2" t="s">
        <v>0</v>
      </c>
      <c r="I1090" s="2" t="s">
        <v>1</v>
      </c>
      <c r="J1090" s="2" t="s">
        <v>2</v>
      </c>
      <c r="K1090" s="2">
        <v>287.60000000000002</v>
      </c>
      <c r="L1090" s="2">
        <v>0</v>
      </c>
      <c r="M1090" s="6" t="s">
        <v>0</v>
      </c>
      <c r="N1090" s="23"/>
      <c r="O1090" s="21" t="str">
        <f>Comodines[[#This Row],[Lat_trunc]]&amp;Comodines[[#This Row],[Lon_trunc]]</f>
        <v>9.6195-63.7205</v>
      </c>
      <c r="P1090" s="21">
        <f>MROUND(Datos[[#This Row],[Latitude]],IF(Datos[[#This Row],[Latitude]]&lt;0,-Precisión,Precisión))</f>
        <v>9.6195000000000004</v>
      </c>
      <c r="Q1090" s="21">
        <f>MROUND(Datos[[#This Row],[Longitude]],IF(Datos[[#This Row],[Longitude]]&lt;0,-Precisión,Precisión))</f>
        <v>-63.720500000000001</v>
      </c>
      <c r="R1090" s="1">
        <v>1089</v>
      </c>
      <c r="S1090" s="5" t="b">
        <f>AND(Datos[[#This Row],[Latitude]]&gt;=Latitud_,Datos[[#This Row],[Latitude]]&lt;=_Latitud)</f>
        <v>0</v>
      </c>
      <c r="T1090" s="2" t="b">
        <f>AND(Datos[[#This Row],[Longitude]]&gt;=Longitud_,Datos[[#This Row],[Longitude]]&lt;=_Longitud)</f>
        <v>0</v>
      </c>
      <c r="U1090" s="2" t="b">
        <f>AND(Comodines[[#This Row],[Latitud]],Comodines[[#This Row],[Longitud]])</f>
        <v>0</v>
      </c>
      <c r="V1090" s="2" t="b">
        <f>IF(COUNTIFS($O$2:O1090,Comodines[[#This Row],[LatT&amp;LonT]],$F$2:F1090,Datos[[#This Row],[Acq_date]]-1)=0,TRUE,FALSE)</f>
        <v>1</v>
      </c>
      <c r="W1090" s="2" t="b">
        <f>AND(Comodines[[#This Row],[L&amp;L]],Comodines[[#This Row],[Nuevo_Fuego]])</f>
        <v>0</v>
      </c>
      <c r="X1090" s="2" t="str">
        <f>IF(Comodines[[#This Row],[L&amp;L]],Comodines[[#This Row],[Contador]],"")</f>
        <v/>
      </c>
      <c r="Y1090" s="2" t="str">
        <f>IFERROR(SMALL(Comodines[L&amp;LC1],COUNTA($U$2:U1090)),"")</f>
        <v/>
      </c>
      <c r="Z1090" s="2" t="str">
        <f>IF(AND(Comodines[[#This Row],[Nuevo_Fuego]],Comodines[[#This Row],[L&amp;L]]),Comodines[[#This Row],[Contador]],"")</f>
        <v/>
      </c>
      <c r="AA1090" s="2" t="str">
        <f>IFERROR(SMALL(Comodines[FuegoC1],COUNTA($W$2:W1090)),"")</f>
        <v/>
      </c>
      <c r="AB1090" s="3"/>
      <c r="AD1090" s="3"/>
      <c r="AE1090" s="3"/>
    </row>
    <row r="1091" spans="1:31" ht="15" x14ac:dyDescent="0.25">
      <c r="A1091" s="25">
        <v>9.6217100000000002</v>
      </c>
      <c r="B1091" s="18">
        <v>-63.735599999999998</v>
      </c>
      <c r="C1091" s="2">
        <v>305.8</v>
      </c>
      <c r="D1091" s="2">
        <v>0.3</v>
      </c>
      <c r="E1091" s="2">
        <v>0.6</v>
      </c>
      <c r="F1091" s="4">
        <v>42644</v>
      </c>
      <c r="G1091" s="2">
        <v>510</v>
      </c>
      <c r="H1091" s="2" t="s">
        <v>0</v>
      </c>
      <c r="I1091" s="2" t="s">
        <v>1</v>
      </c>
      <c r="J1091" s="2" t="s">
        <v>2</v>
      </c>
      <c r="K1091" s="2">
        <v>287.10000000000002</v>
      </c>
      <c r="L1091" s="2">
        <v>0</v>
      </c>
      <c r="M1091" s="6" t="s">
        <v>0</v>
      </c>
      <c r="N1091" s="23"/>
      <c r="O1091" s="21" t="str">
        <f>Comodines[[#This Row],[Lat_trunc]]&amp;Comodines[[#This Row],[Lon_trunc]]</f>
        <v>9.6215-63.7355</v>
      </c>
      <c r="P1091" s="21">
        <f>MROUND(Datos[[#This Row],[Latitude]],IF(Datos[[#This Row],[Latitude]]&lt;0,-Precisión,Precisión))</f>
        <v>9.6215000000000011</v>
      </c>
      <c r="Q1091" s="21">
        <f>MROUND(Datos[[#This Row],[Longitude]],IF(Datos[[#This Row],[Longitude]]&lt;0,-Precisión,Precisión))</f>
        <v>-63.735500000000002</v>
      </c>
      <c r="R1091" s="1">
        <v>1090</v>
      </c>
      <c r="S1091" s="5" t="b">
        <f>AND(Datos[[#This Row],[Latitude]]&gt;=Latitud_,Datos[[#This Row],[Latitude]]&lt;=_Latitud)</f>
        <v>0</v>
      </c>
      <c r="T1091" s="2" t="b">
        <f>AND(Datos[[#This Row],[Longitude]]&gt;=Longitud_,Datos[[#This Row],[Longitude]]&lt;=_Longitud)</f>
        <v>0</v>
      </c>
      <c r="U1091" s="2" t="b">
        <f>AND(Comodines[[#This Row],[Latitud]],Comodines[[#This Row],[Longitud]])</f>
        <v>0</v>
      </c>
      <c r="V1091" s="2" t="b">
        <f>IF(COUNTIFS($O$2:O1091,Comodines[[#This Row],[LatT&amp;LonT]],$F$2:F1091,Datos[[#This Row],[Acq_date]]-1)=0,TRUE,FALSE)</f>
        <v>1</v>
      </c>
      <c r="W1091" s="2" t="b">
        <f>AND(Comodines[[#This Row],[L&amp;L]],Comodines[[#This Row],[Nuevo_Fuego]])</f>
        <v>0</v>
      </c>
      <c r="X1091" s="2" t="str">
        <f>IF(Comodines[[#This Row],[L&amp;L]],Comodines[[#This Row],[Contador]],"")</f>
        <v/>
      </c>
      <c r="Y1091" s="2" t="str">
        <f>IFERROR(SMALL(Comodines[L&amp;LC1],COUNTA($U$2:U1091)),"")</f>
        <v/>
      </c>
      <c r="Z1091" s="2" t="str">
        <f>IF(AND(Comodines[[#This Row],[Nuevo_Fuego]],Comodines[[#This Row],[L&amp;L]]),Comodines[[#This Row],[Contador]],"")</f>
        <v/>
      </c>
      <c r="AA1091" s="2" t="str">
        <f>IFERROR(SMALL(Comodines[FuegoC1],COUNTA($W$2:W1091)),"")</f>
        <v/>
      </c>
      <c r="AB1091" s="3"/>
      <c r="AD1091" s="3"/>
      <c r="AE1091" s="3"/>
    </row>
    <row r="1092" spans="1:31" ht="15" x14ac:dyDescent="0.25">
      <c r="A1092" s="25">
        <v>9.6213099999999994</v>
      </c>
      <c r="B1092" s="18">
        <v>-63.732610000000001</v>
      </c>
      <c r="C1092" s="2">
        <v>317</v>
      </c>
      <c r="D1092" s="2">
        <v>0.3</v>
      </c>
      <c r="E1092" s="2">
        <v>0.6</v>
      </c>
      <c r="F1092" s="4">
        <v>42644</v>
      </c>
      <c r="G1092" s="2">
        <v>510</v>
      </c>
      <c r="H1092" s="2" t="s">
        <v>0</v>
      </c>
      <c r="I1092" s="2" t="s">
        <v>1</v>
      </c>
      <c r="J1092" s="2" t="s">
        <v>2</v>
      </c>
      <c r="K1092" s="2">
        <v>287.2</v>
      </c>
      <c r="L1092" s="2">
        <v>0</v>
      </c>
      <c r="M1092" s="6" t="s">
        <v>0</v>
      </c>
      <c r="N1092" s="23"/>
      <c r="O1092" s="21" t="str">
        <f>Comodines[[#This Row],[Lat_trunc]]&amp;Comodines[[#This Row],[Lon_trunc]]</f>
        <v>9.6215-63.7325</v>
      </c>
      <c r="P1092" s="21">
        <f>MROUND(Datos[[#This Row],[Latitude]],IF(Datos[[#This Row],[Latitude]]&lt;0,-Precisión,Precisión))</f>
        <v>9.6215000000000011</v>
      </c>
      <c r="Q1092" s="21">
        <f>MROUND(Datos[[#This Row],[Longitude]],IF(Datos[[#This Row],[Longitude]]&lt;0,-Precisión,Precisión))</f>
        <v>-63.732500000000002</v>
      </c>
      <c r="R1092" s="1">
        <v>1091</v>
      </c>
      <c r="S1092" s="5" t="b">
        <f>AND(Datos[[#This Row],[Latitude]]&gt;=Latitud_,Datos[[#This Row],[Latitude]]&lt;=_Latitud)</f>
        <v>0</v>
      </c>
      <c r="T1092" s="2" t="b">
        <f>AND(Datos[[#This Row],[Longitude]]&gt;=Longitud_,Datos[[#This Row],[Longitude]]&lt;=_Longitud)</f>
        <v>0</v>
      </c>
      <c r="U1092" s="2" t="b">
        <f>AND(Comodines[[#This Row],[Latitud]],Comodines[[#This Row],[Longitud]])</f>
        <v>0</v>
      </c>
      <c r="V1092" s="2" t="b">
        <f>IF(COUNTIFS($O$2:O1092,Comodines[[#This Row],[LatT&amp;LonT]],$F$2:F1092,Datos[[#This Row],[Acq_date]]-1)=0,TRUE,FALSE)</f>
        <v>1</v>
      </c>
      <c r="W1092" s="2" t="b">
        <f>AND(Comodines[[#This Row],[L&amp;L]],Comodines[[#This Row],[Nuevo_Fuego]])</f>
        <v>0</v>
      </c>
      <c r="X1092" s="2" t="str">
        <f>IF(Comodines[[#This Row],[L&amp;L]],Comodines[[#This Row],[Contador]],"")</f>
        <v/>
      </c>
      <c r="Y1092" s="2" t="str">
        <f>IFERROR(SMALL(Comodines[L&amp;LC1],COUNTA($U$2:U1092)),"")</f>
        <v/>
      </c>
      <c r="Z1092" s="2" t="str">
        <f>IF(AND(Comodines[[#This Row],[Nuevo_Fuego]],Comodines[[#This Row],[L&amp;L]]),Comodines[[#This Row],[Contador]],"")</f>
        <v/>
      </c>
      <c r="AA1092" s="2" t="str">
        <f>IFERROR(SMALL(Comodines[FuegoC1],COUNTA($W$2:W1092)),"")</f>
        <v/>
      </c>
      <c r="AB1092" s="3"/>
      <c r="AD1092" s="3"/>
      <c r="AE1092" s="3"/>
    </row>
    <row r="1093" spans="1:31" ht="15" x14ac:dyDescent="0.25">
      <c r="A1093" s="25">
        <v>9.6193000000000008</v>
      </c>
      <c r="B1093" s="18">
        <v>-63.717649999999999</v>
      </c>
      <c r="C1093" s="2">
        <v>307.3</v>
      </c>
      <c r="D1093" s="2">
        <v>0.3</v>
      </c>
      <c r="E1093" s="2">
        <v>0.6</v>
      </c>
      <c r="F1093" s="4">
        <v>42644</v>
      </c>
      <c r="G1093" s="2">
        <v>510</v>
      </c>
      <c r="H1093" s="2" t="s">
        <v>0</v>
      </c>
      <c r="I1093" s="2" t="s">
        <v>1</v>
      </c>
      <c r="J1093" s="2" t="s">
        <v>2</v>
      </c>
      <c r="K1093" s="2">
        <v>287</v>
      </c>
      <c r="L1093" s="2">
        <v>0</v>
      </c>
      <c r="M1093" s="6" t="s">
        <v>0</v>
      </c>
      <c r="N1093" s="23"/>
      <c r="O1093" s="21" t="str">
        <f>Comodines[[#This Row],[Lat_trunc]]&amp;Comodines[[#This Row],[Lon_trunc]]</f>
        <v>9.6195-63.7175</v>
      </c>
      <c r="P1093" s="21">
        <f>MROUND(Datos[[#This Row],[Latitude]],IF(Datos[[#This Row],[Latitude]]&lt;0,-Precisión,Precisión))</f>
        <v>9.6195000000000004</v>
      </c>
      <c r="Q1093" s="21">
        <f>MROUND(Datos[[#This Row],[Longitude]],IF(Datos[[#This Row],[Longitude]]&lt;0,-Precisión,Precisión))</f>
        <v>-63.717500000000001</v>
      </c>
      <c r="R1093" s="1">
        <v>1092</v>
      </c>
      <c r="S1093" s="5" t="b">
        <f>AND(Datos[[#This Row],[Latitude]]&gt;=Latitud_,Datos[[#This Row],[Latitude]]&lt;=_Latitud)</f>
        <v>0</v>
      </c>
      <c r="T1093" s="2" t="b">
        <f>AND(Datos[[#This Row],[Longitude]]&gt;=Longitud_,Datos[[#This Row],[Longitude]]&lt;=_Longitud)</f>
        <v>0</v>
      </c>
      <c r="U1093" s="2" t="b">
        <f>AND(Comodines[[#This Row],[Latitud]],Comodines[[#This Row],[Longitud]])</f>
        <v>0</v>
      </c>
      <c r="V1093" s="2" t="b">
        <f>IF(COUNTIFS($O$2:O1093,Comodines[[#This Row],[LatT&amp;LonT]],$F$2:F1093,Datos[[#This Row],[Acq_date]]-1)=0,TRUE,FALSE)</f>
        <v>1</v>
      </c>
      <c r="W1093" s="2" t="b">
        <f>AND(Comodines[[#This Row],[L&amp;L]],Comodines[[#This Row],[Nuevo_Fuego]])</f>
        <v>0</v>
      </c>
      <c r="X1093" s="2" t="str">
        <f>IF(Comodines[[#This Row],[L&amp;L]],Comodines[[#This Row],[Contador]],"")</f>
        <v/>
      </c>
      <c r="Y1093" s="2" t="str">
        <f>IFERROR(SMALL(Comodines[L&amp;LC1],COUNTA($U$2:U1093)),"")</f>
        <v/>
      </c>
      <c r="Z1093" s="2" t="str">
        <f>IF(AND(Comodines[[#This Row],[Nuevo_Fuego]],Comodines[[#This Row],[L&amp;L]]),Comodines[[#This Row],[Contador]],"")</f>
        <v/>
      </c>
      <c r="AA1093" s="2" t="str">
        <f>IFERROR(SMALL(Comodines[FuegoC1],COUNTA($W$2:W1093)),"")</f>
        <v/>
      </c>
      <c r="AB1093" s="3"/>
      <c r="AD1093" s="3"/>
      <c r="AE1093" s="3"/>
    </row>
    <row r="1094" spans="1:31" ht="15" x14ac:dyDescent="0.25">
      <c r="A1094" s="25">
        <v>9.6166199999999993</v>
      </c>
      <c r="B1094" s="18">
        <v>-63.736339999999998</v>
      </c>
      <c r="C1094" s="2">
        <v>302.7</v>
      </c>
      <c r="D1094" s="2">
        <v>0.3</v>
      </c>
      <c r="E1094" s="2">
        <v>0.6</v>
      </c>
      <c r="F1094" s="4">
        <v>42644</v>
      </c>
      <c r="G1094" s="2">
        <v>510</v>
      </c>
      <c r="H1094" s="2" t="s">
        <v>0</v>
      </c>
      <c r="I1094" s="2" t="s">
        <v>1</v>
      </c>
      <c r="J1094" s="2" t="s">
        <v>2</v>
      </c>
      <c r="K1094" s="2">
        <v>286.8</v>
      </c>
      <c r="L1094" s="2">
        <v>0</v>
      </c>
      <c r="M1094" s="6" t="s">
        <v>0</v>
      </c>
      <c r="N1094" s="23"/>
      <c r="O1094" s="21" t="str">
        <f>Comodines[[#This Row],[Lat_trunc]]&amp;Comodines[[#This Row],[Lon_trunc]]</f>
        <v>9.6165-63.7365</v>
      </c>
      <c r="P1094" s="21">
        <f>MROUND(Datos[[#This Row],[Latitude]],IF(Datos[[#This Row],[Latitude]]&lt;0,-Precisión,Precisión))</f>
        <v>9.6165000000000003</v>
      </c>
      <c r="Q1094" s="21">
        <f>MROUND(Datos[[#This Row],[Longitude]],IF(Datos[[#This Row],[Longitude]]&lt;0,-Precisión,Precisión))</f>
        <v>-63.736499999999999</v>
      </c>
      <c r="R1094" s="1">
        <v>1093</v>
      </c>
      <c r="S1094" s="5" t="b">
        <f>AND(Datos[[#This Row],[Latitude]]&gt;=Latitud_,Datos[[#This Row],[Latitude]]&lt;=_Latitud)</f>
        <v>0</v>
      </c>
      <c r="T1094" s="2" t="b">
        <f>AND(Datos[[#This Row],[Longitude]]&gt;=Longitud_,Datos[[#This Row],[Longitude]]&lt;=_Longitud)</f>
        <v>0</v>
      </c>
      <c r="U1094" s="2" t="b">
        <f>AND(Comodines[[#This Row],[Latitud]],Comodines[[#This Row],[Longitud]])</f>
        <v>0</v>
      </c>
      <c r="V1094" s="2" t="b">
        <f>IF(COUNTIFS($O$2:O1094,Comodines[[#This Row],[LatT&amp;LonT]],$F$2:F1094,Datos[[#This Row],[Acq_date]]-1)=0,TRUE,FALSE)</f>
        <v>1</v>
      </c>
      <c r="W1094" s="2" t="b">
        <f>AND(Comodines[[#This Row],[L&amp;L]],Comodines[[#This Row],[Nuevo_Fuego]])</f>
        <v>0</v>
      </c>
      <c r="X1094" s="2" t="str">
        <f>IF(Comodines[[#This Row],[L&amp;L]],Comodines[[#This Row],[Contador]],"")</f>
        <v/>
      </c>
      <c r="Y1094" s="2" t="str">
        <f>IFERROR(SMALL(Comodines[L&amp;LC1],COUNTA($U$2:U1094)),"")</f>
        <v/>
      </c>
      <c r="Z1094" s="2" t="str">
        <f>IF(AND(Comodines[[#This Row],[Nuevo_Fuego]],Comodines[[#This Row],[L&amp;L]]),Comodines[[#This Row],[Contador]],"")</f>
        <v/>
      </c>
      <c r="AA1094" s="2" t="str">
        <f>IFERROR(SMALL(Comodines[FuegoC1],COUNTA($W$2:W1094)),"")</f>
        <v/>
      </c>
      <c r="AB1094" s="3"/>
      <c r="AD1094" s="3"/>
      <c r="AE1094" s="3"/>
    </row>
    <row r="1095" spans="1:31" ht="15" x14ac:dyDescent="0.25">
      <c r="A1095" s="25">
        <v>9.6162200000000002</v>
      </c>
      <c r="B1095" s="18">
        <v>-63.733339999999998</v>
      </c>
      <c r="C1095" s="2">
        <v>303.7</v>
      </c>
      <c r="D1095" s="2">
        <v>0.3</v>
      </c>
      <c r="E1095" s="2">
        <v>0.6</v>
      </c>
      <c r="F1095" s="4">
        <v>42644</v>
      </c>
      <c r="G1095" s="2">
        <v>510</v>
      </c>
      <c r="H1095" s="2" t="s">
        <v>0</v>
      </c>
      <c r="I1095" s="2" t="s">
        <v>1</v>
      </c>
      <c r="J1095" s="2" t="s">
        <v>2</v>
      </c>
      <c r="K1095" s="2">
        <v>287.3</v>
      </c>
      <c r="L1095" s="2">
        <v>0</v>
      </c>
      <c r="M1095" s="6" t="s">
        <v>0</v>
      </c>
      <c r="N1095" s="23"/>
      <c r="O1095" s="21" t="str">
        <f>Comodines[[#This Row],[Lat_trunc]]&amp;Comodines[[#This Row],[Lon_trunc]]</f>
        <v>9.616-63.7335</v>
      </c>
      <c r="P1095" s="21">
        <f>MROUND(Datos[[#This Row],[Latitude]],IF(Datos[[#This Row],[Latitude]]&lt;0,-Precisión,Precisión))</f>
        <v>9.6159999999999997</v>
      </c>
      <c r="Q1095" s="21">
        <f>MROUND(Datos[[#This Row],[Longitude]],IF(Datos[[#This Row],[Longitude]]&lt;0,-Precisión,Precisión))</f>
        <v>-63.733499999999999</v>
      </c>
      <c r="R1095" s="1">
        <v>1094</v>
      </c>
      <c r="S1095" s="5" t="b">
        <f>AND(Datos[[#This Row],[Latitude]]&gt;=Latitud_,Datos[[#This Row],[Latitude]]&lt;=_Latitud)</f>
        <v>0</v>
      </c>
      <c r="T1095" s="2" t="b">
        <f>AND(Datos[[#This Row],[Longitude]]&gt;=Longitud_,Datos[[#This Row],[Longitude]]&lt;=_Longitud)</f>
        <v>0</v>
      </c>
      <c r="U1095" s="2" t="b">
        <f>AND(Comodines[[#This Row],[Latitud]],Comodines[[#This Row],[Longitud]])</f>
        <v>0</v>
      </c>
      <c r="V1095" s="2" t="b">
        <f>IF(COUNTIFS($O$2:O1095,Comodines[[#This Row],[LatT&amp;LonT]],$F$2:F1095,Datos[[#This Row],[Acq_date]]-1)=0,TRUE,FALSE)</f>
        <v>1</v>
      </c>
      <c r="W1095" s="2" t="b">
        <f>AND(Comodines[[#This Row],[L&amp;L]],Comodines[[#This Row],[Nuevo_Fuego]])</f>
        <v>0</v>
      </c>
      <c r="X1095" s="2" t="str">
        <f>IF(Comodines[[#This Row],[L&amp;L]],Comodines[[#This Row],[Contador]],"")</f>
        <v/>
      </c>
      <c r="Y1095" s="2" t="str">
        <f>IFERROR(SMALL(Comodines[L&amp;LC1],COUNTA($U$2:U1095)),"")</f>
        <v/>
      </c>
      <c r="Z1095" s="2" t="str">
        <f>IF(AND(Comodines[[#This Row],[Nuevo_Fuego]],Comodines[[#This Row],[L&amp;L]]),Comodines[[#This Row],[Contador]],"")</f>
        <v/>
      </c>
      <c r="AA1095" s="2" t="str">
        <f>IFERROR(SMALL(Comodines[FuegoC1],COUNTA($W$2:W1095)),"")</f>
        <v/>
      </c>
      <c r="AB1095" s="3"/>
      <c r="AD1095" s="3"/>
      <c r="AE1095" s="3"/>
    </row>
    <row r="1096" spans="1:31" ht="15" x14ac:dyDescent="0.25">
      <c r="A1096" s="25">
        <v>9.6158199999999994</v>
      </c>
      <c r="B1096" s="18">
        <v>-63.730359999999997</v>
      </c>
      <c r="C1096" s="2">
        <v>309.2</v>
      </c>
      <c r="D1096" s="2">
        <v>0.3</v>
      </c>
      <c r="E1096" s="2">
        <v>0.6</v>
      </c>
      <c r="F1096" s="4">
        <v>42644</v>
      </c>
      <c r="G1096" s="2">
        <v>510</v>
      </c>
      <c r="H1096" s="2" t="s">
        <v>0</v>
      </c>
      <c r="I1096" s="2" t="s">
        <v>1</v>
      </c>
      <c r="J1096" s="2" t="s">
        <v>2</v>
      </c>
      <c r="K1096" s="2">
        <v>287</v>
      </c>
      <c r="L1096" s="2">
        <v>0</v>
      </c>
      <c r="M1096" s="6" t="s">
        <v>0</v>
      </c>
      <c r="N1096" s="23"/>
      <c r="O1096" s="21" t="str">
        <f>Comodines[[#This Row],[Lat_trunc]]&amp;Comodines[[#This Row],[Lon_trunc]]</f>
        <v>9.616-63.7305</v>
      </c>
      <c r="P1096" s="21">
        <f>MROUND(Datos[[#This Row],[Latitude]],IF(Datos[[#This Row],[Latitude]]&lt;0,-Precisión,Precisión))</f>
        <v>9.6159999999999997</v>
      </c>
      <c r="Q1096" s="21">
        <f>MROUND(Datos[[#This Row],[Longitude]],IF(Datos[[#This Row],[Longitude]]&lt;0,-Precisión,Precisión))</f>
        <v>-63.730499999999999</v>
      </c>
      <c r="R1096" s="1">
        <v>1095</v>
      </c>
      <c r="S1096" s="5" t="b">
        <f>AND(Datos[[#This Row],[Latitude]]&gt;=Latitud_,Datos[[#This Row],[Latitude]]&lt;=_Latitud)</f>
        <v>0</v>
      </c>
      <c r="T1096" s="2" t="b">
        <f>AND(Datos[[#This Row],[Longitude]]&gt;=Longitud_,Datos[[#This Row],[Longitude]]&lt;=_Longitud)</f>
        <v>0</v>
      </c>
      <c r="U1096" s="2" t="b">
        <f>AND(Comodines[[#This Row],[Latitud]],Comodines[[#This Row],[Longitud]])</f>
        <v>0</v>
      </c>
      <c r="V1096" s="2" t="b">
        <f>IF(COUNTIFS($O$2:O1096,Comodines[[#This Row],[LatT&amp;LonT]],$F$2:F1096,Datos[[#This Row],[Acq_date]]-1)=0,TRUE,FALSE)</f>
        <v>1</v>
      </c>
      <c r="W1096" s="2" t="b">
        <f>AND(Comodines[[#This Row],[L&amp;L]],Comodines[[#This Row],[Nuevo_Fuego]])</f>
        <v>0</v>
      </c>
      <c r="X1096" s="2" t="str">
        <f>IF(Comodines[[#This Row],[L&amp;L]],Comodines[[#This Row],[Contador]],"")</f>
        <v/>
      </c>
      <c r="Y1096" s="2" t="str">
        <f>IFERROR(SMALL(Comodines[L&amp;LC1],COUNTA($U$2:U1096)),"")</f>
        <v/>
      </c>
      <c r="Z1096" s="2" t="str">
        <f>IF(AND(Comodines[[#This Row],[Nuevo_Fuego]],Comodines[[#This Row],[L&amp;L]]),Comodines[[#This Row],[Contador]],"")</f>
        <v/>
      </c>
      <c r="AA1096" s="2" t="str">
        <f>IFERROR(SMALL(Comodines[FuegoC1],COUNTA($W$2:W1096)),"")</f>
        <v/>
      </c>
      <c r="AB1096" s="3"/>
      <c r="AD1096" s="3"/>
      <c r="AE1096" s="3"/>
    </row>
    <row r="1097" spans="1:31" ht="15" x14ac:dyDescent="0.25">
      <c r="A1097" s="25">
        <v>9.6154200000000003</v>
      </c>
      <c r="B1097" s="18">
        <v>-63.727370000000001</v>
      </c>
      <c r="C1097" s="2">
        <v>310.60000000000002</v>
      </c>
      <c r="D1097" s="2">
        <v>0.3</v>
      </c>
      <c r="E1097" s="2">
        <v>0.6</v>
      </c>
      <c r="F1097" s="4">
        <v>42644</v>
      </c>
      <c r="G1097" s="2">
        <v>510</v>
      </c>
      <c r="H1097" s="2" t="s">
        <v>0</v>
      </c>
      <c r="I1097" s="2" t="s">
        <v>1</v>
      </c>
      <c r="J1097" s="2" t="s">
        <v>2</v>
      </c>
      <c r="K1097" s="2">
        <v>287.10000000000002</v>
      </c>
      <c r="L1097" s="2">
        <v>0</v>
      </c>
      <c r="M1097" s="6" t="s">
        <v>0</v>
      </c>
      <c r="N1097" s="23"/>
      <c r="O1097" s="21" t="str">
        <f>Comodines[[#This Row],[Lat_trunc]]&amp;Comodines[[#This Row],[Lon_trunc]]</f>
        <v>9.6155-63.7275</v>
      </c>
      <c r="P1097" s="21">
        <f>MROUND(Datos[[#This Row],[Latitude]],IF(Datos[[#This Row],[Latitude]]&lt;0,-Precisión,Precisión))</f>
        <v>9.6155000000000008</v>
      </c>
      <c r="Q1097" s="21">
        <f>MROUND(Datos[[#This Row],[Longitude]],IF(Datos[[#This Row],[Longitude]]&lt;0,-Precisión,Precisión))</f>
        <v>-63.727499999999999</v>
      </c>
      <c r="R1097" s="1">
        <v>1096</v>
      </c>
      <c r="S1097" s="5" t="b">
        <f>AND(Datos[[#This Row],[Latitude]]&gt;=Latitud_,Datos[[#This Row],[Latitude]]&lt;=_Latitud)</f>
        <v>0</v>
      </c>
      <c r="T1097" s="2" t="b">
        <f>AND(Datos[[#This Row],[Longitude]]&gt;=Longitud_,Datos[[#This Row],[Longitude]]&lt;=_Longitud)</f>
        <v>0</v>
      </c>
      <c r="U1097" s="2" t="b">
        <f>AND(Comodines[[#This Row],[Latitud]],Comodines[[#This Row],[Longitud]])</f>
        <v>0</v>
      </c>
      <c r="V1097" s="2" t="b">
        <f>IF(COUNTIFS($O$2:O1097,Comodines[[#This Row],[LatT&amp;LonT]],$F$2:F1097,Datos[[#This Row],[Acq_date]]-1)=0,TRUE,FALSE)</f>
        <v>1</v>
      </c>
      <c r="W1097" s="2" t="b">
        <f>AND(Comodines[[#This Row],[L&amp;L]],Comodines[[#This Row],[Nuevo_Fuego]])</f>
        <v>0</v>
      </c>
      <c r="X1097" s="2" t="str">
        <f>IF(Comodines[[#This Row],[L&amp;L]],Comodines[[#This Row],[Contador]],"")</f>
        <v/>
      </c>
      <c r="Y1097" s="2" t="str">
        <f>IFERROR(SMALL(Comodines[L&amp;LC1],COUNTA($U$2:U1097)),"")</f>
        <v/>
      </c>
      <c r="Z1097" s="2" t="str">
        <f>IF(AND(Comodines[[#This Row],[Nuevo_Fuego]],Comodines[[#This Row],[L&amp;L]]),Comodines[[#This Row],[Contador]],"")</f>
        <v/>
      </c>
      <c r="AA1097" s="2" t="str">
        <f>IFERROR(SMALL(Comodines[FuegoC1],COUNTA($W$2:W1097)),"")</f>
        <v/>
      </c>
      <c r="AB1097" s="3"/>
      <c r="AD1097" s="3"/>
      <c r="AE1097" s="3"/>
    </row>
    <row r="1098" spans="1:31" ht="15" x14ac:dyDescent="0.25">
      <c r="A1098" s="25">
        <v>9.6150199999999995</v>
      </c>
      <c r="B1098" s="18">
        <v>-63.724400000000003</v>
      </c>
      <c r="C1098" s="2">
        <v>306.3</v>
      </c>
      <c r="D1098" s="2">
        <v>0.3</v>
      </c>
      <c r="E1098" s="2">
        <v>0.6</v>
      </c>
      <c r="F1098" s="4">
        <v>42644</v>
      </c>
      <c r="G1098" s="2">
        <v>510</v>
      </c>
      <c r="H1098" s="2" t="s">
        <v>0</v>
      </c>
      <c r="I1098" s="2" t="s">
        <v>1</v>
      </c>
      <c r="J1098" s="2" t="s">
        <v>2</v>
      </c>
      <c r="K1098" s="2">
        <v>287</v>
      </c>
      <c r="L1098" s="2">
        <v>0</v>
      </c>
      <c r="M1098" s="6" t="s">
        <v>0</v>
      </c>
      <c r="N1098" s="23"/>
      <c r="O1098" s="21" t="str">
        <f>Comodines[[#This Row],[Lat_trunc]]&amp;Comodines[[#This Row],[Lon_trunc]]</f>
        <v>9.615-63.7245</v>
      </c>
      <c r="P1098" s="21">
        <f>MROUND(Datos[[#This Row],[Latitude]],IF(Datos[[#This Row],[Latitude]]&lt;0,-Precisión,Precisión))</f>
        <v>9.6150000000000002</v>
      </c>
      <c r="Q1098" s="21">
        <f>MROUND(Datos[[#This Row],[Longitude]],IF(Datos[[#This Row],[Longitude]]&lt;0,-Precisión,Precisión))</f>
        <v>-63.724499999999999</v>
      </c>
      <c r="R1098" s="1">
        <v>1097</v>
      </c>
      <c r="S1098" s="5" t="b">
        <f>AND(Datos[[#This Row],[Latitude]]&gt;=Latitud_,Datos[[#This Row],[Latitude]]&lt;=_Latitud)</f>
        <v>0</v>
      </c>
      <c r="T1098" s="2" t="b">
        <f>AND(Datos[[#This Row],[Longitude]]&gt;=Longitud_,Datos[[#This Row],[Longitude]]&lt;=_Longitud)</f>
        <v>0</v>
      </c>
      <c r="U1098" s="2" t="b">
        <f>AND(Comodines[[#This Row],[Latitud]],Comodines[[#This Row],[Longitud]])</f>
        <v>0</v>
      </c>
      <c r="V1098" s="2" t="b">
        <f>IF(COUNTIFS($O$2:O1098,Comodines[[#This Row],[LatT&amp;LonT]],$F$2:F1098,Datos[[#This Row],[Acq_date]]-1)=0,TRUE,FALSE)</f>
        <v>1</v>
      </c>
      <c r="W1098" s="2" t="b">
        <f>AND(Comodines[[#This Row],[L&amp;L]],Comodines[[#This Row],[Nuevo_Fuego]])</f>
        <v>0</v>
      </c>
      <c r="X1098" s="2" t="str">
        <f>IF(Comodines[[#This Row],[L&amp;L]],Comodines[[#This Row],[Contador]],"")</f>
        <v/>
      </c>
      <c r="Y1098" s="2" t="str">
        <f>IFERROR(SMALL(Comodines[L&amp;LC1],COUNTA($U$2:U1098)),"")</f>
        <v/>
      </c>
      <c r="Z1098" s="2" t="str">
        <f>IF(AND(Comodines[[#This Row],[Nuevo_Fuego]],Comodines[[#This Row],[L&amp;L]]),Comodines[[#This Row],[Contador]],"")</f>
        <v/>
      </c>
      <c r="AA1098" s="2" t="str">
        <f>IFERROR(SMALL(Comodines[FuegoC1],COUNTA($W$2:W1098)),"")</f>
        <v/>
      </c>
      <c r="AB1098" s="3"/>
      <c r="AD1098" s="3"/>
      <c r="AE1098" s="3"/>
    </row>
    <row r="1099" spans="1:31" ht="15" x14ac:dyDescent="0.25">
      <c r="A1099" s="25">
        <v>9.6146200000000004</v>
      </c>
      <c r="B1099" s="18">
        <v>-63.721420000000002</v>
      </c>
      <c r="C1099" s="2">
        <v>303.8</v>
      </c>
      <c r="D1099" s="2">
        <v>0.3</v>
      </c>
      <c r="E1099" s="2">
        <v>0.6</v>
      </c>
      <c r="F1099" s="4">
        <v>42644</v>
      </c>
      <c r="G1099" s="2">
        <v>510</v>
      </c>
      <c r="H1099" s="2" t="s">
        <v>0</v>
      </c>
      <c r="I1099" s="2" t="s">
        <v>1</v>
      </c>
      <c r="J1099" s="2" t="s">
        <v>2</v>
      </c>
      <c r="K1099" s="2">
        <v>287.10000000000002</v>
      </c>
      <c r="L1099" s="2">
        <v>0</v>
      </c>
      <c r="M1099" s="6" t="s">
        <v>0</v>
      </c>
      <c r="N1099" s="23"/>
      <c r="O1099" s="21" t="str">
        <f>Comodines[[#This Row],[Lat_trunc]]&amp;Comodines[[#This Row],[Lon_trunc]]</f>
        <v>9.6145-63.7215</v>
      </c>
      <c r="P1099" s="21">
        <f>MROUND(Datos[[#This Row],[Latitude]],IF(Datos[[#This Row],[Latitude]]&lt;0,-Precisión,Precisión))</f>
        <v>9.6144999999999996</v>
      </c>
      <c r="Q1099" s="21">
        <f>MROUND(Datos[[#This Row],[Longitude]],IF(Datos[[#This Row],[Longitude]]&lt;0,-Precisión,Precisión))</f>
        <v>-63.721499999999999</v>
      </c>
      <c r="R1099" s="1">
        <v>1098</v>
      </c>
      <c r="S1099" s="5" t="b">
        <f>AND(Datos[[#This Row],[Latitude]]&gt;=Latitud_,Datos[[#This Row],[Latitude]]&lt;=_Latitud)</f>
        <v>0</v>
      </c>
      <c r="T1099" s="2" t="b">
        <f>AND(Datos[[#This Row],[Longitude]]&gt;=Longitud_,Datos[[#This Row],[Longitude]]&lt;=_Longitud)</f>
        <v>0</v>
      </c>
      <c r="U1099" s="2" t="b">
        <f>AND(Comodines[[#This Row],[Latitud]],Comodines[[#This Row],[Longitud]])</f>
        <v>0</v>
      </c>
      <c r="V1099" s="2" t="b">
        <f>IF(COUNTIFS($O$2:O1099,Comodines[[#This Row],[LatT&amp;LonT]],$F$2:F1099,Datos[[#This Row],[Acq_date]]-1)=0,TRUE,FALSE)</f>
        <v>1</v>
      </c>
      <c r="W1099" s="2" t="b">
        <f>AND(Comodines[[#This Row],[L&amp;L]],Comodines[[#This Row],[Nuevo_Fuego]])</f>
        <v>0</v>
      </c>
      <c r="X1099" s="2" t="str">
        <f>IF(Comodines[[#This Row],[L&amp;L]],Comodines[[#This Row],[Contador]],"")</f>
        <v/>
      </c>
      <c r="Y1099" s="2" t="str">
        <f>IFERROR(SMALL(Comodines[L&amp;LC1],COUNTA($U$2:U1099)),"")</f>
        <v/>
      </c>
      <c r="Z1099" s="2" t="str">
        <f>IF(AND(Comodines[[#This Row],[Nuevo_Fuego]],Comodines[[#This Row],[L&amp;L]]),Comodines[[#This Row],[Contador]],"")</f>
        <v/>
      </c>
      <c r="AA1099" s="2" t="str">
        <f>IFERROR(SMALL(Comodines[FuegoC1],COUNTA($W$2:W1099)),"")</f>
        <v/>
      </c>
      <c r="AB1099" s="3"/>
      <c r="AD1099" s="3"/>
      <c r="AE1099" s="3"/>
    </row>
    <row r="1100" spans="1:31" ht="15" x14ac:dyDescent="0.25">
      <c r="A1100" s="25">
        <v>9.6142199999999995</v>
      </c>
      <c r="B1100" s="18">
        <v>-63.718440000000001</v>
      </c>
      <c r="C1100" s="2">
        <v>301</v>
      </c>
      <c r="D1100" s="2">
        <v>0.3</v>
      </c>
      <c r="E1100" s="2">
        <v>0.6</v>
      </c>
      <c r="F1100" s="4">
        <v>42644</v>
      </c>
      <c r="G1100" s="2">
        <v>510</v>
      </c>
      <c r="H1100" s="2" t="s">
        <v>0</v>
      </c>
      <c r="I1100" s="2" t="s">
        <v>1</v>
      </c>
      <c r="J1100" s="2" t="s">
        <v>2</v>
      </c>
      <c r="K1100" s="2">
        <v>287.10000000000002</v>
      </c>
      <c r="L1100" s="2">
        <v>0</v>
      </c>
      <c r="M1100" s="6" t="s">
        <v>0</v>
      </c>
      <c r="N1100" s="23"/>
      <c r="O1100" s="21" t="str">
        <f>Comodines[[#This Row],[Lat_trunc]]&amp;Comodines[[#This Row],[Lon_trunc]]</f>
        <v>9.614-63.7185</v>
      </c>
      <c r="P1100" s="21">
        <f>MROUND(Datos[[#This Row],[Latitude]],IF(Datos[[#This Row],[Latitude]]&lt;0,-Precisión,Precisión))</f>
        <v>9.6140000000000008</v>
      </c>
      <c r="Q1100" s="21">
        <f>MROUND(Datos[[#This Row],[Longitude]],IF(Datos[[#This Row],[Longitude]]&lt;0,-Precisión,Precisión))</f>
        <v>-63.718499999999999</v>
      </c>
      <c r="R1100" s="1">
        <v>1099</v>
      </c>
      <c r="S1100" s="5" t="b">
        <f>AND(Datos[[#This Row],[Latitude]]&gt;=Latitud_,Datos[[#This Row],[Latitude]]&lt;=_Latitud)</f>
        <v>0</v>
      </c>
      <c r="T1100" s="2" t="b">
        <f>AND(Datos[[#This Row],[Longitude]]&gt;=Longitud_,Datos[[#This Row],[Longitude]]&lt;=_Longitud)</f>
        <v>0</v>
      </c>
      <c r="U1100" s="2" t="b">
        <f>AND(Comodines[[#This Row],[Latitud]],Comodines[[#This Row],[Longitud]])</f>
        <v>0</v>
      </c>
      <c r="V1100" s="2" t="b">
        <f>IF(COUNTIFS($O$2:O1100,Comodines[[#This Row],[LatT&amp;LonT]],$F$2:F1100,Datos[[#This Row],[Acq_date]]-1)=0,TRUE,FALSE)</f>
        <v>1</v>
      </c>
      <c r="W1100" s="2" t="b">
        <f>AND(Comodines[[#This Row],[L&amp;L]],Comodines[[#This Row],[Nuevo_Fuego]])</f>
        <v>0</v>
      </c>
      <c r="X1100" s="2" t="str">
        <f>IF(Comodines[[#This Row],[L&amp;L]],Comodines[[#This Row],[Contador]],"")</f>
        <v/>
      </c>
      <c r="Y1100" s="2" t="str">
        <f>IFERROR(SMALL(Comodines[L&amp;LC1],COUNTA($U$2:U1100)),"")</f>
        <v/>
      </c>
      <c r="Z1100" s="2" t="str">
        <f>IF(AND(Comodines[[#This Row],[Nuevo_Fuego]],Comodines[[#This Row],[L&amp;L]]),Comodines[[#This Row],[Contador]],"")</f>
        <v/>
      </c>
      <c r="AA1100" s="2" t="str">
        <f>IFERROR(SMALL(Comodines[FuegoC1],COUNTA($W$2:W1100)),"")</f>
        <v/>
      </c>
      <c r="AB1100" s="3"/>
      <c r="AD1100" s="3"/>
      <c r="AE1100" s="3"/>
    </row>
    <row r="1101" spans="1:31" ht="15" x14ac:dyDescent="0.25">
      <c r="A1101" s="25">
        <v>9.5664999999999996</v>
      </c>
      <c r="B1101" s="18">
        <v>-63.631309999999999</v>
      </c>
      <c r="C1101" s="2">
        <v>301.5</v>
      </c>
      <c r="D1101" s="2">
        <v>0.3</v>
      </c>
      <c r="E1101" s="2">
        <v>0.6</v>
      </c>
      <c r="F1101" s="4">
        <v>42644</v>
      </c>
      <c r="G1101" s="2">
        <v>510</v>
      </c>
      <c r="H1101" s="2" t="s">
        <v>0</v>
      </c>
      <c r="I1101" s="2" t="s">
        <v>1</v>
      </c>
      <c r="J1101" s="2" t="s">
        <v>2</v>
      </c>
      <c r="K1101" s="2">
        <v>288.2</v>
      </c>
      <c r="L1101" s="2">
        <v>0</v>
      </c>
      <c r="M1101" s="6" t="s">
        <v>0</v>
      </c>
      <c r="N1101" s="23"/>
      <c r="O1101" s="21" t="str">
        <f>Comodines[[#This Row],[Lat_trunc]]&amp;Comodines[[#This Row],[Lon_trunc]]</f>
        <v>9.5665-63.6315</v>
      </c>
      <c r="P1101" s="21">
        <f>MROUND(Datos[[#This Row],[Latitude]],IF(Datos[[#This Row],[Latitude]]&lt;0,-Precisión,Precisión))</f>
        <v>9.5664999999999996</v>
      </c>
      <c r="Q1101" s="21">
        <f>MROUND(Datos[[#This Row],[Longitude]],IF(Datos[[#This Row],[Longitude]]&lt;0,-Precisión,Precisión))</f>
        <v>-63.631500000000003</v>
      </c>
      <c r="R1101" s="1">
        <v>1100</v>
      </c>
      <c r="S1101" s="5" t="b">
        <f>AND(Datos[[#This Row],[Latitude]]&gt;=Latitud_,Datos[[#This Row],[Latitude]]&lt;=_Latitud)</f>
        <v>0</v>
      </c>
      <c r="T1101" s="2" t="b">
        <f>AND(Datos[[#This Row],[Longitude]]&gt;=Longitud_,Datos[[#This Row],[Longitude]]&lt;=_Longitud)</f>
        <v>0</v>
      </c>
      <c r="U1101" s="2" t="b">
        <f>AND(Comodines[[#This Row],[Latitud]],Comodines[[#This Row],[Longitud]])</f>
        <v>0</v>
      </c>
      <c r="V1101" s="2" t="b">
        <f>IF(COUNTIFS($O$2:O1101,Comodines[[#This Row],[LatT&amp;LonT]],$F$2:F1101,Datos[[#This Row],[Acq_date]]-1)=0,TRUE,FALSE)</f>
        <v>1</v>
      </c>
      <c r="W1101" s="2" t="b">
        <f>AND(Comodines[[#This Row],[L&amp;L]],Comodines[[#This Row],[Nuevo_Fuego]])</f>
        <v>0</v>
      </c>
      <c r="X1101" s="2" t="str">
        <f>IF(Comodines[[#This Row],[L&amp;L]],Comodines[[#This Row],[Contador]],"")</f>
        <v/>
      </c>
      <c r="Y1101" s="2" t="str">
        <f>IFERROR(SMALL(Comodines[L&amp;LC1],COUNTA($U$2:U1101)),"")</f>
        <v/>
      </c>
      <c r="Z1101" s="2" t="str">
        <f>IF(AND(Comodines[[#This Row],[Nuevo_Fuego]],Comodines[[#This Row],[L&amp;L]]),Comodines[[#This Row],[Contador]],"")</f>
        <v/>
      </c>
      <c r="AA1101" s="2" t="str">
        <f>IFERROR(SMALL(Comodines[FuegoC1],COUNTA($W$2:W1101)),"")</f>
        <v/>
      </c>
      <c r="AB1101" s="3"/>
      <c r="AD1101" s="3"/>
      <c r="AE1101" s="3"/>
    </row>
    <row r="1102" spans="1:31" ht="15" x14ac:dyDescent="0.25">
      <c r="A1102" s="25">
        <v>9.5614399999999993</v>
      </c>
      <c r="B1102" s="18">
        <v>-63.632010000000001</v>
      </c>
      <c r="C1102" s="2">
        <v>312.5</v>
      </c>
      <c r="D1102" s="2">
        <v>0.3</v>
      </c>
      <c r="E1102" s="2">
        <v>0.6</v>
      </c>
      <c r="F1102" s="4">
        <v>42644</v>
      </c>
      <c r="G1102" s="2">
        <v>510</v>
      </c>
      <c r="H1102" s="2" t="s">
        <v>0</v>
      </c>
      <c r="I1102" s="2" t="s">
        <v>1</v>
      </c>
      <c r="J1102" s="2" t="s">
        <v>2</v>
      </c>
      <c r="K1102" s="2">
        <v>288.2</v>
      </c>
      <c r="L1102" s="2">
        <v>0</v>
      </c>
      <c r="M1102" s="6" t="s">
        <v>0</v>
      </c>
      <c r="N1102" s="23"/>
      <c r="O1102" s="21" t="str">
        <f>Comodines[[#This Row],[Lat_trunc]]&amp;Comodines[[#This Row],[Lon_trunc]]</f>
        <v>9.5615-63.632</v>
      </c>
      <c r="P1102" s="21">
        <f>MROUND(Datos[[#This Row],[Latitude]],IF(Datos[[#This Row],[Latitude]]&lt;0,-Precisión,Precisión))</f>
        <v>9.5615000000000006</v>
      </c>
      <c r="Q1102" s="21">
        <f>MROUND(Datos[[#This Row],[Longitude]],IF(Datos[[#This Row],[Longitude]]&lt;0,-Precisión,Precisión))</f>
        <v>-63.631999999999998</v>
      </c>
      <c r="R1102" s="1">
        <v>1101</v>
      </c>
      <c r="S1102" s="5" t="b">
        <f>AND(Datos[[#This Row],[Latitude]]&gt;=Latitud_,Datos[[#This Row],[Latitude]]&lt;=_Latitud)</f>
        <v>0</v>
      </c>
      <c r="T1102" s="2" t="b">
        <f>AND(Datos[[#This Row],[Longitude]]&gt;=Longitud_,Datos[[#This Row],[Longitude]]&lt;=_Longitud)</f>
        <v>0</v>
      </c>
      <c r="U1102" s="2" t="b">
        <f>AND(Comodines[[#This Row],[Latitud]],Comodines[[#This Row],[Longitud]])</f>
        <v>0</v>
      </c>
      <c r="V1102" s="2" t="b">
        <f>IF(COUNTIFS($O$2:O1102,Comodines[[#This Row],[LatT&amp;LonT]],$F$2:F1102,Datos[[#This Row],[Acq_date]]-1)=0,TRUE,FALSE)</f>
        <v>1</v>
      </c>
      <c r="W1102" s="2" t="b">
        <f>AND(Comodines[[#This Row],[L&amp;L]],Comodines[[#This Row],[Nuevo_Fuego]])</f>
        <v>0</v>
      </c>
      <c r="X1102" s="2" t="str">
        <f>IF(Comodines[[#This Row],[L&amp;L]],Comodines[[#This Row],[Contador]],"")</f>
        <v/>
      </c>
      <c r="Y1102" s="2" t="str">
        <f>IFERROR(SMALL(Comodines[L&amp;LC1],COUNTA($U$2:U1102)),"")</f>
        <v/>
      </c>
      <c r="Z1102" s="2" t="str">
        <f>IF(AND(Comodines[[#This Row],[Nuevo_Fuego]],Comodines[[#This Row],[L&amp;L]]),Comodines[[#This Row],[Contador]],"")</f>
        <v/>
      </c>
      <c r="AA1102" s="2" t="str">
        <f>IFERROR(SMALL(Comodines[FuegoC1],COUNTA($W$2:W1102)),"")</f>
        <v/>
      </c>
      <c r="AB1102" s="3"/>
      <c r="AD1102" s="3"/>
      <c r="AE1102" s="3"/>
    </row>
    <row r="1103" spans="1:31" ht="15" x14ac:dyDescent="0.25">
      <c r="A1103" s="25">
        <v>9.5412400000000002</v>
      </c>
      <c r="B1103" s="18">
        <v>-64.987880000000004</v>
      </c>
      <c r="C1103" s="2">
        <v>319</v>
      </c>
      <c r="D1103" s="2">
        <v>0.4</v>
      </c>
      <c r="E1103" s="2">
        <v>0.6</v>
      </c>
      <c r="F1103" s="4">
        <v>42644</v>
      </c>
      <c r="G1103" s="2">
        <v>510</v>
      </c>
      <c r="H1103" s="2" t="s">
        <v>0</v>
      </c>
      <c r="I1103" s="2" t="s">
        <v>1</v>
      </c>
      <c r="J1103" s="2" t="s">
        <v>2</v>
      </c>
      <c r="K1103" s="2">
        <v>287.5</v>
      </c>
      <c r="L1103" s="2">
        <v>0</v>
      </c>
      <c r="M1103" s="6" t="s">
        <v>0</v>
      </c>
      <c r="N1103" s="23"/>
      <c r="O1103" s="21" t="str">
        <f>Comodines[[#This Row],[Lat_trunc]]&amp;Comodines[[#This Row],[Lon_trunc]]</f>
        <v>9.541-64.988</v>
      </c>
      <c r="P1103" s="21">
        <f>MROUND(Datos[[#This Row],[Latitude]],IF(Datos[[#This Row],[Latitude]]&lt;0,-Precisión,Precisión))</f>
        <v>9.5410000000000004</v>
      </c>
      <c r="Q1103" s="21">
        <f>MROUND(Datos[[#This Row],[Longitude]],IF(Datos[[#This Row],[Longitude]]&lt;0,-Precisión,Precisión))</f>
        <v>-64.988</v>
      </c>
      <c r="R1103" s="1">
        <v>1102</v>
      </c>
      <c r="S1103" s="5" t="b">
        <f>AND(Datos[[#This Row],[Latitude]]&gt;=Latitud_,Datos[[#This Row],[Latitude]]&lt;=_Latitud)</f>
        <v>0</v>
      </c>
      <c r="T1103" s="2" t="b">
        <f>AND(Datos[[#This Row],[Longitude]]&gt;=Longitud_,Datos[[#This Row],[Longitude]]&lt;=_Longitud)</f>
        <v>0</v>
      </c>
      <c r="U1103" s="2" t="b">
        <f>AND(Comodines[[#This Row],[Latitud]],Comodines[[#This Row],[Longitud]])</f>
        <v>0</v>
      </c>
      <c r="V1103" s="2" t="b">
        <f>IF(COUNTIFS($O$2:O1103,Comodines[[#This Row],[LatT&amp;LonT]],$F$2:F1103,Datos[[#This Row],[Acq_date]]-1)=0,TRUE,FALSE)</f>
        <v>1</v>
      </c>
      <c r="W1103" s="2" t="b">
        <f>AND(Comodines[[#This Row],[L&amp;L]],Comodines[[#This Row],[Nuevo_Fuego]])</f>
        <v>0</v>
      </c>
      <c r="X1103" s="2" t="str">
        <f>IF(Comodines[[#This Row],[L&amp;L]],Comodines[[#This Row],[Contador]],"")</f>
        <v/>
      </c>
      <c r="Y1103" s="2" t="str">
        <f>IFERROR(SMALL(Comodines[L&amp;LC1],COUNTA($U$2:U1103)),"")</f>
        <v/>
      </c>
      <c r="Z1103" s="2" t="str">
        <f>IF(AND(Comodines[[#This Row],[Nuevo_Fuego]],Comodines[[#This Row],[L&amp;L]]),Comodines[[#This Row],[Contador]],"")</f>
        <v/>
      </c>
      <c r="AA1103" s="2" t="str">
        <f>IFERROR(SMALL(Comodines[FuegoC1],COUNTA($W$2:W1103)),"")</f>
        <v/>
      </c>
      <c r="AB1103" s="3"/>
      <c r="AD1103" s="3"/>
      <c r="AE1103" s="3"/>
    </row>
    <row r="1104" spans="1:31" ht="15" x14ac:dyDescent="0.25">
      <c r="A1104" s="25">
        <v>9.3890499999999992</v>
      </c>
      <c r="B1104" s="18">
        <v>-64.549080000000004</v>
      </c>
      <c r="C1104" s="2">
        <v>367</v>
      </c>
      <c r="D1104" s="2">
        <v>0.4</v>
      </c>
      <c r="E1104" s="2">
        <v>0.6</v>
      </c>
      <c r="F1104" s="4">
        <v>42644</v>
      </c>
      <c r="G1104" s="2">
        <v>510</v>
      </c>
      <c r="H1104" s="2" t="s">
        <v>0</v>
      </c>
      <c r="I1104" s="2" t="s">
        <v>1</v>
      </c>
      <c r="J1104" s="2" t="s">
        <v>2</v>
      </c>
      <c r="K1104" s="2">
        <v>288.2</v>
      </c>
      <c r="L1104" s="2">
        <v>0</v>
      </c>
      <c r="M1104" s="6" t="s">
        <v>0</v>
      </c>
      <c r="N1104" s="23"/>
      <c r="O1104" s="21" t="str">
        <f>Comodines[[#This Row],[Lat_trunc]]&amp;Comodines[[#This Row],[Lon_trunc]]</f>
        <v>9.389-64.549</v>
      </c>
      <c r="P1104" s="21">
        <f>MROUND(Datos[[#This Row],[Latitude]],IF(Datos[[#This Row],[Latitude]]&lt;0,-Precisión,Precisión))</f>
        <v>9.3889999999999993</v>
      </c>
      <c r="Q1104" s="21">
        <f>MROUND(Datos[[#This Row],[Longitude]],IF(Datos[[#This Row],[Longitude]]&lt;0,-Precisión,Precisión))</f>
        <v>-64.549000000000007</v>
      </c>
      <c r="R1104" s="1">
        <v>1103</v>
      </c>
      <c r="S1104" s="5" t="b">
        <f>AND(Datos[[#This Row],[Latitude]]&gt;=Latitud_,Datos[[#This Row],[Latitude]]&lt;=_Latitud)</f>
        <v>0</v>
      </c>
      <c r="T1104" s="2" t="b">
        <f>AND(Datos[[#This Row],[Longitude]]&gt;=Longitud_,Datos[[#This Row],[Longitude]]&lt;=_Longitud)</f>
        <v>0</v>
      </c>
      <c r="U1104" s="2" t="b">
        <f>AND(Comodines[[#This Row],[Latitud]],Comodines[[#This Row],[Longitud]])</f>
        <v>0</v>
      </c>
      <c r="V1104" s="2" t="b">
        <f>IF(COUNTIFS($O$2:O1104,Comodines[[#This Row],[LatT&amp;LonT]],$F$2:F1104,Datos[[#This Row],[Acq_date]]-1)=0,TRUE,FALSE)</f>
        <v>1</v>
      </c>
      <c r="W1104" s="2" t="b">
        <f>AND(Comodines[[#This Row],[L&amp;L]],Comodines[[#This Row],[Nuevo_Fuego]])</f>
        <v>0</v>
      </c>
      <c r="X1104" s="2" t="str">
        <f>IF(Comodines[[#This Row],[L&amp;L]],Comodines[[#This Row],[Contador]],"")</f>
        <v/>
      </c>
      <c r="Y1104" s="2" t="str">
        <f>IFERROR(SMALL(Comodines[L&amp;LC1],COUNTA($U$2:U1104)),"")</f>
        <v/>
      </c>
      <c r="Z1104" s="2" t="str">
        <f>IF(AND(Comodines[[#This Row],[Nuevo_Fuego]],Comodines[[#This Row],[L&amp;L]]),Comodines[[#This Row],[Contador]],"")</f>
        <v/>
      </c>
      <c r="AA1104" s="2" t="str">
        <f>IFERROR(SMALL(Comodines[FuegoC1],COUNTA($W$2:W1104)),"")</f>
        <v/>
      </c>
      <c r="AB1104" s="3"/>
      <c r="AD1104" s="3"/>
      <c r="AE1104" s="3"/>
    </row>
    <row r="1105" spans="1:31" ht="15" x14ac:dyDescent="0.25">
      <c r="A1105" s="25">
        <v>9.3886000000000003</v>
      </c>
      <c r="B1105" s="18">
        <v>-64.545649999999995</v>
      </c>
      <c r="C1105" s="2">
        <v>356.5</v>
      </c>
      <c r="D1105" s="2">
        <v>0.4</v>
      </c>
      <c r="E1105" s="2">
        <v>0.6</v>
      </c>
      <c r="F1105" s="4">
        <v>42644</v>
      </c>
      <c r="G1105" s="2">
        <v>510</v>
      </c>
      <c r="H1105" s="2" t="s">
        <v>0</v>
      </c>
      <c r="I1105" s="2" t="s">
        <v>1</v>
      </c>
      <c r="J1105" s="2" t="s">
        <v>2</v>
      </c>
      <c r="K1105" s="2">
        <v>288.7</v>
      </c>
      <c r="L1105" s="2">
        <v>0</v>
      </c>
      <c r="M1105" s="6" t="s">
        <v>0</v>
      </c>
      <c r="N1105" s="23"/>
      <c r="O1105" s="21" t="str">
        <f>Comodines[[#This Row],[Lat_trunc]]&amp;Comodines[[#This Row],[Lon_trunc]]</f>
        <v>9.3885-64.5455</v>
      </c>
      <c r="P1105" s="21">
        <f>MROUND(Datos[[#This Row],[Latitude]],IF(Datos[[#This Row],[Latitude]]&lt;0,-Precisión,Precisión))</f>
        <v>9.3885000000000005</v>
      </c>
      <c r="Q1105" s="21">
        <f>MROUND(Datos[[#This Row],[Longitude]],IF(Datos[[#This Row],[Longitude]]&lt;0,-Precisión,Precisión))</f>
        <v>-64.545500000000004</v>
      </c>
      <c r="R1105" s="1">
        <v>1104</v>
      </c>
      <c r="S1105" s="5" t="b">
        <f>AND(Datos[[#This Row],[Latitude]]&gt;=Latitud_,Datos[[#This Row],[Latitude]]&lt;=_Latitud)</f>
        <v>0</v>
      </c>
      <c r="T1105" s="2" t="b">
        <f>AND(Datos[[#This Row],[Longitude]]&gt;=Longitud_,Datos[[#This Row],[Longitude]]&lt;=_Longitud)</f>
        <v>0</v>
      </c>
      <c r="U1105" s="2" t="b">
        <f>AND(Comodines[[#This Row],[Latitud]],Comodines[[#This Row],[Longitud]])</f>
        <v>0</v>
      </c>
      <c r="V1105" s="2" t="b">
        <f>IF(COUNTIFS($O$2:O1105,Comodines[[#This Row],[LatT&amp;LonT]],$F$2:F1105,Datos[[#This Row],[Acq_date]]-1)=0,TRUE,FALSE)</f>
        <v>1</v>
      </c>
      <c r="W1105" s="2" t="b">
        <f>AND(Comodines[[#This Row],[L&amp;L]],Comodines[[#This Row],[Nuevo_Fuego]])</f>
        <v>0</v>
      </c>
      <c r="X1105" s="2" t="str">
        <f>IF(Comodines[[#This Row],[L&amp;L]],Comodines[[#This Row],[Contador]],"")</f>
        <v/>
      </c>
      <c r="Y1105" s="2" t="str">
        <f>IFERROR(SMALL(Comodines[L&amp;LC1],COUNTA($U$2:U1105)),"")</f>
        <v/>
      </c>
      <c r="Z1105" s="2" t="str">
        <f>IF(AND(Comodines[[#This Row],[Nuevo_Fuego]],Comodines[[#This Row],[L&amp;L]]),Comodines[[#This Row],[Contador]],"")</f>
        <v/>
      </c>
      <c r="AA1105" s="2" t="str">
        <f>IFERROR(SMALL(Comodines[FuegoC1],COUNTA($W$2:W1105)),"")</f>
        <v/>
      </c>
      <c r="AB1105" s="3"/>
      <c r="AD1105" s="3"/>
      <c r="AE1105" s="3"/>
    </row>
    <row r="1106" spans="1:31" ht="15" x14ac:dyDescent="0.25">
      <c r="A1106" s="25">
        <v>9.3836899999999996</v>
      </c>
      <c r="B1106" s="18">
        <v>-64.549840000000003</v>
      </c>
      <c r="C1106" s="2">
        <v>302.89999999999998</v>
      </c>
      <c r="D1106" s="2">
        <v>0.4</v>
      </c>
      <c r="E1106" s="2">
        <v>0.6</v>
      </c>
      <c r="F1106" s="4">
        <v>42644</v>
      </c>
      <c r="G1106" s="2">
        <v>510</v>
      </c>
      <c r="H1106" s="2" t="s">
        <v>0</v>
      </c>
      <c r="I1106" s="2" t="s">
        <v>1</v>
      </c>
      <c r="J1106" s="2" t="s">
        <v>2</v>
      </c>
      <c r="K1106" s="2">
        <v>287.8</v>
      </c>
      <c r="L1106" s="2">
        <v>0</v>
      </c>
      <c r="M1106" s="6" t="s">
        <v>0</v>
      </c>
      <c r="N1106" s="23"/>
      <c r="O1106" s="21" t="str">
        <f>Comodines[[#This Row],[Lat_trunc]]&amp;Comodines[[#This Row],[Lon_trunc]]</f>
        <v>9.3835-64.55</v>
      </c>
      <c r="P1106" s="21">
        <f>MROUND(Datos[[#This Row],[Latitude]],IF(Datos[[#This Row],[Latitude]]&lt;0,-Precisión,Precisión))</f>
        <v>9.3834999999999997</v>
      </c>
      <c r="Q1106" s="21">
        <f>MROUND(Datos[[#This Row],[Longitude]],IF(Datos[[#This Row],[Longitude]]&lt;0,-Precisión,Precisión))</f>
        <v>-64.55</v>
      </c>
      <c r="R1106" s="1">
        <v>1105</v>
      </c>
      <c r="S1106" s="5" t="b">
        <f>AND(Datos[[#This Row],[Latitude]]&gt;=Latitud_,Datos[[#This Row],[Latitude]]&lt;=_Latitud)</f>
        <v>0</v>
      </c>
      <c r="T1106" s="2" t="b">
        <f>AND(Datos[[#This Row],[Longitude]]&gt;=Longitud_,Datos[[#This Row],[Longitude]]&lt;=_Longitud)</f>
        <v>0</v>
      </c>
      <c r="U1106" s="2" t="b">
        <f>AND(Comodines[[#This Row],[Latitud]],Comodines[[#This Row],[Longitud]])</f>
        <v>0</v>
      </c>
      <c r="V1106" s="2" t="b">
        <f>IF(COUNTIFS($O$2:O1106,Comodines[[#This Row],[LatT&amp;LonT]],$F$2:F1106,Datos[[#This Row],[Acq_date]]-1)=0,TRUE,FALSE)</f>
        <v>1</v>
      </c>
      <c r="W1106" s="2" t="b">
        <f>AND(Comodines[[#This Row],[L&amp;L]],Comodines[[#This Row],[Nuevo_Fuego]])</f>
        <v>0</v>
      </c>
      <c r="X1106" s="2" t="str">
        <f>IF(Comodines[[#This Row],[L&amp;L]],Comodines[[#This Row],[Contador]],"")</f>
        <v/>
      </c>
      <c r="Y1106" s="2" t="str">
        <f>IFERROR(SMALL(Comodines[L&amp;LC1],COUNTA($U$2:U1106)),"")</f>
        <v/>
      </c>
      <c r="Z1106" s="2" t="str">
        <f>IF(AND(Comodines[[#This Row],[Nuevo_Fuego]],Comodines[[#This Row],[L&amp;L]]),Comodines[[#This Row],[Contador]],"")</f>
        <v/>
      </c>
      <c r="AA1106" s="2" t="str">
        <f>IFERROR(SMALL(Comodines[FuegoC1],COUNTA($W$2:W1106)),"")</f>
        <v/>
      </c>
      <c r="AB1106" s="3"/>
      <c r="AD1106" s="3"/>
      <c r="AE1106" s="3"/>
    </row>
    <row r="1107" spans="1:31" ht="15" x14ac:dyDescent="0.25">
      <c r="A1107" s="25">
        <v>9.3832400000000007</v>
      </c>
      <c r="B1107" s="18">
        <v>-64.546419999999998</v>
      </c>
      <c r="C1107" s="2">
        <v>306.10000000000002</v>
      </c>
      <c r="D1107" s="2">
        <v>0.4</v>
      </c>
      <c r="E1107" s="2">
        <v>0.6</v>
      </c>
      <c r="F1107" s="4">
        <v>42644</v>
      </c>
      <c r="G1107" s="2">
        <v>510</v>
      </c>
      <c r="H1107" s="2" t="s">
        <v>0</v>
      </c>
      <c r="I1107" s="2" t="s">
        <v>1</v>
      </c>
      <c r="J1107" s="2" t="s">
        <v>2</v>
      </c>
      <c r="K1107" s="2">
        <v>288.2</v>
      </c>
      <c r="L1107" s="2">
        <v>0</v>
      </c>
      <c r="M1107" s="6" t="s">
        <v>0</v>
      </c>
      <c r="N1107" s="23"/>
      <c r="O1107" s="21" t="str">
        <f>Comodines[[#This Row],[Lat_trunc]]&amp;Comodines[[#This Row],[Lon_trunc]]</f>
        <v>9.383-64.5465</v>
      </c>
      <c r="P1107" s="21">
        <f>MROUND(Datos[[#This Row],[Latitude]],IF(Datos[[#This Row],[Latitude]]&lt;0,-Precisión,Precisión))</f>
        <v>9.3830000000000009</v>
      </c>
      <c r="Q1107" s="21">
        <f>MROUND(Datos[[#This Row],[Longitude]],IF(Datos[[#This Row],[Longitude]]&lt;0,-Precisión,Precisión))</f>
        <v>-64.546499999999995</v>
      </c>
      <c r="R1107" s="1">
        <v>1106</v>
      </c>
      <c r="S1107" s="5" t="b">
        <f>AND(Datos[[#This Row],[Latitude]]&gt;=Latitud_,Datos[[#This Row],[Latitude]]&lt;=_Latitud)</f>
        <v>0</v>
      </c>
      <c r="T1107" s="2" t="b">
        <f>AND(Datos[[#This Row],[Longitude]]&gt;=Longitud_,Datos[[#This Row],[Longitude]]&lt;=_Longitud)</f>
        <v>0</v>
      </c>
      <c r="U1107" s="2" t="b">
        <f>AND(Comodines[[#This Row],[Latitud]],Comodines[[#This Row],[Longitud]])</f>
        <v>0</v>
      </c>
      <c r="V1107" s="2" t="b">
        <f>IF(COUNTIFS($O$2:O1107,Comodines[[#This Row],[LatT&amp;LonT]],$F$2:F1107,Datos[[#This Row],[Acq_date]]-1)=0,TRUE,FALSE)</f>
        <v>1</v>
      </c>
      <c r="W1107" s="2" t="b">
        <f>AND(Comodines[[#This Row],[L&amp;L]],Comodines[[#This Row],[Nuevo_Fuego]])</f>
        <v>0</v>
      </c>
      <c r="X1107" s="2" t="str">
        <f>IF(Comodines[[#This Row],[L&amp;L]],Comodines[[#This Row],[Contador]],"")</f>
        <v/>
      </c>
      <c r="Y1107" s="2" t="str">
        <f>IFERROR(SMALL(Comodines[L&amp;LC1],COUNTA($U$2:U1107)),"")</f>
        <v/>
      </c>
      <c r="Z1107" s="2" t="str">
        <f>IF(AND(Comodines[[#This Row],[Nuevo_Fuego]],Comodines[[#This Row],[L&amp;L]]),Comodines[[#This Row],[Contador]],"")</f>
        <v/>
      </c>
      <c r="AA1107" s="2" t="str">
        <f>IFERROR(SMALL(Comodines[FuegoC1],COUNTA($W$2:W1107)),"")</f>
        <v/>
      </c>
      <c r="AB1107" s="3"/>
      <c r="AD1107" s="3"/>
      <c r="AE1107" s="3"/>
    </row>
    <row r="1108" spans="1:31" ht="15" x14ac:dyDescent="0.25">
      <c r="A1108" s="25">
        <v>9.3752200000000006</v>
      </c>
      <c r="B1108" s="18">
        <v>-64.526859999999999</v>
      </c>
      <c r="C1108" s="2">
        <v>367</v>
      </c>
      <c r="D1108" s="2">
        <v>0.4</v>
      </c>
      <c r="E1108" s="2">
        <v>0.6</v>
      </c>
      <c r="F1108" s="4">
        <v>42644</v>
      </c>
      <c r="G1108" s="2">
        <v>510</v>
      </c>
      <c r="H1108" s="2" t="s">
        <v>0</v>
      </c>
      <c r="I1108" s="2" t="s">
        <v>1</v>
      </c>
      <c r="J1108" s="2" t="s">
        <v>2</v>
      </c>
      <c r="K1108" s="2">
        <v>288.60000000000002</v>
      </c>
      <c r="L1108" s="2">
        <v>0</v>
      </c>
      <c r="M1108" s="6" t="s">
        <v>0</v>
      </c>
      <c r="N1108" s="23"/>
      <c r="O1108" s="21" t="str">
        <f>Comodines[[#This Row],[Lat_trunc]]&amp;Comodines[[#This Row],[Lon_trunc]]</f>
        <v>9.375-64.527</v>
      </c>
      <c r="P1108" s="21">
        <f>MROUND(Datos[[#This Row],[Latitude]],IF(Datos[[#This Row],[Latitude]]&lt;0,-Precisión,Precisión))</f>
        <v>9.375</v>
      </c>
      <c r="Q1108" s="21">
        <f>MROUND(Datos[[#This Row],[Longitude]],IF(Datos[[#This Row],[Longitude]]&lt;0,-Precisión,Precisión))</f>
        <v>-64.527000000000001</v>
      </c>
      <c r="R1108" s="1">
        <v>1107</v>
      </c>
      <c r="S1108" s="5" t="b">
        <f>AND(Datos[[#This Row],[Latitude]]&gt;=Latitud_,Datos[[#This Row],[Latitude]]&lt;=_Latitud)</f>
        <v>0</v>
      </c>
      <c r="T1108" s="2" t="b">
        <f>AND(Datos[[#This Row],[Longitude]]&gt;=Longitud_,Datos[[#This Row],[Longitude]]&lt;=_Longitud)</f>
        <v>0</v>
      </c>
      <c r="U1108" s="2" t="b">
        <f>AND(Comodines[[#This Row],[Latitud]],Comodines[[#This Row],[Longitud]])</f>
        <v>0</v>
      </c>
      <c r="V1108" s="2" t="b">
        <f>IF(COUNTIFS($O$2:O1108,Comodines[[#This Row],[LatT&amp;LonT]],$F$2:F1108,Datos[[#This Row],[Acq_date]]-1)=0,TRUE,FALSE)</f>
        <v>1</v>
      </c>
      <c r="W1108" s="2" t="b">
        <f>AND(Comodines[[#This Row],[L&amp;L]],Comodines[[#This Row],[Nuevo_Fuego]])</f>
        <v>0</v>
      </c>
      <c r="X1108" s="2" t="str">
        <f>IF(Comodines[[#This Row],[L&amp;L]],Comodines[[#This Row],[Contador]],"")</f>
        <v/>
      </c>
      <c r="Y1108" s="2" t="str">
        <f>IFERROR(SMALL(Comodines[L&amp;LC1],COUNTA($U$2:U1108)),"")</f>
        <v/>
      </c>
      <c r="Z1108" s="2" t="str">
        <f>IF(AND(Comodines[[#This Row],[Nuevo_Fuego]],Comodines[[#This Row],[L&amp;L]]),Comodines[[#This Row],[Contador]],"")</f>
        <v/>
      </c>
      <c r="AA1108" s="2" t="str">
        <f>IFERROR(SMALL(Comodines[FuegoC1],COUNTA($W$2:W1108)),"")</f>
        <v/>
      </c>
      <c r="AB1108" s="3"/>
      <c r="AD1108" s="3"/>
      <c r="AE1108" s="3"/>
    </row>
    <row r="1109" spans="1:31" ht="15" x14ac:dyDescent="0.25">
      <c r="A1109" s="25">
        <v>9.3747699999999998</v>
      </c>
      <c r="B1109" s="18">
        <v>-64.523409999999998</v>
      </c>
      <c r="C1109" s="2">
        <v>311</v>
      </c>
      <c r="D1109" s="2">
        <v>0.4</v>
      </c>
      <c r="E1109" s="2">
        <v>0.6</v>
      </c>
      <c r="F1109" s="4">
        <v>42644</v>
      </c>
      <c r="G1109" s="2">
        <v>510</v>
      </c>
      <c r="H1109" s="2" t="s">
        <v>0</v>
      </c>
      <c r="I1109" s="2" t="s">
        <v>1</v>
      </c>
      <c r="J1109" s="2" t="s">
        <v>2</v>
      </c>
      <c r="K1109" s="2">
        <v>287.89999999999998</v>
      </c>
      <c r="L1109" s="2">
        <v>0</v>
      </c>
      <c r="M1109" s="6" t="s">
        <v>0</v>
      </c>
      <c r="N1109" s="23"/>
      <c r="O1109" s="21" t="str">
        <f>Comodines[[#This Row],[Lat_trunc]]&amp;Comodines[[#This Row],[Lon_trunc]]</f>
        <v>9.375-64.5235</v>
      </c>
      <c r="P1109" s="21">
        <f>MROUND(Datos[[#This Row],[Latitude]],IF(Datos[[#This Row],[Latitude]]&lt;0,-Precisión,Precisión))</f>
        <v>9.375</v>
      </c>
      <c r="Q1109" s="21">
        <f>MROUND(Datos[[#This Row],[Longitude]],IF(Datos[[#This Row],[Longitude]]&lt;0,-Precisión,Precisión))</f>
        <v>-64.523499999999999</v>
      </c>
      <c r="R1109" s="1">
        <v>1108</v>
      </c>
      <c r="S1109" s="5" t="b">
        <f>AND(Datos[[#This Row],[Latitude]]&gt;=Latitud_,Datos[[#This Row],[Latitude]]&lt;=_Latitud)</f>
        <v>0</v>
      </c>
      <c r="T1109" s="2" t="b">
        <f>AND(Datos[[#This Row],[Longitude]]&gt;=Longitud_,Datos[[#This Row],[Longitude]]&lt;=_Longitud)</f>
        <v>0</v>
      </c>
      <c r="U1109" s="2" t="b">
        <f>AND(Comodines[[#This Row],[Latitud]],Comodines[[#This Row],[Longitud]])</f>
        <v>0</v>
      </c>
      <c r="V1109" s="2" t="b">
        <f>IF(COUNTIFS($O$2:O1109,Comodines[[#This Row],[LatT&amp;LonT]],$F$2:F1109,Datos[[#This Row],[Acq_date]]-1)=0,TRUE,FALSE)</f>
        <v>1</v>
      </c>
      <c r="W1109" s="2" t="b">
        <f>AND(Comodines[[#This Row],[L&amp;L]],Comodines[[#This Row],[Nuevo_Fuego]])</f>
        <v>0</v>
      </c>
      <c r="X1109" s="2" t="str">
        <f>IF(Comodines[[#This Row],[L&amp;L]],Comodines[[#This Row],[Contador]],"")</f>
        <v/>
      </c>
      <c r="Y1109" s="2" t="str">
        <f>IFERROR(SMALL(Comodines[L&amp;LC1],COUNTA($U$2:U1109)),"")</f>
        <v/>
      </c>
      <c r="Z1109" s="2" t="str">
        <f>IF(AND(Comodines[[#This Row],[Nuevo_Fuego]],Comodines[[#This Row],[L&amp;L]]),Comodines[[#This Row],[Contador]],"")</f>
        <v/>
      </c>
      <c r="AA1109" s="2" t="str">
        <f>IFERROR(SMALL(Comodines[FuegoC1],COUNTA($W$2:W1109)),"")</f>
        <v/>
      </c>
      <c r="AB1109" s="3"/>
      <c r="AD1109" s="3"/>
      <c r="AE1109" s="3"/>
    </row>
    <row r="1110" spans="1:31" ht="15" x14ac:dyDescent="0.25">
      <c r="A1110" s="25">
        <v>9.2227399999999999</v>
      </c>
      <c r="B1110" s="18">
        <v>-64.509389999999996</v>
      </c>
      <c r="C1110" s="2">
        <v>304.3</v>
      </c>
      <c r="D1110" s="2">
        <v>0.4</v>
      </c>
      <c r="E1110" s="2">
        <v>0.6</v>
      </c>
      <c r="F1110" s="4">
        <v>42644</v>
      </c>
      <c r="G1110" s="2">
        <v>510</v>
      </c>
      <c r="H1110" s="2" t="s">
        <v>0</v>
      </c>
      <c r="I1110" s="2" t="s">
        <v>1</v>
      </c>
      <c r="J1110" s="2" t="s">
        <v>2</v>
      </c>
      <c r="K1110" s="2">
        <v>286.60000000000002</v>
      </c>
      <c r="L1110" s="2">
        <v>0</v>
      </c>
      <c r="M1110" s="6" t="s">
        <v>0</v>
      </c>
      <c r="N1110" s="23"/>
      <c r="O1110" s="21" t="str">
        <f>Comodines[[#This Row],[Lat_trunc]]&amp;Comodines[[#This Row],[Lon_trunc]]</f>
        <v>9.2225-64.5095</v>
      </c>
      <c r="P1110" s="21">
        <f>MROUND(Datos[[#This Row],[Latitude]],IF(Datos[[#This Row],[Latitude]]&lt;0,-Precisión,Precisión))</f>
        <v>9.2225000000000001</v>
      </c>
      <c r="Q1110" s="21">
        <f>MROUND(Datos[[#This Row],[Longitude]],IF(Datos[[#This Row],[Longitude]]&lt;0,-Precisión,Precisión))</f>
        <v>-64.509500000000003</v>
      </c>
      <c r="R1110" s="1">
        <v>1109</v>
      </c>
      <c r="S1110" s="5" t="b">
        <f>AND(Datos[[#This Row],[Latitude]]&gt;=Latitud_,Datos[[#This Row],[Latitude]]&lt;=_Latitud)</f>
        <v>0</v>
      </c>
      <c r="T1110" s="2" t="b">
        <f>AND(Datos[[#This Row],[Longitude]]&gt;=Longitud_,Datos[[#This Row],[Longitude]]&lt;=_Longitud)</f>
        <v>0</v>
      </c>
      <c r="U1110" s="2" t="b">
        <f>AND(Comodines[[#This Row],[Latitud]],Comodines[[#This Row],[Longitud]])</f>
        <v>0</v>
      </c>
      <c r="V1110" s="2" t="b">
        <f>IF(COUNTIFS($O$2:O1110,Comodines[[#This Row],[LatT&amp;LonT]],$F$2:F1110,Datos[[#This Row],[Acq_date]]-1)=0,TRUE,FALSE)</f>
        <v>1</v>
      </c>
      <c r="W1110" s="2" t="b">
        <f>AND(Comodines[[#This Row],[L&amp;L]],Comodines[[#This Row],[Nuevo_Fuego]])</f>
        <v>0</v>
      </c>
      <c r="X1110" s="2" t="str">
        <f>IF(Comodines[[#This Row],[L&amp;L]],Comodines[[#This Row],[Contador]],"")</f>
        <v/>
      </c>
      <c r="Y1110" s="2" t="str">
        <f>IFERROR(SMALL(Comodines[L&amp;LC1],COUNTA($U$2:U1110)),"")</f>
        <v/>
      </c>
      <c r="Z1110" s="2" t="str">
        <f>IF(AND(Comodines[[#This Row],[Nuevo_Fuego]],Comodines[[#This Row],[L&amp;L]]),Comodines[[#This Row],[Contador]],"")</f>
        <v/>
      </c>
      <c r="AA1110" s="2" t="str">
        <f>IFERROR(SMALL(Comodines[FuegoC1],COUNTA($W$2:W1110)),"")</f>
        <v/>
      </c>
      <c r="AB1110" s="3"/>
      <c r="AD1110" s="3"/>
      <c r="AE1110" s="3"/>
    </row>
    <row r="1111" spans="1:31" ht="15" x14ac:dyDescent="0.25">
      <c r="A1111" s="25">
        <v>9.2267200000000003</v>
      </c>
      <c r="B1111" s="18">
        <v>-64.669150000000002</v>
      </c>
      <c r="C1111" s="2">
        <v>304.10000000000002</v>
      </c>
      <c r="D1111" s="2">
        <v>0.4</v>
      </c>
      <c r="E1111" s="2">
        <v>0.6</v>
      </c>
      <c r="F1111" s="4">
        <v>42644</v>
      </c>
      <c r="G1111" s="2">
        <v>510</v>
      </c>
      <c r="H1111" s="2" t="s">
        <v>0</v>
      </c>
      <c r="I1111" s="2" t="s">
        <v>1</v>
      </c>
      <c r="J1111" s="2" t="s">
        <v>2</v>
      </c>
      <c r="K1111" s="2">
        <v>287.5</v>
      </c>
      <c r="L1111" s="2">
        <v>0</v>
      </c>
      <c r="M1111" s="6" t="s">
        <v>0</v>
      </c>
      <c r="N1111" s="23"/>
      <c r="O1111" s="21" t="str">
        <f>Comodines[[#This Row],[Lat_trunc]]&amp;Comodines[[#This Row],[Lon_trunc]]</f>
        <v>9.2265-64.669</v>
      </c>
      <c r="P1111" s="21">
        <f>MROUND(Datos[[#This Row],[Latitude]],IF(Datos[[#This Row],[Latitude]]&lt;0,-Precisión,Precisión))</f>
        <v>9.2264999999999997</v>
      </c>
      <c r="Q1111" s="21">
        <f>MROUND(Datos[[#This Row],[Longitude]],IF(Datos[[#This Row],[Longitude]]&lt;0,-Precisión,Precisión))</f>
        <v>-64.668999999999997</v>
      </c>
      <c r="R1111" s="1">
        <v>1110</v>
      </c>
      <c r="S1111" s="5" t="b">
        <f>AND(Datos[[#This Row],[Latitude]]&gt;=Latitud_,Datos[[#This Row],[Latitude]]&lt;=_Latitud)</f>
        <v>0</v>
      </c>
      <c r="T1111" s="2" t="b">
        <f>AND(Datos[[#This Row],[Longitude]]&gt;=Longitud_,Datos[[#This Row],[Longitude]]&lt;=_Longitud)</f>
        <v>0</v>
      </c>
      <c r="U1111" s="2" t="b">
        <f>AND(Comodines[[#This Row],[Latitud]],Comodines[[#This Row],[Longitud]])</f>
        <v>0</v>
      </c>
      <c r="V1111" s="2" t="b">
        <f>IF(COUNTIFS($O$2:O1111,Comodines[[#This Row],[LatT&amp;LonT]],$F$2:F1111,Datos[[#This Row],[Acq_date]]-1)=0,TRUE,FALSE)</f>
        <v>1</v>
      </c>
      <c r="W1111" s="2" t="b">
        <f>AND(Comodines[[#This Row],[L&amp;L]],Comodines[[#This Row],[Nuevo_Fuego]])</f>
        <v>0</v>
      </c>
      <c r="X1111" s="2" t="str">
        <f>IF(Comodines[[#This Row],[L&amp;L]],Comodines[[#This Row],[Contador]],"")</f>
        <v/>
      </c>
      <c r="Y1111" s="2" t="str">
        <f>IFERROR(SMALL(Comodines[L&amp;LC1],COUNTA($U$2:U1111)),"")</f>
        <v/>
      </c>
      <c r="Z1111" s="2" t="str">
        <f>IF(AND(Comodines[[#This Row],[Nuevo_Fuego]],Comodines[[#This Row],[L&amp;L]]),Comodines[[#This Row],[Contador]],"")</f>
        <v/>
      </c>
      <c r="AA1111" s="2" t="str">
        <f>IFERROR(SMALL(Comodines[FuegoC1],COUNTA($W$2:W1111)),"")</f>
        <v/>
      </c>
      <c r="AB1111" s="3"/>
      <c r="AD1111" s="3"/>
      <c r="AE1111" s="3"/>
    </row>
    <row r="1112" spans="1:31" ht="15" x14ac:dyDescent="0.25">
      <c r="A1112" s="25">
        <v>9.2202099999999998</v>
      </c>
      <c r="B1112" s="18">
        <v>-64.5124</v>
      </c>
      <c r="C1112" s="2">
        <v>302.5</v>
      </c>
      <c r="D1112" s="2">
        <v>0.4</v>
      </c>
      <c r="E1112" s="2">
        <v>0.6</v>
      </c>
      <c r="F1112" s="4">
        <v>42644</v>
      </c>
      <c r="G1112" s="2">
        <v>510</v>
      </c>
      <c r="H1112" s="2" t="s">
        <v>0</v>
      </c>
      <c r="I1112" s="2" t="s">
        <v>1</v>
      </c>
      <c r="J1112" s="2" t="s">
        <v>2</v>
      </c>
      <c r="K1112" s="2">
        <v>286.89999999999998</v>
      </c>
      <c r="L1112" s="2">
        <v>0</v>
      </c>
      <c r="M1112" s="6" t="s">
        <v>0</v>
      </c>
      <c r="N1112" s="23"/>
      <c r="O1112" s="21" t="str">
        <f>Comodines[[#This Row],[Lat_trunc]]&amp;Comodines[[#This Row],[Lon_trunc]]</f>
        <v>9.22-64.5125</v>
      </c>
      <c r="P1112" s="21">
        <f>MROUND(Datos[[#This Row],[Latitude]],IF(Datos[[#This Row],[Latitude]]&lt;0,-Precisión,Precisión))</f>
        <v>9.2200000000000006</v>
      </c>
      <c r="Q1112" s="21">
        <f>MROUND(Datos[[#This Row],[Longitude]],IF(Datos[[#This Row],[Longitude]]&lt;0,-Precisión,Precisión))</f>
        <v>-64.512500000000003</v>
      </c>
      <c r="R1112" s="1">
        <v>1111</v>
      </c>
      <c r="S1112" s="5" t="b">
        <f>AND(Datos[[#This Row],[Latitude]]&gt;=Latitud_,Datos[[#This Row],[Latitude]]&lt;=_Latitud)</f>
        <v>0</v>
      </c>
      <c r="T1112" s="2" t="b">
        <f>AND(Datos[[#This Row],[Longitude]]&gt;=Longitud_,Datos[[#This Row],[Longitude]]&lt;=_Longitud)</f>
        <v>0</v>
      </c>
      <c r="U1112" s="2" t="b">
        <f>AND(Comodines[[#This Row],[Latitud]],Comodines[[#This Row],[Longitud]])</f>
        <v>0</v>
      </c>
      <c r="V1112" s="2" t="b">
        <f>IF(COUNTIFS($O$2:O1112,Comodines[[#This Row],[LatT&amp;LonT]],$F$2:F1112,Datos[[#This Row],[Acq_date]]-1)=0,TRUE,FALSE)</f>
        <v>1</v>
      </c>
      <c r="W1112" s="2" t="b">
        <f>AND(Comodines[[#This Row],[L&amp;L]],Comodines[[#This Row],[Nuevo_Fuego]])</f>
        <v>0</v>
      </c>
      <c r="X1112" s="2" t="str">
        <f>IF(Comodines[[#This Row],[L&amp;L]],Comodines[[#This Row],[Contador]],"")</f>
        <v/>
      </c>
      <c r="Y1112" s="2" t="str">
        <f>IFERROR(SMALL(Comodines[L&amp;LC1],COUNTA($U$2:U1112)),"")</f>
        <v/>
      </c>
      <c r="Z1112" s="2" t="str">
        <f>IF(AND(Comodines[[#This Row],[Nuevo_Fuego]],Comodines[[#This Row],[L&amp;L]]),Comodines[[#This Row],[Contador]],"")</f>
        <v/>
      </c>
      <c r="AA1112" s="2" t="str">
        <f>IFERROR(SMALL(Comodines[FuegoC1],COUNTA($W$2:W1112)),"")</f>
        <v/>
      </c>
      <c r="AB1112" s="3"/>
      <c r="AD1112" s="3"/>
      <c r="AE1112" s="3"/>
    </row>
    <row r="1113" spans="1:31" ht="15" x14ac:dyDescent="0.25">
      <c r="A1113" s="25">
        <v>9.2307199999999998</v>
      </c>
      <c r="B1113" s="18">
        <v>-64.671080000000003</v>
      </c>
      <c r="C1113" s="2">
        <v>309.7</v>
      </c>
      <c r="D1113" s="2">
        <v>0.4</v>
      </c>
      <c r="E1113" s="2">
        <v>0.6</v>
      </c>
      <c r="F1113" s="4">
        <v>42644</v>
      </c>
      <c r="G1113" s="2">
        <v>510</v>
      </c>
      <c r="H1113" s="2" t="s">
        <v>0</v>
      </c>
      <c r="I1113" s="2" t="s">
        <v>1</v>
      </c>
      <c r="J1113" s="2" t="s">
        <v>2</v>
      </c>
      <c r="K1113" s="2">
        <v>287.3</v>
      </c>
      <c r="L1113" s="2">
        <v>0</v>
      </c>
      <c r="M1113" s="6" t="s">
        <v>0</v>
      </c>
      <c r="N1113" s="23"/>
      <c r="O1113" s="21" t="str">
        <f>Comodines[[#This Row],[Lat_trunc]]&amp;Comodines[[#This Row],[Lon_trunc]]</f>
        <v>9.2305-64.671</v>
      </c>
      <c r="P1113" s="21">
        <f>MROUND(Datos[[#This Row],[Latitude]],IF(Datos[[#This Row],[Latitude]]&lt;0,-Precisión,Precisión))</f>
        <v>9.230500000000001</v>
      </c>
      <c r="Q1113" s="21">
        <f>MROUND(Datos[[#This Row],[Longitude]],IF(Datos[[#This Row],[Longitude]]&lt;0,-Precisión,Precisión))</f>
        <v>-64.671000000000006</v>
      </c>
      <c r="R1113" s="1">
        <v>1112</v>
      </c>
      <c r="S1113" s="5" t="b">
        <f>AND(Datos[[#This Row],[Latitude]]&gt;=Latitud_,Datos[[#This Row],[Latitude]]&lt;=_Latitud)</f>
        <v>0</v>
      </c>
      <c r="T1113" s="2" t="b">
        <f>AND(Datos[[#This Row],[Longitude]]&gt;=Longitud_,Datos[[#This Row],[Longitude]]&lt;=_Longitud)</f>
        <v>0</v>
      </c>
      <c r="U1113" s="2" t="b">
        <f>AND(Comodines[[#This Row],[Latitud]],Comodines[[#This Row],[Longitud]])</f>
        <v>0</v>
      </c>
      <c r="V1113" s="2" t="b">
        <f>IF(COUNTIFS($O$2:O1113,Comodines[[#This Row],[LatT&amp;LonT]],$F$2:F1113,Datos[[#This Row],[Acq_date]]-1)=0,TRUE,FALSE)</f>
        <v>1</v>
      </c>
      <c r="W1113" s="2" t="b">
        <f>AND(Comodines[[#This Row],[L&amp;L]],Comodines[[#This Row],[Nuevo_Fuego]])</f>
        <v>0</v>
      </c>
      <c r="X1113" s="2" t="str">
        <f>IF(Comodines[[#This Row],[L&amp;L]],Comodines[[#This Row],[Contador]],"")</f>
        <v/>
      </c>
      <c r="Y1113" s="2" t="str">
        <f>IFERROR(SMALL(Comodines[L&amp;LC1],COUNTA($U$2:U1113)),"")</f>
        <v/>
      </c>
      <c r="Z1113" s="2" t="str">
        <f>IF(AND(Comodines[[#This Row],[Nuevo_Fuego]],Comodines[[#This Row],[L&amp;L]]),Comodines[[#This Row],[Contador]],"")</f>
        <v/>
      </c>
      <c r="AA1113" s="2" t="str">
        <f>IFERROR(SMALL(Comodines[FuegoC1],COUNTA($W$2:W1113)),"")</f>
        <v/>
      </c>
      <c r="AB1113" s="3"/>
      <c r="AD1113" s="3"/>
      <c r="AE1113" s="3"/>
    </row>
    <row r="1114" spans="1:31" ht="15" x14ac:dyDescent="0.25">
      <c r="A1114" s="25">
        <v>9.0156899999999993</v>
      </c>
      <c r="B1114" s="18">
        <v>-63.169789999999999</v>
      </c>
      <c r="C1114" s="2">
        <v>306.10000000000002</v>
      </c>
      <c r="D1114" s="2">
        <v>0.6</v>
      </c>
      <c r="E1114" s="2">
        <v>0.5</v>
      </c>
      <c r="F1114" s="4">
        <v>42644</v>
      </c>
      <c r="G1114" s="2">
        <v>510</v>
      </c>
      <c r="H1114" s="2" t="s">
        <v>0</v>
      </c>
      <c r="I1114" s="2" t="s">
        <v>1</v>
      </c>
      <c r="J1114" s="2" t="s">
        <v>2</v>
      </c>
      <c r="K1114" s="2">
        <v>288.8</v>
      </c>
      <c r="L1114" s="2">
        <v>0</v>
      </c>
      <c r="M1114" s="6" t="s">
        <v>0</v>
      </c>
      <c r="N1114" s="23"/>
      <c r="O1114" s="21" t="str">
        <f>Comodines[[#This Row],[Lat_trunc]]&amp;Comodines[[#This Row],[Lon_trunc]]</f>
        <v>9.0155-63.17</v>
      </c>
      <c r="P1114" s="21">
        <f>MROUND(Datos[[#This Row],[Latitude]],IF(Datos[[#This Row],[Latitude]]&lt;0,-Precisión,Precisión))</f>
        <v>9.0154999999999994</v>
      </c>
      <c r="Q1114" s="21">
        <f>MROUND(Datos[[#This Row],[Longitude]],IF(Datos[[#This Row],[Longitude]]&lt;0,-Precisión,Precisión))</f>
        <v>-63.17</v>
      </c>
      <c r="R1114" s="1">
        <v>1113</v>
      </c>
      <c r="S1114" s="5" t="b">
        <f>AND(Datos[[#This Row],[Latitude]]&gt;=Latitud_,Datos[[#This Row],[Latitude]]&lt;=_Latitud)</f>
        <v>0</v>
      </c>
      <c r="T1114" s="2" t="b">
        <f>AND(Datos[[#This Row],[Longitude]]&gt;=Longitud_,Datos[[#This Row],[Longitude]]&lt;=_Longitud)</f>
        <v>0</v>
      </c>
      <c r="U1114" s="2" t="b">
        <f>AND(Comodines[[#This Row],[Latitud]],Comodines[[#This Row],[Longitud]])</f>
        <v>0</v>
      </c>
      <c r="V1114" s="2" t="b">
        <f>IF(COUNTIFS($O$2:O1114,Comodines[[#This Row],[LatT&amp;LonT]],$F$2:F1114,Datos[[#This Row],[Acq_date]]-1)=0,TRUE,FALSE)</f>
        <v>1</v>
      </c>
      <c r="W1114" s="2" t="b">
        <f>AND(Comodines[[#This Row],[L&amp;L]],Comodines[[#This Row],[Nuevo_Fuego]])</f>
        <v>0</v>
      </c>
      <c r="X1114" s="2" t="str">
        <f>IF(Comodines[[#This Row],[L&amp;L]],Comodines[[#This Row],[Contador]],"")</f>
        <v/>
      </c>
      <c r="Y1114" s="2" t="str">
        <f>IFERROR(SMALL(Comodines[L&amp;LC1],COUNTA($U$2:U1114)),"")</f>
        <v/>
      </c>
      <c r="Z1114" s="2" t="str">
        <f>IF(AND(Comodines[[#This Row],[Nuevo_Fuego]],Comodines[[#This Row],[L&amp;L]]),Comodines[[#This Row],[Contador]],"")</f>
        <v/>
      </c>
      <c r="AA1114" s="2" t="str">
        <f>IFERROR(SMALL(Comodines[FuegoC1],COUNTA($W$2:W1114)),"")</f>
        <v/>
      </c>
      <c r="AB1114" s="3"/>
      <c r="AD1114" s="3"/>
      <c r="AE1114" s="3"/>
    </row>
    <row r="1115" spans="1:31" ht="15" x14ac:dyDescent="0.25">
      <c r="A1115" s="25">
        <v>8.9342600000000001</v>
      </c>
      <c r="B1115" s="18">
        <v>-63.926540000000003</v>
      </c>
      <c r="C1115" s="2">
        <v>311.3</v>
      </c>
      <c r="D1115" s="2">
        <v>0.3</v>
      </c>
      <c r="E1115" s="2">
        <v>0.6</v>
      </c>
      <c r="F1115" s="4">
        <v>42644</v>
      </c>
      <c r="G1115" s="2">
        <v>510</v>
      </c>
      <c r="H1115" s="2" t="s">
        <v>0</v>
      </c>
      <c r="I1115" s="2" t="s">
        <v>1</v>
      </c>
      <c r="J1115" s="2" t="s">
        <v>2</v>
      </c>
      <c r="K1115" s="2">
        <v>285.8</v>
      </c>
      <c r="L1115" s="2">
        <v>0</v>
      </c>
      <c r="M1115" s="6" t="s">
        <v>0</v>
      </c>
      <c r="N1115" s="23"/>
      <c r="O1115" s="21" t="str">
        <f>Comodines[[#This Row],[Lat_trunc]]&amp;Comodines[[#This Row],[Lon_trunc]]</f>
        <v>8.9345-63.9265</v>
      </c>
      <c r="P1115" s="21">
        <f>MROUND(Datos[[#This Row],[Latitude]],IF(Datos[[#This Row],[Latitude]]&lt;0,-Precisión,Precisión))</f>
        <v>8.9344999999999999</v>
      </c>
      <c r="Q1115" s="21">
        <f>MROUND(Datos[[#This Row],[Longitude]],IF(Datos[[#This Row],[Longitude]]&lt;0,-Precisión,Precisión))</f>
        <v>-63.926500000000004</v>
      </c>
      <c r="R1115" s="1">
        <v>1114</v>
      </c>
      <c r="S1115" s="5" t="b">
        <f>AND(Datos[[#This Row],[Latitude]]&gt;=Latitud_,Datos[[#This Row],[Latitude]]&lt;=_Latitud)</f>
        <v>0</v>
      </c>
      <c r="T1115" s="2" t="b">
        <f>AND(Datos[[#This Row],[Longitude]]&gt;=Longitud_,Datos[[#This Row],[Longitude]]&lt;=_Longitud)</f>
        <v>0</v>
      </c>
      <c r="U1115" s="2" t="b">
        <f>AND(Comodines[[#This Row],[Latitud]],Comodines[[#This Row],[Longitud]])</f>
        <v>0</v>
      </c>
      <c r="V1115" s="2" t="b">
        <f>IF(COUNTIFS($O$2:O1115,Comodines[[#This Row],[LatT&amp;LonT]],$F$2:F1115,Datos[[#This Row],[Acq_date]]-1)=0,TRUE,FALSE)</f>
        <v>1</v>
      </c>
      <c r="W1115" s="2" t="b">
        <f>AND(Comodines[[#This Row],[L&amp;L]],Comodines[[#This Row],[Nuevo_Fuego]])</f>
        <v>0</v>
      </c>
      <c r="X1115" s="2" t="str">
        <f>IF(Comodines[[#This Row],[L&amp;L]],Comodines[[#This Row],[Contador]],"")</f>
        <v/>
      </c>
      <c r="Y1115" s="2" t="str">
        <f>IFERROR(SMALL(Comodines[L&amp;LC1],COUNTA($U$2:U1115)),"")</f>
        <v/>
      </c>
      <c r="Z1115" s="2" t="str">
        <f>IF(AND(Comodines[[#This Row],[Nuevo_Fuego]],Comodines[[#This Row],[L&amp;L]]),Comodines[[#This Row],[Contador]],"")</f>
        <v/>
      </c>
      <c r="AA1115" s="2" t="str">
        <f>IFERROR(SMALL(Comodines[FuegoC1],COUNTA($W$2:W1115)),"")</f>
        <v/>
      </c>
      <c r="AB1115" s="3"/>
      <c r="AD1115" s="3"/>
      <c r="AE1115" s="3"/>
    </row>
    <row r="1116" spans="1:31" ht="15" x14ac:dyDescent="0.25">
      <c r="A1116" s="25">
        <v>8.9080100000000009</v>
      </c>
      <c r="B1116" s="18">
        <v>-63.804859999999998</v>
      </c>
      <c r="C1116" s="2">
        <v>313.39999999999998</v>
      </c>
      <c r="D1116" s="2">
        <v>0.3</v>
      </c>
      <c r="E1116" s="2">
        <v>0.6</v>
      </c>
      <c r="F1116" s="4">
        <v>42644</v>
      </c>
      <c r="G1116" s="2">
        <v>510</v>
      </c>
      <c r="H1116" s="2" t="s">
        <v>0</v>
      </c>
      <c r="I1116" s="2" t="s">
        <v>1</v>
      </c>
      <c r="J1116" s="2" t="s">
        <v>2</v>
      </c>
      <c r="K1116" s="2">
        <v>286.5</v>
      </c>
      <c r="L1116" s="2">
        <v>0</v>
      </c>
      <c r="M1116" s="6" t="s">
        <v>0</v>
      </c>
      <c r="N1116" s="23"/>
      <c r="O1116" s="21" t="str">
        <f>Comodines[[#This Row],[Lat_trunc]]&amp;Comodines[[#This Row],[Lon_trunc]]</f>
        <v>8.908-63.805</v>
      </c>
      <c r="P1116" s="21">
        <f>MROUND(Datos[[#This Row],[Latitude]],IF(Datos[[#This Row],[Latitude]]&lt;0,-Precisión,Precisión))</f>
        <v>8.9079999999999995</v>
      </c>
      <c r="Q1116" s="21">
        <f>MROUND(Datos[[#This Row],[Longitude]],IF(Datos[[#This Row],[Longitude]]&lt;0,-Precisión,Precisión))</f>
        <v>-63.805</v>
      </c>
      <c r="R1116" s="1">
        <v>1115</v>
      </c>
      <c r="S1116" s="5" t="b">
        <f>AND(Datos[[#This Row],[Latitude]]&gt;=Latitud_,Datos[[#This Row],[Latitude]]&lt;=_Latitud)</f>
        <v>0</v>
      </c>
      <c r="T1116" s="2" t="b">
        <f>AND(Datos[[#This Row],[Longitude]]&gt;=Longitud_,Datos[[#This Row],[Longitude]]&lt;=_Longitud)</f>
        <v>0</v>
      </c>
      <c r="U1116" s="2" t="b">
        <f>AND(Comodines[[#This Row],[Latitud]],Comodines[[#This Row],[Longitud]])</f>
        <v>0</v>
      </c>
      <c r="V1116" s="2" t="b">
        <f>IF(COUNTIFS($O$2:O1116,Comodines[[#This Row],[LatT&amp;LonT]],$F$2:F1116,Datos[[#This Row],[Acq_date]]-1)=0,TRUE,FALSE)</f>
        <v>1</v>
      </c>
      <c r="W1116" s="2" t="b">
        <f>AND(Comodines[[#This Row],[L&amp;L]],Comodines[[#This Row],[Nuevo_Fuego]])</f>
        <v>0</v>
      </c>
      <c r="X1116" s="2" t="str">
        <f>IF(Comodines[[#This Row],[L&amp;L]],Comodines[[#This Row],[Contador]],"")</f>
        <v/>
      </c>
      <c r="Y1116" s="2" t="str">
        <f>IFERROR(SMALL(Comodines[L&amp;LC1],COUNTA($U$2:U1116)),"")</f>
        <v/>
      </c>
      <c r="Z1116" s="2" t="str">
        <f>IF(AND(Comodines[[#This Row],[Nuevo_Fuego]],Comodines[[#This Row],[L&amp;L]]),Comodines[[#This Row],[Contador]],"")</f>
        <v/>
      </c>
      <c r="AA1116" s="2" t="str">
        <f>IFERROR(SMALL(Comodines[FuegoC1],COUNTA($W$2:W1116)),"")</f>
        <v/>
      </c>
      <c r="AB1116" s="3"/>
      <c r="AD1116" s="3"/>
      <c r="AE1116" s="3"/>
    </row>
    <row r="1117" spans="1:31" ht="15" x14ac:dyDescent="0.25">
      <c r="A1117" s="25">
        <v>8.9076199999999996</v>
      </c>
      <c r="B1117" s="18">
        <v>-63.801870000000001</v>
      </c>
      <c r="C1117" s="2">
        <v>310.7</v>
      </c>
      <c r="D1117" s="2">
        <v>0.3</v>
      </c>
      <c r="E1117" s="2">
        <v>0.6</v>
      </c>
      <c r="F1117" s="4">
        <v>42644</v>
      </c>
      <c r="G1117" s="2">
        <v>510</v>
      </c>
      <c r="H1117" s="2" t="s">
        <v>0</v>
      </c>
      <c r="I1117" s="2" t="s">
        <v>1</v>
      </c>
      <c r="J1117" s="2" t="s">
        <v>2</v>
      </c>
      <c r="K1117" s="2">
        <v>286.39999999999998</v>
      </c>
      <c r="L1117" s="2">
        <v>0</v>
      </c>
      <c r="M1117" s="6" t="s">
        <v>0</v>
      </c>
      <c r="N1117" s="23"/>
      <c r="O1117" s="21" t="str">
        <f>Comodines[[#This Row],[Lat_trunc]]&amp;Comodines[[#This Row],[Lon_trunc]]</f>
        <v>8.9075-63.802</v>
      </c>
      <c r="P1117" s="21">
        <f>MROUND(Datos[[#This Row],[Latitude]],IF(Datos[[#This Row],[Latitude]]&lt;0,-Precisión,Precisión))</f>
        <v>8.9075000000000006</v>
      </c>
      <c r="Q1117" s="21">
        <f>MROUND(Datos[[#This Row],[Longitude]],IF(Datos[[#This Row],[Longitude]]&lt;0,-Precisión,Precisión))</f>
        <v>-63.802</v>
      </c>
      <c r="R1117" s="1">
        <v>1116</v>
      </c>
      <c r="S1117" s="5" t="b">
        <f>AND(Datos[[#This Row],[Latitude]]&gt;=Latitud_,Datos[[#This Row],[Latitude]]&lt;=_Latitud)</f>
        <v>0</v>
      </c>
      <c r="T1117" s="2" t="b">
        <f>AND(Datos[[#This Row],[Longitude]]&gt;=Longitud_,Datos[[#This Row],[Longitude]]&lt;=_Longitud)</f>
        <v>0</v>
      </c>
      <c r="U1117" s="2" t="b">
        <f>AND(Comodines[[#This Row],[Latitud]],Comodines[[#This Row],[Longitud]])</f>
        <v>0</v>
      </c>
      <c r="V1117" s="2" t="b">
        <f>IF(COUNTIFS($O$2:O1117,Comodines[[#This Row],[LatT&amp;LonT]],$F$2:F1117,Datos[[#This Row],[Acq_date]]-1)=0,TRUE,FALSE)</f>
        <v>1</v>
      </c>
      <c r="W1117" s="2" t="b">
        <f>AND(Comodines[[#This Row],[L&amp;L]],Comodines[[#This Row],[Nuevo_Fuego]])</f>
        <v>0</v>
      </c>
      <c r="X1117" s="2" t="str">
        <f>IF(Comodines[[#This Row],[L&amp;L]],Comodines[[#This Row],[Contador]],"")</f>
        <v/>
      </c>
      <c r="Y1117" s="2" t="str">
        <f>IFERROR(SMALL(Comodines[L&amp;LC1],COUNTA($U$2:U1117)),"")</f>
        <v/>
      </c>
      <c r="Z1117" s="2" t="str">
        <f>IF(AND(Comodines[[#This Row],[Nuevo_Fuego]],Comodines[[#This Row],[L&amp;L]]),Comodines[[#This Row],[Contador]],"")</f>
        <v/>
      </c>
      <c r="AA1117" s="2" t="str">
        <f>IFERROR(SMALL(Comodines[FuegoC1],COUNTA($W$2:W1117)),"")</f>
        <v/>
      </c>
      <c r="AB1117" s="3"/>
      <c r="AD1117" s="3"/>
      <c r="AE1117" s="3"/>
    </row>
    <row r="1118" spans="1:31" ht="15" x14ac:dyDescent="0.25">
      <c r="A1118" s="25">
        <v>8.9098400000000009</v>
      </c>
      <c r="B1118" s="18">
        <v>-63.8048</v>
      </c>
      <c r="C1118" s="2">
        <v>305.60000000000002</v>
      </c>
      <c r="D1118" s="2">
        <v>0.3</v>
      </c>
      <c r="E1118" s="2">
        <v>0.6</v>
      </c>
      <c r="F1118" s="4">
        <v>42644</v>
      </c>
      <c r="G1118" s="2">
        <v>510</v>
      </c>
      <c r="H1118" s="2" t="s">
        <v>0</v>
      </c>
      <c r="I1118" s="2" t="s">
        <v>1</v>
      </c>
      <c r="J1118" s="2" t="s">
        <v>2</v>
      </c>
      <c r="K1118" s="2">
        <v>286.39999999999998</v>
      </c>
      <c r="L1118" s="2">
        <v>0</v>
      </c>
      <c r="M1118" s="6" t="s">
        <v>0</v>
      </c>
      <c r="N1118" s="23"/>
      <c r="O1118" s="21" t="str">
        <f>Comodines[[#This Row],[Lat_trunc]]&amp;Comodines[[#This Row],[Lon_trunc]]</f>
        <v>8.91-63.805</v>
      </c>
      <c r="P1118" s="21">
        <f>MROUND(Datos[[#This Row],[Latitude]],IF(Datos[[#This Row],[Latitude]]&lt;0,-Precisión,Precisión))</f>
        <v>8.91</v>
      </c>
      <c r="Q1118" s="21">
        <f>MROUND(Datos[[#This Row],[Longitude]],IF(Datos[[#This Row],[Longitude]]&lt;0,-Precisión,Precisión))</f>
        <v>-63.805</v>
      </c>
      <c r="R1118" s="1">
        <v>1117</v>
      </c>
      <c r="S1118" s="5" t="b">
        <f>AND(Datos[[#This Row],[Latitude]]&gt;=Latitud_,Datos[[#This Row],[Latitude]]&lt;=_Latitud)</f>
        <v>0</v>
      </c>
      <c r="T1118" s="2" t="b">
        <f>AND(Datos[[#This Row],[Longitude]]&gt;=Longitud_,Datos[[#This Row],[Longitude]]&lt;=_Longitud)</f>
        <v>0</v>
      </c>
      <c r="U1118" s="2" t="b">
        <f>AND(Comodines[[#This Row],[Latitud]],Comodines[[#This Row],[Longitud]])</f>
        <v>0</v>
      </c>
      <c r="V1118" s="2" t="b">
        <f>IF(COUNTIFS($O$2:O1118,Comodines[[#This Row],[LatT&amp;LonT]],$F$2:F1118,Datos[[#This Row],[Acq_date]]-1)=0,TRUE,FALSE)</f>
        <v>1</v>
      </c>
      <c r="W1118" s="2" t="b">
        <f>AND(Comodines[[#This Row],[L&amp;L]],Comodines[[#This Row],[Nuevo_Fuego]])</f>
        <v>0</v>
      </c>
      <c r="X1118" s="2" t="str">
        <f>IF(Comodines[[#This Row],[L&amp;L]],Comodines[[#This Row],[Contador]],"")</f>
        <v/>
      </c>
      <c r="Y1118" s="2" t="str">
        <f>IFERROR(SMALL(Comodines[L&amp;LC1],COUNTA($U$2:U1118)),"")</f>
        <v/>
      </c>
      <c r="Z1118" s="2" t="str">
        <f>IF(AND(Comodines[[#This Row],[Nuevo_Fuego]],Comodines[[#This Row],[L&amp;L]]),Comodines[[#This Row],[Contador]],"")</f>
        <v/>
      </c>
      <c r="AA1118" s="2" t="str">
        <f>IFERROR(SMALL(Comodines[FuegoC1],COUNTA($W$2:W1118)),"")</f>
        <v/>
      </c>
      <c r="AB1118" s="3"/>
      <c r="AD1118" s="3"/>
      <c r="AE1118" s="3"/>
    </row>
    <row r="1119" spans="1:31" ht="15" x14ac:dyDescent="0.25">
      <c r="A1119" s="25">
        <v>8.9094200000000008</v>
      </c>
      <c r="B1119" s="18">
        <v>-63.801819999999999</v>
      </c>
      <c r="C1119" s="2">
        <v>319.5</v>
      </c>
      <c r="D1119" s="2">
        <v>0.3</v>
      </c>
      <c r="E1119" s="2">
        <v>0.6</v>
      </c>
      <c r="F1119" s="4">
        <v>42644</v>
      </c>
      <c r="G1119" s="2">
        <v>510</v>
      </c>
      <c r="H1119" s="2" t="s">
        <v>0</v>
      </c>
      <c r="I1119" s="2" t="s">
        <v>1</v>
      </c>
      <c r="J1119" s="2" t="s">
        <v>2</v>
      </c>
      <c r="K1119" s="2">
        <v>286.60000000000002</v>
      </c>
      <c r="L1119" s="2">
        <v>0</v>
      </c>
      <c r="M1119" s="6" t="s">
        <v>0</v>
      </c>
      <c r="N1119" s="23"/>
      <c r="O1119" s="21" t="str">
        <f>Comodines[[#This Row],[Lat_trunc]]&amp;Comodines[[#This Row],[Lon_trunc]]</f>
        <v>8.9095-63.802</v>
      </c>
      <c r="P1119" s="21">
        <f>MROUND(Datos[[#This Row],[Latitude]],IF(Datos[[#This Row],[Latitude]]&lt;0,-Precisión,Precisión))</f>
        <v>8.9094999999999995</v>
      </c>
      <c r="Q1119" s="21">
        <f>MROUND(Datos[[#This Row],[Longitude]],IF(Datos[[#This Row],[Longitude]]&lt;0,-Precisión,Precisión))</f>
        <v>-63.802</v>
      </c>
      <c r="R1119" s="1">
        <v>1118</v>
      </c>
      <c r="S1119" s="5" t="b">
        <f>AND(Datos[[#This Row],[Latitude]]&gt;=Latitud_,Datos[[#This Row],[Latitude]]&lt;=_Latitud)</f>
        <v>0</v>
      </c>
      <c r="T1119" s="2" t="b">
        <f>AND(Datos[[#This Row],[Longitude]]&gt;=Longitud_,Datos[[#This Row],[Longitude]]&lt;=_Longitud)</f>
        <v>0</v>
      </c>
      <c r="U1119" s="2" t="b">
        <f>AND(Comodines[[#This Row],[Latitud]],Comodines[[#This Row],[Longitud]])</f>
        <v>0</v>
      </c>
      <c r="V1119" s="2" t="b">
        <f>IF(COUNTIFS($O$2:O1119,Comodines[[#This Row],[LatT&amp;LonT]],$F$2:F1119,Datos[[#This Row],[Acq_date]]-1)=0,TRUE,FALSE)</f>
        <v>1</v>
      </c>
      <c r="W1119" s="2" t="b">
        <f>AND(Comodines[[#This Row],[L&amp;L]],Comodines[[#This Row],[Nuevo_Fuego]])</f>
        <v>0</v>
      </c>
      <c r="X1119" s="2" t="str">
        <f>IF(Comodines[[#This Row],[L&amp;L]],Comodines[[#This Row],[Contador]],"")</f>
        <v/>
      </c>
      <c r="Y1119" s="2" t="str">
        <f>IFERROR(SMALL(Comodines[L&amp;LC1],COUNTA($U$2:U1119)),"")</f>
        <v/>
      </c>
      <c r="Z1119" s="2" t="str">
        <f>IF(AND(Comodines[[#This Row],[Nuevo_Fuego]],Comodines[[#This Row],[L&amp;L]]),Comodines[[#This Row],[Contador]],"")</f>
        <v/>
      </c>
      <c r="AA1119" s="2" t="str">
        <f>IFERROR(SMALL(Comodines[FuegoC1],COUNTA($W$2:W1119)),"")</f>
        <v/>
      </c>
      <c r="AB1119" s="3"/>
      <c r="AD1119" s="3"/>
      <c r="AE1119" s="3"/>
    </row>
    <row r="1120" spans="1:31" ht="15" x14ac:dyDescent="0.25">
      <c r="A1120" s="25">
        <v>8.72682</v>
      </c>
      <c r="B1120" s="18">
        <v>-62.909770000000002</v>
      </c>
      <c r="C1120" s="2">
        <v>336.3</v>
      </c>
      <c r="D1120" s="2">
        <v>0.6</v>
      </c>
      <c r="E1120" s="2">
        <v>0.5</v>
      </c>
      <c r="F1120" s="4">
        <v>42644</v>
      </c>
      <c r="G1120" s="2">
        <v>510</v>
      </c>
      <c r="H1120" s="2" t="s">
        <v>0</v>
      </c>
      <c r="I1120" s="2" t="s">
        <v>1</v>
      </c>
      <c r="J1120" s="2" t="s">
        <v>2</v>
      </c>
      <c r="K1120" s="2">
        <v>289</v>
      </c>
      <c r="L1120" s="2">
        <v>0</v>
      </c>
      <c r="M1120" s="6" t="s">
        <v>0</v>
      </c>
      <c r="N1120" s="23"/>
      <c r="O1120" s="21" t="str">
        <f>Comodines[[#This Row],[Lat_trunc]]&amp;Comodines[[#This Row],[Lon_trunc]]</f>
        <v>8.727-62.91</v>
      </c>
      <c r="P1120" s="21">
        <f>MROUND(Datos[[#This Row],[Latitude]],IF(Datos[[#This Row],[Latitude]]&lt;0,-Precisión,Precisión))</f>
        <v>8.7270000000000003</v>
      </c>
      <c r="Q1120" s="21">
        <f>MROUND(Datos[[#This Row],[Longitude]],IF(Datos[[#This Row],[Longitude]]&lt;0,-Precisión,Precisión))</f>
        <v>-62.910000000000004</v>
      </c>
      <c r="R1120" s="1">
        <v>1119</v>
      </c>
      <c r="S1120" s="5" t="b">
        <f>AND(Datos[[#This Row],[Latitude]]&gt;=Latitud_,Datos[[#This Row],[Latitude]]&lt;=_Latitud)</f>
        <v>0</v>
      </c>
      <c r="T1120" s="2" t="b">
        <f>AND(Datos[[#This Row],[Longitude]]&gt;=Longitud_,Datos[[#This Row],[Longitude]]&lt;=_Longitud)</f>
        <v>0</v>
      </c>
      <c r="U1120" s="2" t="b">
        <f>AND(Comodines[[#This Row],[Latitud]],Comodines[[#This Row],[Longitud]])</f>
        <v>0</v>
      </c>
      <c r="V1120" s="2" t="b">
        <f>IF(COUNTIFS($O$2:O1120,Comodines[[#This Row],[LatT&amp;LonT]],$F$2:F1120,Datos[[#This Row],[Acq_date]]-1)=0,TRUE,FALSE)</f>
        <v>1</v>
      </c>
      <c r="W1120" s="2" t="b">
        <f>AND(Comodines[[#This Row],[L&amp;L]],Comodines[[#This Row],[Nuevo_Fuego]])</f>
        <v>0</v>
      </c>
      <c r="X1120" s="2" t="str">
        <f>IF(Comodines[[#This Row],[L&amp;L]],Comodines[[#This Row],[Contador]],"")</f>
        <v/>
      </c>
      <c r="Y1120" s="2" t="str">
        <f>IFERROR(SMALL(Comodines[L&amp;LC1],COUNTA($U$2:U1120)),"")</f>
        <v/>
      </c>
      <c r="Z1120" s="2" t="str">
        <f>IF(AND(Comodines[[#This Row],[Nuevo_Fuego]],Comodines[[#This Row],[L&amp;L]]),Comodines[[#This Row],[Contador]],"")</f>
        <v/>
      </c>
      <c r="AA1120" s="2" t="str">
        <f>IFERROR(SMALL(Comodines[FuegoC1],COUNTA($W$2:W1120)),"")</f>
        <v/>
      </c>
      <c r="AB1120" s="3"/>
      <c r="AD1120" s="3"/>
      <c r="AE1120" s="3"/>
    </row>
    <row r="1121" spans="1:31" ht="15" x14ac:dyDescent="0.25">
      <c r="A1121" s="25">
        <v>8.7458899999999993</v>
      </c>
      <c r="B1121" s="18">
        <v>-63.04956</v>
      </c>
      <c r="C1121" s="2">
        <v>317.10000000000002</v>
      </c>
      <c r="D1121" s="2">
        <v>0.6</v>
      </c>
      <c r="E1121" s="2">
        <v>0.5</v>
      </c>
      <c r="F1121" s="4">
        <v>42644</v>
      </c>
      <c r="G1121" s="2">
        <v>510</v>
      </c>
      <c r="H1121" s="2" t="s">
        <v>0</v>
      </c>
      <c r="I1121" s="2" t="s">
        <v>1</v>
      </c>
      <c r="J1121" s="2" t="s">
        <v>2</v>
      </c>
      <c r="K1121" s="2">
        <v>289.60000000000002</v>
      </c>
      <c r="L1121" s="2">
        <v>0</v>
      </c>
      <c r="M1121" s="6" t="s">
        <v>0</v>
      </c>
      <c r="N1121" s="23"/>
      <c r="O1121" s="21" t="str">
        <f>Comodines[[#This Row],[Lat_trunc]]&amp;Comodines[[#This Row],[Lon_trunc]]</f>
        <v>8.746-63.0495</v>
      </c>
      <c r="P1121" s="21">
        <f>MROUND(Datos[[#This Row],[Latitude]],IF(Datos[[#This Row],[Latitude]]&lt;0,-Precisión,Precisión))</f>
        <v>8.7460000000000004</v>
      </c>
      <c r="Q1121" s="21">
        <f>MROUND(Datos[[#This Row],[Longitude]],IF(Datos[[#This Row],[Longitude]]&lt;0,-Precisión,Precisión))</f>
        <v>-63.049500000000002</v>
      </c>
      <c r="R1121" s="1">
        <v>1120</v>
      </c>
      <c r="S1121" s="5" t="b">
        <f>AND(Datos[[#This Row],[Latitude]]&gt;=Latitud_,Datos[[#This Row],[Latitude]]&lt;=_Latitud)</f>
        <v>0</v>
      </c>
      <c r="T1121" s="2" t="b">
        <f>AND(Datos[[#This Row],[Longitude]]&gt;=Longitud_,Datos[[#This Row],[Longitude]]&lt;=_Longitud)</f>
        <v>0</v>
      </c>
      <c r="U1121" s="2" t="b">
        <f>AND(Comodines[[#This Row],[Latitud]],Comodines[[#This Row],[Longitud]])</f>
        <v>0</v>
      </c>
      <c r="V1121" s="2" t="b">
        <f>IF(COUNTIFS($O$2:O1121,Comodines[[#This Row],[LatT&amp;LonT]],$F$2:F1121,Datos[[#This Row],[Acq_date]]-1)=0,TRUE,FALSE)</f>
        <v>1</v>
      </c>
      <c r="W1121" s="2" t="b">
        <f>AND(Comodines[[#This Row],[L&amp;L]],Comodines[[#This Row],[Nuevo_Fuego]])</f>
        <v>0</v>
      </c>
      <c r="X1121" s="2" t="str">
        <f>IF(Comodines[[#This Row],[L&amp;L]],Comodines[[#This Row],[Contador]],"")</f>
        <v/>
      </c>
      <c r="Y1121" s="2" t="str">
        <f>IFERROR(SMALL(Comodines[L&amp;LC1],COUNTA($U$2:U1121)),"")</f>
        <v/>
      </c>
      <c r="Z1121" s="2" t="str">
        <f>IF(AND(Comodines[[#This Row],[Nuevo_Fuego]],Comodines[[#This Row],[L&amp;L]]),Comodines[[#This Row],[Contador]],"")</f>
        <v/>
      </c>
      <c r="AA1121" s="2" t="str">
        <f>IFERROR(SMALL(Comodines[FuegoC1],COUNTA($W$2:W1121)),"")</f>
        <v/>
      </c>
      <c r="AB1121" s="3"/>
      <c r="AD1121" s="3"/>
      <c r="AE1121" s="3"/>
    </row>
    <row r="1122" spans="1:31" ht="15" x14ac:dyDescent="0.25">
      <c r="A1122" s="25">
        <v>8.7410899999999998</v>
      </c>
      <c r="B1122" s="18">
        <v>-63.050249999999998</v>
      </c>
      <c r="C1122" s="2">
        <v>314.7</v>
      </c>
      <c r="D1122" s="2">
        <v>0.6</v>
      </c>
      <c r="E1122" s="2">
        <v>0.5</v>
      </c>
      <c r="F1122" s="4">
        <v>42644</v>
      </c>
      <c r="G1122" s="2">
        <v>510</v>
      </c>
      <c r="H1122" s="2" t="s">
        <v>0</v>
      </c>
      <c r="I1122" s="2" t="s">
        <v>1</v>
      </c>
      <c r="J1122" s="2" t="s">
        <v>2</v>
      </c>
      <c r="K1122" s="2">
        <v>289.2</v>
      </c>
      <c r="L1122" s="2">
        <v>0</v>
      </c>
      <c r="M1122" s="6" t="s">
        <v>0</v>
      </c>
      <c r="N1122" s="23"/>
      <c r="O1122" s="21" t="str">
        <f>Comodines[[#This Row],[Lat_trunc]]&amp;Comodines[[#This Row],[Lon_trunc]]</f>
        <v>8.741-63.0505</v>
      </c>
      <c r="P1122" s="21">
        <f>MROUND(Datos[[#This Row],[Latitude]],IF(Datos[[#This Row],[Latitude]]&lt;0,-Precisión,Precisión))</f>
        <v>8.7409999999999997</v>
      </c>
      <c r="Q1122" s="21">
        <f>MROUND(Datos[[#This Row],[Longitude]],IF(Datos[[#This Row],[Longitude]]&lt;0,-Precisión,Precisión))</f>
        <v>-63.0505</v>
      </c>
      <c r="R1122" s="1">
        <v>1121</v>
      </c>
      <c r="S1122" s="5" t="b">
        <f>AND(Datos[[#This Row],[Latitude]]&gt;=Latitud_,Datos[[#This Row],[Latitude]]&lt;=_Latitud)</f>
        <v>0</v>
      </c>
      <c r="T1122" s="2" t="b">
        <f>AND(Datos[[#This Row],[Longitude]]&gt;=Longitud_,Datos[[#This Row],[Longitude]]&lt;=_Longitud)</f>
        <v>0</v>
      </c>
      <c r="U1122" s="2" t="b">
        <f>AND(Comodines[[#This Row],[Latitud]],Comodines[[#This Row],[Longitud]])</f>
        <v>0</v>
      </c>
      <c r="V1122" s="2" t="b">
        <f>IF(COUNTIFS($O$2:O1122,Comodines[[#This Row],[LatT&amp;LonT]],$F$2:F1122,Datos[[#This Row],[Acq_date]]-1)=0,TRUE,FALSE)</f>
        <v>1</v>
      </c>
      <c r="W1122" s="2" t="b">
        <f>AND(Comodines[[#This Row],[L&amp;L]],Comodines[[#This Row],[Nuevo_Fuego]])</f>
        <v>0</v>
      </c>
      <c r="X1122" s="2" t="str">
        <f>IF(Comodines[[#This Row],[L&amp;L]],Comodines[[#This Row],[Contador]],"")</f>
        <v/>
      </c>
      <c r="Y1122" s="2" t="str">
        <f>IFERROR(SMALL(Comodines[L&amp;LC1],COUNTA($U$2:U1122)),"")</f>
        <v/>
      </c>
      <c r="Z1122" s="2" t="str">
        <f>IF(AND(Comodines[[#This Row],[Nuevo_Fuego]],Comodines[[#This Row],[L&amp;L]]),Comodines[[#This Row],[Contador]],"")</f>
        <v/>
      </c>
      <c r="AA1122" s="2" t="str">
        <f>IFERROR(SMALL(Comodines[FuegoC1],COUNTA($W$2:W1122)),"")</f>
        <v/>
      </c>
      <c r="AB1122" s="3"/>
      <c r="AD1122" s="3"/>
      <c r="AE1122" s="3"/>
    </row>
    <row r="1123" spans="1:31" ht="15" x14ac:dyDescent="0.25">
      <c r="A1123" s="25">
        <v>8.6456599999999995</v>
      </c>
      <c r="B1123" s="18">
        <v>-62.771889999999999</v>
      </c>
      <c r="C1123" s="2">
        <v>324.7</v>
      </c>
      <c r="D1123" s="2">
        <v>0.5</v>
      </c>
      <c r="E1123" s="2">
        <v>0.5</v>
      </c>
      <c r="F1123" s="4">
        <v>42644</v>
      </c>
      <c r="G1123" s="2">
        <v>510</v>
      </c>
      <c r="H1123" s="2" t="s">
        <v>0</v>
      </c>
      <c r="I1123" s="2" t="s">
        <v>1</v>
      </c>
      <c r="J1123" s="2" t="s">
        <v>2</v>
      </c>
      <c r="K1123" s="2">
        <v>286.8</v>
      </c>
      <c r="L1123" s="2">
        <v>0</v>
      </c>
      <c r="M1123" s="6" t="s">
        <v>0</v>
      </c>
      <c r="N1123" s="23"/>
      <c r="O1123" s="21" t="str">
        <f>Comodines[[#This Row],[Lat_trunc]]&amp;Comodines[[#This Row],[Lon_trunc]]</f>
        <v>8.6455-62.772</v>
      </c>
      <c r="P1123" s="21">
        <f>MROUND(Datos[[#This Row],[Latitude]],IF(Datos[[#This Row],[Latitude]]&lt;0,-Precisión,Precisión))</f>
        <v>8.6455000000000002</v>
      </c>
      <c r="Q1123" s="21">
        <f>MROUND(Datos[[#This Row],[Longitude]],IF(Datos[[#This Row],[Longitude]]&lt;0,-Precisión,Precisión))</f>
        <v>-62.771999999999998</v>
      </c>
      <c r="R1123" s="1">
        <v>1122</v>
      </c>
      <c r="S1123" s="5" t="b">
        <f>AND(Datos[[#This Row],[Latitude]]&gt;=Latitud_,Datos[[#This Row],[Latitude]]&lt;=_Latitud)</f>
        <v>0</v>
      </c>
      <c r="T1123" s="2" t="b">
        <f>AND(Datos[[#This Row],[Longitude]]&gt;=Longitud_,Datos[[#This Row],[Longitude]]&lt;=_Longitud)</f>
        <v>0</v>
      </c>
      <c r="U1123" s="2" t="b">
        <f>AND(Comodines[[#This Row],[Latitud]],Comodines[[#This Row],[Longitud]])</f>
        <v>0</v>
      </c>
      <c r="V1123" s="2" t="b">
        <f>IF(COUNTIFS($O$2:O1123,Comodines[[#This Row],[LatT&amp;LonT]],$F$2:F1123,Datos[[#This Row],[Acq_date]]-1)=0,TRUE,FALSE)</f>
        <v>1</v>
      </c>
      <c r="W1123" s="2" t="b">
        <f>AND(Comodines[[#This Row],[L&amp;L]],Comodines[[#This Row],[Nuevo_Fuego]])</f>
        <v>0</v>
      </c>
      <c r="X1123" s="2" t="str">
        <f>IF(Comodines[[#This Row],[L&amp;L]],Comodines[[#This Row],[Contador]],"")</f>
        <v/>
      </c>
      <c r="Y1123" s="2" t="str">
        <f>IFERROR(SMALL(Comodines[L&amp;LC1],COUNTA($U$2:U1123)),"")</f>
        <v/>
      </c>
      <c r="Z1123" s="2" t="str">
        <f>IF(AND(Comodines[[#This Row],[Nuevo_Fuego]],Comodines[[#This Row],[L&amp;L]]),Comodines[[#This Row],[Contador]],"")</f>
        <v/>
      </c>
      <c r="AA1123" s="2" t="str">
        <f>IFERROR(SMALL(Comodines[FuegoC1],COUNTA($W$2:W1123)),"")</f>
        <v/>
      </c>
      <c r="AB1123" s="3"/>
      <c r="AD1123" s="3"/>
      <c r="AE1123" s="3"/>
    </row>
    <row r="1124" spans="1:31" ht="15" x14ac:dyDescent="0.25">
      <c r="A1124" s="25">
        <v>8.6480499999999996</v>
      </c>
      <c r="B1124" s="18">
        <v>-62.768219999999999</v>
      </c>
      <c r="C1124" s="2">
        <v>305.7</v>
      </c>
      <c r="D1124" s="2">
        <v>0.5</v>
      </c>
      <c r="E1124" s="2">
        <v>0.5</v>
      </c>
      <c r="F1124" s="4">
        <v>42644</v>
      </c>
      <c r="G1124" s="2">
        <v>510</v>
      </c>
      <c r="H1124" s="2" t="s">
        <v>0</v>
      </c>
      <c r="I1124" s="2" t="s">
        <v>1</v>
      </c>
      <c r="J1124" s="2" t="s">
        <v>2</v>
      </c>
      <c r="K1124" s="2">
        <v>286.7</v>
      </c>
      <c r="L1124" s="2">
        <v>0</v>
      </c>
      <c r="M1124" s="6" t="s">
        <v>0</v>
      </c>
      <c r="N1124" s="23"/>
      <c r="O1124" s="21" t="str">
        <f>Comodines[[#This Row],[Lat_trunc]]&amp;Comodines[[#This Row],[Lon_trunc]]</f>
        <v>8.648-62.768</v>
      </c>
      <c r="P1124" s="21">
        <f>MROUND(Datos[[#This Row],[Latitude]],IF(Datos[[#This Row],[Latitude]]&lt;0,-Precisión,Precisión))</f>
        <v>8.6479999999999997</v>
      </c>
      <c r="Q1124" s="21">
        <f>MROUND(Datos[[#This Row],[Longitude]],IF(Datos[[#This Row],[Longitude]]&lt;0,-Precisión,Precisión))</f>
        <v>-62.768000000000001</v>
      </c>
      <c r="R1124" s="1">
        <v>1123</v>
      </c>
      <c r="S1124" s="5" t="b">
        <f>AND(Datos[[#This Row],[Latitude]]&gt;=Latitud_,Datos[[#This Row],[Latitude]]&lt;=_Latitud)</f>
        <v>0</v>
      </c>
      <c r="T1124" s="2" t="b">
        <f>AND(Datos[[#This Row],[Longitude]]&gt;=Longitud_,Datos[[#This Row],[Longitude]]&lt;=_Longitud)</f>
        <v>0</v>
      </c>
      <c r="U1124" s="2" t="b">
        <f>AND(Comodines[[#This Row],[Latitud]],Comodines[[#This Row],[Longitud]])</f>
        <v>0</v>
      </c>
      <c r="V1124" s="2" t="b">
        <f>IF(COUNTIFS($O$2:O1124,Comodines[[#This Row],[LatT&amp;LonT]],$F$2:F1124,Datos[[#This Row],[Acq_date]]-1)=0,TRUE,FALSE)</f>
        <v>1</v>
      </c>
      <c r="W1124" s="2" t="b">
        <f>AND(Comodines[[#This Row],[L&amp;L]],Comodines[[#This Row],[Nuevo_Fuego]])</f>
        <v>0</v>
      </c>
      <c r="X1124" s="2" t="str">
        <f>IF(Comodines[[#This Row],[L&amp;L]],Comodines[[#This Row],[Contador]],"")</f>
        <v/>
      </c>
      <c r="Y1124" s="2" t="str">
        <f>IFERROR(SMALL(Comodines[L&amp;LC1],COUNTA($U$2:U1124)),"")</f>
        <v/>
      </c>
      <c r="Z1124" s="2" t="str">
        <f>IF(AND(Comodines[[#This Row],[Nuevo_Fuego]],Comodines[[#This Row],[L&amp;L]]),Comodines[[#This Row],[Contador]],"")</f>
        <v/>
      </c>
      <c r="AA1124" s="2" t="str">
        <f>IFERROR(SMALL(Comodines[FuegoC1],COUNTA($W$2:W1124)),"")</f>
        <v/>
      </c>
      <c r="AB1124" s="3"/>
      <c r="AD1124" s="3"/>
      <c r="AE1124" s="3"/>
    </row>
    <row r="1125" spans="1:31" ht="15" x14ac:dyDescent="0.25">
      <c r="A1125" s="25">
        <v>8.6433499999999999</v>
      </c>
      <c r="B1125" s="18">
        <v>-62.768889999999999</v>
      </c>
      <c r="C1125" s="2">
        <v>313.10000000000002</v>
      </c>
      <c r="D1125" s="2">
        <v>0.5</v>
      </c>
      <c r="E1125" s="2">
        <v>0.5</v>
      </c>
      <c r="F1125" s="4">
        <v>42644</v>
      </c>
      <c r="G1125" s="2">
        <v>510</v>
      </c>
      <c r="H1125" s="2" t="s">
        <v>0</v>
      </c>
      <c r="I1125" s="2" t="s">
        <v>1</v>
      </c>
      <c r="J1125" s="2" t="s">
        <v>2</v>
      </c>
      <c r="K1125" s="2">
        <v>286.89999999999998</v>
      </c>
      <c r="L1125" s="2">
        <v>0</v>
      </c>
      <c r="M1125" s="6" t="s">
        <v>0</v>
      </c>
      <c r="N1125" s="23"/>
      <c r="O1125" s="21" t="str">
        <f>Comodines[[#This Row],[Lat_trunc]]&amp;Comodines[[#This Row],[Lon_trunc]]</f>
        <v>8.6435-62.769</v>
      </c>
      <c r="P1125" s="21">
        <f>MROUND(Datos[[#This Row],[Latitude]],IF(Datos[[#This Row],[Latitude]]&lt;0,-Precisión,Precisión))</f>
        <v>8.6434999999999995</v>
      </c>
      <c r="Q1125" s="21">
        <f>MROUND(Datos[[#This Row],[Longitude]],IF(Datos[[#This Row],[Longitude]]&lt;0,-Precisión,Precisión))</f>
        <v>-62.768999999999998</v>
      </c>
      <c r="R1125" s="1">
        <v>1124</v>
      </c>
      <c r="S1125" s="5" t="b">
        <f>AND(Datos[[#This Row],[Latitude]]&gt;=Latitud_,Datos[[#This Row],[Latitude]]&lt;=_Latitud)</f>
        <v>0</v>
      </c>
      <c r="T1125" s="2" t="b">
        <f>AND(Datos[[#This Row],[Longitude]]&gt;=Longitud_,Datos[[#This Row],[Longitude]]&lt;=_Longitud)</f>
        <v>0</v>
      </c>
      <c r="U1125" s="2" t="b">
        <f>AND(Comodines[[#This Row],[Latitud]],Comodines[[#This Row],[Longitud]])</f>
        <v>0</v>
      </c>
      <c r="V1125" s="2" t="b">
        <f>IF(COUNTIFS($O$2:O1125,Comodines[[#This Row],[LatT&amp;LonT]],$F$2:F1125,Datos[[#This Row],[Acq_date]]-1)=0,TRUE,FALSE)</f>
        <v>1</v>
      </c>
      <c r="W1125" s="2" t="b">
        <f>AND(Comodines[[#This Row],[L&amp;L]],Comodines[[#This Row],[Nuevo_Fuego]])</f>
        <v>0</v>
      </c>
      <c r="X1125" s="2" t="str">
        <f>IF(Comodines[[#This Row],[L&amp;L]],Comodines[[#This Row],[Contador]],"")</f>
        <v/>
      </c>
      <c r="Y1125" s="2" t="str">
        <f>IFERROR(SMALL(Comodines[L&amp;LC1],COUNTA($U$2:U1125)),"")</f>
        <v/>
      </c>
      <c r="Z1125" s="2" t="str">
        <f>IF(AND(Comodines[[#This Row],[Nuevo_Fuego]],Comodines[[#This Row],[L&amp;L]]),Comodines[[#This Row],[Contador]],"")</f>
        <v/>
      </c>
      <c r="AA1125" s="2" t="str">
        <f>IFERROR(SMALL(Comodines[FuegoC1],COUNTA($W$2:W1125)),"")</f>
        <v/>
      </c>
      <c r="AB1125" s="3"/>
      <c r="AD1125" s="3"/>
      <c r="AE1125" s="3"/>
    </row>
    <row r="1126" spans="1:31" ht="15" x14ac:dyDescent="0.25">
      <c r="A1126" s="25">
        <v>8.6876599999999993</v>
      </c>
      <c r="B1126" s="18">
        <v>-63.156100000000002</v>
      </c>
      <c r="C1126" s="2">
        <v>340.4</v>
      </c>
      <c r="D1126" s="2">
        <v>0.6</v>
      </c>
      <c r="E1126" s="2">
        <v>0.5</v>
      </c>
      <c r="F1126" s="4">
        <v>42644</v>
      </c>
      <c r="G1126" s="2">
        <v>510</v>
      </c>
      <c r="H1126" s="2" t="s">
        <v>0</v>
      </c>
      <c r="I1126" s="2" t="s">
        <v>1</v>
      </c>
      <c r="J1126" s="2" t="s">
        <v>2</v>
      </c>
      <c r="K1126" s="2">
        <v>282.10000000000002</v>
      </c>
      <c r="L1126" s="2">
        <v>0</v>
      </c>
      <c r="M1126" s="6" t="s">
        <v>0</v>
      </c>
      <c r="N1126" s="23"/>
      <c r="O1126" s="21" t="str">
        <f>Comodines[[#This Row],[Lat_trunc]]&amp;Comodines[[#This Row],[Lon_trunc]]</f>
        <v>8.6875-63.156</v>
      </c>
      <c r="P1126" s="21">
        <f>MROUND(Datos[[#This Row],[Latitude]],IF(Datos[[#This Row],[Latitude]]&lt;0,-Precisión,Precisión))</f>
        <v>8.6875</v>
      </c>
      <c r="Q1126" s="21">
        <f>MROUND(Datos[[#This Row],[Longitude]],IF(Datos[[#This Row],[Longitude]]&lt;0,-Precisión,Precisión))</f>
        <v>-63.155999999999999</v>
      </c>
      <c r="R1126" s="1">
        <v>1125</v>
      </c>
      <c r="S1126" s="5" t="b">
        <f>AND(Datos[[#This Row],[Latitude]]&gt;=Latitud_,Datos[[#This Row],[Latitude]]&lt;=_Latitud)</f>
        <v>0</v>
      </c>
      <c r="T1126" s="2" t="b">
        <f>AND(Datos[[#This Row],[Longitude]]&gt;=Longitud_,Datos[[#This Row],[Longitude]]&lt;=_Longitud)</f>
        <v>0</v>
      </c>
      <c r="U1126" s="2" t="b">
        <f>AND(Comodines[[#This Row],[Latitud]],Comodines[[#This Row],[Longitud]])</f>
        <v>0</v>
      </c>
      <c r="V1126" s="2" t="b">
        <f>IF(COUNTIFS($O$2:O1126,Comodines[[#This Row],[LatT&amp;LonT]],$F$2:F1126,Datos[[#This Row],[Acq_date]]-1)=0,TRUE,FALSE)</f>
        <v>1</v>
      </c>
      <c r="W1126" s="2" t="b">
        <f>AND(Comodines[[#This Row],[L&amp;L]],Comodines[[#This Row],[Nuevo_Fuego]])</f>
        <v>0</v>
      </c>
      <c r="X1126" s="2" t="str">
        <f>IF(Comodines[[#This Row],[L&amp;L]],Comodines[[#This Row],[Contador]],"")</f>
        <v/>
      </c>
      <c r="Y1126" s="2" t="str">
        <f>IFERROR(SMALL(Comodines[L&amp;LC1],COUNTA($U$2:U1126)),"")</f>
        <v/>
      </c>
      <c r="Z1126" s="2" t="str">
        <f>IF(AND(Comodines[[#This Row],[Nuevo_Fuego]],Comodines[[#This Row],[L&amp;L]]),Comodines[[#This Row],[Contador]],"")</f>
        <v/>
      </c>
      <c r="AA1126" s="2" t="str">
        <f>IFERROR(SMALL(Comodines[FuegoC1],COUNTA($W$2:W1126)),"")</f>
        <v/>
      </c>
      <c r="AB1126" s="3"/>
      <c r="AD1126" s="3"/>
      <c r="AE1126" s="3"/>
    </row>
    <row r="1127" spans="1:31" ht="15" x14ac:dyDescent="0.25">
      <c r="A1127" s="25">
        <v>8.6869300000000003</v>
      </c>
      <c r="B1127" s="18">
        <v>-63.150799999999997</v>
      </c>
      <c r="C1127" s="2">
        <v>302.39999999999998</v>
      </c>
      <c r="D1127" s="2">
        <v>0.6</v>
      </c>
      <c r="E1127" s="2">
        <v>0.5</v>
      </c>
      <c r="F1127" s="4">
        <v>42644</v>
      </c>
      <c r="G1127" s="2">
        <v>510</v>
      </c>
      <c r="H1127" s="2" t="s">
        <v>0</v>
      </c>
      <c r="I1127" s="2" t="s">
        <v>1</v>
      </c>
      <c r="J1127" s="2" t="s">
        <v>2</v>
      </c>
      <c r="K1127" s="2">
        <v>278.5</v>
      </c>
      <c r="L1127" s="2">
        <v>0</v>
      </c>
      <c r="M1127" s="6" t="s">
        <v>0</v>
      </c>
      <c r="N1127" s="23"/>
      <c r="O1127" s="21" t="str">
        <f>Comodines[[#This Row],[Lat_trunc]]&amp;Comodines[[#This Row],[Lon_trunc]]</f>
        <v>8.687-63.151</v>
      </c>
      <c r="P1127" s="21">
        <f>MROUND(Datos[[#This Row],[Latitude]],IF(Datos[[#This Row],[Latitude]]&lt;0,-Precisión,Precisión))</f>
        <v>8.6869999999999994</v>
      </c>
      <c r="Q1127" s="21">
        <f>MROUND(Datos[[#This Row],[Longitude]],IF(Datos[[#This Row],[Longitude]]&lt;0,-Precisión,Precisión))</f>
        <v>-63.151000000000003</v>
      </c>
      <c r="R1127" s="1">
        <v>1126</v>
      </c>
      <c r="S1127" s="5" t="b">
        <f>AND(Datos[[#This Row],[Latitude]]&gt;=Latitud_,Datos[[#This Row],[Latitude]]&lt;=_Latitud)</f>
        <v>0</v>
      </c>
      <c r="T1127" s="2" t="b">
        <f>AND(Datos[[#This Row],[Longitude]]&gt;=Longitud_,Datos[[#This Row],[Longitude]]&lt;=_Longitud)</f>
        <v>0</v>
      </c>
      <c r="U1127" s="2" t="b">
        <f>AND(Comodines[[#This Row],[Latitud]],Comodines[[#This Row],[Longitud]])</f>
        <v>0</v>
      </c>
      <c r="V1127" s="2" t="b">
        <f>IF(COUNTIFS($O$2:O1127,Comodines[[#This Row],[LatT&amp;LonT]],$F$2:F1127,Datos[[#This Row],[Acq_date]]-1)=0,TRUE,FALSE)</f>
        <v>1</v>
      </c>
      <c r="W1127" s="2" t="b">
        <f>AND(Comodines[[#This Row],[L&amp;L]],Comodines[[#This Row],[Nuevo_Fuego]])</f>
        <v>0</v>
      </c>
      <c r="X1127" s="2" t="str">
        <f>IF(Comodines[[#This Row],[L&amp;L]],Comodines[[#This Row],[Contador]],"")</f>
        <v/>
      </c>
      <c r="Y1127" s="2" t="str">
        <f>IFERROR(SMALL(Comodines[L&amp;LC1],COUNTA($U$2:U1127)),"")</f>
        <v/>
      </c>
      <c r="Z1127" s="2" t="str">
        <f>IF(AND(Comodines[[#This Row],[Nuevo_Fuego]],Comodines[[#This Row],[L&amp;L]]),Comodines[[#This Row],[Contador]],"")</f>
        <v/>
      </c>
      <c r="AA1127" s="2" t="str">
        <f>IFERROR(SMALL(Comodines[FuegoC1],COUNTA($W$2:W1127)),"")</f>
        <v/>
      </c>
      <c r="AB1127" s="3"/>
      <c r="AD1127" s="3"/>
      <c r="AE1127" s="3"/>
    </row>
    <row r="1128" spans="1:31" ht="15" x14ac:dyDescent="0.25">
      <c r="A1128" s="25">
        <v>8.6882800000000007</v>
      </c>
      <c r="B1128" s="18">
        <v>-63.232030000000002</v>
      </c>
      <c r="C1128" s="2">
        <v>307</v>
      </c>
      <c r="D1128" s="2">
        <v>0.6</v>
      </c>
      <c r="E1128" s="2">
        <v>0.5</v>
      </c>
      <c r="F1128" s="4">
        <v>42644</v>
      </c>
      <c r="G1128" s="2">
        <v>510</v>
      </c>
      <c r="H1128" s="2" t="s">
        <v>0</v>
      </c>
      <c r="I1128" s="2" t="s">
        <v>1</v>
      </c>
      <c r="J1128" s="2" t="s">
        <v>2</v>
      </c>
      <c r="K1128" s="2">
        <v>289.39999999999998</v>
      </c>
      <c r="L1128" s="2">
        <v>0</v>
      </c>
      <c r="M1128" s="6" t="s">
        <v>0</v>
      </c>
      <c r="N1128" s="23"/>
      <c r="O1128" s="21" t="str">
        <f>Comodines[[#This Row],[Lat_trunc]]&amp;Comodines[[#This Row],[Lon_trunc]]</f>
        <v>8.6885-63.232</v>
      </c>
      <c r="P1128" s="21">
        <f>MROUND(Datos[[#This Row],[Latitude]],IF(Datos[[#This Row],[Latitude]]&lt;0,-Precisión,Precisión))</f>
        <v>8.6884999999999994</v>
      </c>
      <c r="Q1128" s="21">
        <f>MROUND(Datos[[#This Row],[Longitude]],IF(Datos[[#This Row],[Longitude]]&lt;0,-Precisión,Precisión))</f>
        <v>-63.231999999999999</v>
      </c>
      <c r="R1128" s="1">
        <v>1127</v>
      </c>
      <c r="S1128" s="5" t="b">
        <f>AND(Datos[[#This Row],[Latitude]]&gt;=Latitud_,Datos[[#This Row],[Latitude]]&lt;=_Latitud)</f>
        <v>0</v>
      </c>
      <c r="T1128" s="2" t="b">
        <f>AND(Datos[[#This Row],[Longitude]]&gt;=Longitud_,Datos[[#This Row],[Longitude]]&lt;=_Longitud)</f>
        <v>0</v>
      </c>
      <c r="U1128" s="2" t="b">
        <f>AND(Comodines[[#This Row],[Latitud]],Comodines[[#This Row],[Longitud]])</f>
        <v>0</v>
      </c>
      <c r="V1128" s="2" t="b">
        <f>IF(COUNTIFS($O$2:O1128,Comodines[[#This Row],[LatT&amp;LonT]],$F$2:F1128,Datos[[#This Row],[Acq_date]]-1)=0,TRUE,FALSE)</f>
        <v>1</v>
      </c>
      <c r="W1128" s="2" t="b">
        <f>AND(Comodines[[#This Row],[L&amp;L]],Comodines[[#This Row],[Nuevo_Fuego]])</f>
        <v>0</v>
      </c>
      <c r="X1128" s="2" t="str">
        <f>IF(Comodines[[#This Row],[L&amp;L]],Comodines[[#This Row],[Contador]],"")</f>
        <v/>
      </c>
      <c r="Y1128" s="2" t="str">
        <f>IFERROR(SMALL(Comodines[L&amp;LC1],COUNTA($U$2:U1128)),"")</f>
        <v/>
      </c>
      <c r="Z1128" s="2" t="str">
        <f>IF(AND(Comodines[[#This Row],[Nuevo_Fuego]],Comodines[[#This Row],[L&amp;L]]),Comodines[[#This Row],[Contador]],"")</f>
        <v/>
      </c>
      <c r="AA1128" s="2" t="str">
        <f>IFERROR(SMALL(Comodines[FuegoC1],COUNTA($W$2:W1128)),"")</f>
        <v/>
      </c>
      <c r="AB1128" s="3"/>
      <c r="AD1128" s="3"/>
      <c r="AE1128" s="3"/>
    </row>
    <row r="1129" spans="1:31" ht="15" x14ac:dyDescent="0.25">
      <c r="A1129" s="25">
        <v>8.6743299999999994</v>
      </c>
      <c r="B1129" s="18">
        <v>-64.822190000000006</v>
      </c>
      <c r="C1129" s="2">
        <v>312.2</v>
      </c>
      <c r="D1129" s="2">
        <v>0.4</v>
      </c>
      <c r="E1129" s="2">
        <v>0.6</v>
      </c>
      <c r="F1129" s="4">
        <v>42644</v>
      </c>
      <c r="G1129" s="2">
        <v>510</v>
      </c>
      <c r="H1129" s="2" t="s">
        <v>0</v>
      </c>
      <c r="I1129" s="2" t="s">
        <v>1</v>
      </c>
      <c r="J1129" s="2" t="s">
        <v>2</v>
      </c>
      <c r="K1129" s="2">
        <v>285.5</v>
      </c>
      <c r="L1129" s="2">
        <v>0</v>
      </c>
      <c r="M1129" s="6" t="s">
        <v>0</v>
      </c>
      <c r="N1129" s="23"/>
      <c r="O1129" s="21" t="str">
        <f>Comodines[[#This Row],[Lat_trunc]]&amp;Comodines[[#This Row],[Lon_trunc]]</f>
        <v>8.6745-64.822</v>
      </c>
      <c r="P1129" s="21">
        <f>MROUND(Datos[[#This Row],[Latitude]],IF(Datos[[#This Row],[Latitude]]&lt;0,-Precisión,Precisión))</f>
        <v>8.6745000000000001</v>
      </c>
      <c r="Q1129" s="21">
        <f>MROUND(Datos[[#This Row],[Longitude]],IF(Datos[[#This Row],[Longitude]]&lt;0,-Precisión,Precisión))</f>
        <v>-64.822000000000003</v>
      </c>
      <c r="R1129" s="1">
        <v>1128</v>
      </c>
      <c r="S1129" s="5" t="b">
        <f>AND(Datos[[#This Row],[Latitude]]&gt;=Latitud_,Datos[[#This Row],[Latitude]]&lt;=_Latitud)</f>
        <v>0</v>
      </c>
      <c r="T1129" s="2" t="b">
        <f>AND(Datos[[#This Row],[Longitude]]&gt;=Longitud_,Datos[[#This Row],[Longitude]]&lt;=_Longitud)</f>
        <v>0</v>
      </c>
      <c r="U1129" s="2" t="b">
        <f>AND(Comodines[[#This Row],[Latitud]],Comodines[[#This Row],[Longitud]])</f>
        <v>0</v>
      </c>
      <c r="V1129" s="2" t="b">
        <f>IF(COUNTIFS($O$2:O1129,Comodines[[#This Row],[LatT&amp;LonT]],$F$2:F1129,Datos[[#This Row],[Acq_date]]-1)=0,TRUE,FALSE)</f>
        <v>1</v>
      </c>
      <c r="W1129" s="2" t="b">
        <f>AND(Comodines[[#This Row],[L&amp;L]],Comodines[[#This Row],[Nuevo_Fuego]])</f>
        <v>0</v>
      </c>
      <c r="X1129" s="2" t="str">
        <f>IF(Comodines[[#This Row],[L&amp;L]],Comodines[[#This Row],[Contador]],"")</f>
        <v/>
      </c>
      <c r="Y1129" s="2" t="str">
        <f>IFERROR(SMALL(Comodines[L&amp;LC1],COUNTA($U$2:U1129)),"")</f>
        <v/>
      </c>
      <c r="Z1129" s="2" t="str">
        <f>IF(AND(Comodines[[#This Row],[Nuevo_Fuego]],Comodines[[#This Row],[L&amp;L]]),Comodines[[#This Row],[Contador]],"")</f>
        <v/>
      </c>
      <c r="AA1129" s="2" t="str">
        <f>IFERROR(SMALL(Comodines[FuegoC1],COUNTA($W$2:W1129)),"")</f>
        <v/>
      </c>
      <c r="AB1129" s="3"/>
      <c r="AD1129" s="3"/>
      <c r="AE1129" s="3"/>
    </row>
    <row r="1130" spans="1:31" ht="15" x14ac:dyDescent="0.25">
      <c r="A1130" s="25">
        <v>8.5561399999999992</v>
      </c>
      <c r="B1130" s="18">
        <v>-64.135059999999996</v>
      </c>
      <c r="C1130" s="2">
        <v>344.9</v>
      </c>
      <c r="D1130" s="2">
        <v>0.3</v>
      </c>
      <c r="E1130" s="2">
        <v>0.6</v>
      </c>
      <c r="F1130" s="4">
        <v>42644</v>
      </c>
      <c r="G1130" s="2">
        <v>510</v>
      </c>
      <c r="H1130" s="2" t="s">
        <v>0</v>
      </c>
      <c r="I1130" s="2" t="s">
        <v>1</v>
      </c>
      <c r="J1130" s="2" t="s">
        <v>2</v>
      </c>
      <c r="K1130" s="2">
        <v>288.7</v>
      </c>
      <c r="L1130" s="2">
        <v>0</v>
      </c>
      <c r="M1130" s="6" t="s">
        <v>0</v>
      </c>
      <c r="N1130" s="23"/>
      <c r="O1130" s="21" t="str">
        <f>Comodines[[#This Row],[Lat_trunc]]&amp;Comodines[[#This Row],[Lon_trunc]]</f>
        <v>8.556-64.135</v>
      </c>
      <c r="P1130" s="21">
        <f>MROUND(Datos[[#This Row],[Latitude]],IF(Datos[[#This Row],[Latitude]]&lt;0,-Precisión,Precisión))</f>
        <v>8.5560000000000009</v>
      </c>
      <c r="Q1130" s="21">
        <f>MROUND(Datos[[#This Row],[Longitude]],IF(Datos[[#This Row],[Longitude]]&lt;0,-Precisión,Precisión))</f>
        <v>-64.135000000000005</v>
      </c>
      <c r="R1130" s="1">
        <v>1129</v>
      </c>
      <c r="S1130" s="5" t="b">
        <f>AND(Datos[[#This Row],[Latitude]]&gt;=Latitud_,Datos[[#This Row],[Latitude]]&lt;=_Latitud)</f>
        <v>0</v>
      </c>
      <c r="T1130" s="2" t="b">
        <f>AND(Datos[[#This Row],[Longitude]]&gt;=Longitud_,Datos[[#This Row],[Longitude]]&lt;=_Longitud)</f>
        <v>0</v>
      </c>
      <c r="U1130" s="2" t="b">
        <f>AND(Comodines[[#This Row],[Latitud]],Comodines[[#This Row],[Longitud]])</f>
        <v>0</v>
      </c>
      <c r="V1130" s="2" t="b">
        <f>IF(COUNTIFS($O$2:O1130,Comodines[[#This Row],[LatT&amp;LonT]],$F$2:F1130,Datos[[#This Row],[Acq_date]]-1)=0,TRUE,FALSE)</f>
        <v>1</v>
      </c>
      <c r="W1130" s="2" t="b">
        <f>AND(Comodines[[#This Row],[L&amp;L]],Comodines[[#This Row],[Nuevo_Fuego]])</f>
        <v>0</v>
      </c>
      <c r="X1130" s="2" t="str">
        <f>IF(Comodines[[#This Row],[L&amp;L]],Comodines[[#This Row],[Contador]],"")</f>
        <v/>
      </c>
      <c r="Y1130" s="2" t="str">
        <f>IFERROR(SMALL(Comodines[L&amp;LC1],COUNTA($U$2:U1130)),"")</f>
        <v/>
      </c>
      <c r="Z1130" s="2" t="str">
        <f>IF(AND(Comodines[[#This Row],[Nuevo_Fuego]],Comodines[[#This Row],[L&amp;L]]),Comodines[[#This Row],[Contador]],"")</f>
        <v/>
      </c>
      <c r="AA1130" s="2" t="str">
        <f>IFERROR(SMALL(Comodines[FuegoC1],COUNTA($W$2:W1130)),"")</f>
        <v/>
      </c>
      <c r="AB1130" s="3"/>
      <c r="AD1130" s="3"/>
      <c r="AE1130" s="3"/>
    </row>
    <row r="1131" spans="1:31" ht="15" x14ac:dyDescent="0.25">
      <c r="A1131" s="25">
        <v>8.5565499999999997</v>
      </c>
      <c r="B1131" s="18">
        <v>-64.138140000000007</v>
      </c>
      <c r="C1131" s="2">
        <v>310.39999999999998</v>
      </c>
      <c r="D1131" s="2">
        <v>0.3</v>
      </c>
      <c r="E1131" s="2">
        <v>0.6</v>
      </c>
      <c r="F1131" s="4">
        <v>42644</v>
      </c>
      <c r="G1131" s="2">
        <v>510</v>
      </c>
      <c r="H1131" s="2" t="s">
        <v>0</v>
      </c>
      <c r="I1131" s="2" t="s">
        <v>1</v>
      </c>
      <c r="J1131" s="2" t="s">
        <v>2</v>
      </c>
      <c r="K1131" s="2">
        <v>288</v>
      </c>
      <c r="L1131" s="2">
        <v>0</v>
      </c>
      <c r="M1131" s="6" t="s">
        <v>0</v>
      </c>
      <c r="N1131" s="23"/>
      <c r="O1131" s="21" t="str">
        <f>Comodines[[#This Row],[Lat_trunc]]&amp;Comodines[[#This Row],[Lon_trunc]]</f>
        <v>8.5565-64.138</v>
      </c>
      <c r="P1131" s="21">
        <f>MROUND(Datos[[#This Row],[Latitude]],IF(Datos[[#This Row],[Latitude]]&lt;0,-Precisión,Precisión))</f>
        <v>8.5564999999999998</v>
      </c>
      <c r="Q1131" s="21">
        <f>MROUND(Datos[[#This Row],[Longitude]],IF(Datos[[#This Row],[Longitude]]&lt;0,-Precisión,Precisión))</f>
        <v>-64.138000000000005</v>
      </c>
      <c r="R1131" s="1">
        <v>1130</v>
      </c>
      <c r="S1131" s="5" t="b">
        <f>AND(Datos[[#This Row],[Latitude]]&gt;=Latitud_,Datos[[#This Row],[Latitude]]&lt;=_Latitud)</f>
        <v>0</v>
      </c>
      <c r="T1131" s="2" t="b">
        <f>AND(Datos[[#This Row],[Longitude]]&gt;=Longitud_,Datos[[#This Row],[Longitude]]&lt;=_Longitud)</f>
        <v>0</v>
      </c>
      <c r="U1131" s="2" t="b">
        <f>AND(Comodines[[#This Row],[Latitud]],Comodines[[#This Row],[Longitud]])</f>
        <v>0</v>
      </c>
      <c r="V1131" s="2" t="b">
        <f>IF(COUNTIFS($O$2:O1131,Comodines[[#This Row],[LatT&amp;LonT]],$F$2:F1131,Datos[[#This Row],[Acq_date]]-1)=0,TRUE,FALSE)</f>
        <v>1</v>
      </c>
      <c r="W1131" s="2" t="b">
        <f>AND(Comodines[[#This Row],[L&amp;L]],Comodines[[#This Row],[Nuevo_Fuego]])</f>
        <v>0</v>
      </c>
      <c r="X1131" s="2" t="str">
        <f>IF(Comodines[[#This Row],[L&amp;L]],Comodines[[#This Row],[Contador]],"")</f>
        <v/>
      </c>
      <c r="Y1131" s="2" t="str">
        <f>IFERROR(SMALL(Comodines[L&amp;LC1],COUNTA($U$2:U1131)),"")</f>
        <v/>
      </c>
      <c r="Z1131" s="2" t="str">
        <f>IF(AND(Comodines[[#This Row],[Nuevo_Fuego]],Comodines[[#This Row],[L&amp;L]]),Comodines[[#This Row],[Contador]],"")</f>
        <v/>
      </c>
      <c r="AA1131" s="2" t="str">
        <f>IFERROR(SMALL(Comodines[FuegoC1],COUNTA($W$2:W1131)),"")</f>
        <v/>
      </c>
      <c r="AB1131" s="3"/>
      <c r="AD1131" s="3"/>
      <c r="AE1131" s="3"/>
    </row>
    <row r="1132" spans="1:31" ht="15" x14ac:dyDescent="0.25">
      <c r="A1132" s="25">
        <v>8.5270499999999991</v>
      </c>
      <c r="B1132" s="18">
        <v>-64.073589999999996</v>
      </c>
      <c r="C1132" s="2">
        <v>340.2</v>
      </c>
      <c r="D1132" s="2">
        <v>0.3</v>
      </c>
      <c r="E1132" s="2">
        <v>0.6</v>
      </c>
      <c r="F1132" s="4">
        <v>42644</v>
      </c>
      <c r="G1132" s="2">
        <v>510</v>
      </c>
      <c r="H1132" s="2" t="s">
        <v>0</v>
      </c>
      <c r="I1132" s="2" t="s">
        <v>1</v>
      </c>
      <c r="J1132" s="2" t="s">
        <v>2</v>
      </c>
      <c r="K1132" s="2">
        <v>288.10000000000002</v>
      </c>
      <c r="L1132" s="2">
        <v>0</v>
      </c>
      <c r="M1132" s="6" t="s">
        <v>0</v>
      </c>
      <c r="N1132" s="23"/>
      <c r="O1132" s="21" t="str">
        <f>Comodines[[#This Row],[Lat_trunc]]&amp;Comodines[[#This Row],[Lon_trunc]]</f>
        <v>8.527-64.0735</v>
      </c>
      <c r="P1132" s="21">
        <f>MROUND(Datos[[#This Row],[Latitude]],IF(Datos[[#This Row],[Latitude]]&lt;0,-Precisión,Precisión))</f>
        <v>8.527000000000001</v>
      </c>
      <c r="Q1132" s="21">
        <f>MROUND(Datos[[#This Row],[Longitude]],IF(Datos[[#This Row],[Longitude]]&lt;0,-Precisión,Precisión))</f>
        <v>-64.073499999999996</v>
      </c>
      <c r="R1132" s="1">
        <v>1131</v>
      </c>
      <c r="S1132" s="5" t="b">
        <f>AND(Datos[[#This Row],[Latitude]]&gt;=Latitud_,Datos[[#This Row],[Latitude]]&lt;=_Latitud)</f>
        <v>0</v>
      </c>
      <c r="T1132" s="2" t="b">
        <f>AND(Datos[[#This Row],[Longitude]]&gt;=Longitud_,Datos[[#This Row],[Longitude]]&lt;=_Longitud)</f>
        <v>0</v>
      </c>
      <c r="U1132" s="2" t="b">
        <f>AND(Comodines[[#This Row],[Latitud]],Comodines[[#This Row],[Longitud]])</f>
        <v>0</v>
      </c>
      <c r="V1132" s="2" t="b">
        <f>IF(COUNTIFS($O$2:O1132,Comodines[[#This Row],[LatT&amp;LonT]],$F$2:F1132,Datos[[#This Row],[Acq_date]]-1)=0,TRUE,FALSE)</f>
        <v>1</v>
      </c>
      <c r="W1132" s="2" t="b">
        <f>AND(Comodines[[#This Row],[L&amp;L]],Comodines[[#This Row],[Nuevo_Fuego]])</f>
        <v>0</v>
      </c>
      <c r="X1132" s="2" t="str">
        <f>IF(Comodines[[#This Row],[L&amp;L]],Comodines[[#This Row],[Contador]],"")</f>
        <v/>
      </c>
      <c r="Y1132" s="2" t="str">
        <f>IFERROR(SMALL(Comodines[L&amp;LC1],COUNTA($U$2:U1132)),"")</f>
        <v/>
      </c>
      <c r="Z1132" s="2" t="str">
        <f>IF(AND(Comodines[[#This Row],[Nuevo_Fuego]],Comodines[[#This Row],[L&amp;L]]),Comodines[[#This Row],[Contador]],"")</f>
        <v/>
      </c>
      <c r="AA1132" s="2" t="str">
        <f>IFERROR(SMALL(Comodines[FuegoC1],COUNTA($W$2:W1132)),"")</f>
        <v/>
      </c>
      <c r="AB1132" s="3"/>
      <c r="AD1132" s="3"/>
      <c r="AE1132" s="3"/>
    </row>
    <row r="1133" spans="1:31" ht="15" x14ac:dyDescent="0.25">
      <c r="A1133" s="25">
        <v>8.5266400000000004</v>
      </c>
      <c r="B1133" s="18">
        <v>-64.070520000000002</v>
      </c>
      <c r="C1133" s="2">
        <v>325.2</v>
      </c>
      <c r="D1133" s="2">
        <v>0.3</v>
      </c>
      <c r="E1133" s="2">
        <v>0.6</v>
      </c>
      <c r="F1133" s="4">
        <v>42644</v>
      </c>
      <c r="G1133" s="2">
        <v>510</v>
      </c>
      <c r="H1133" s="2" t="s">
        <v>0</v>
      </c>
      <c r="I1133" s="2" t="s">
        <v>1</v>
      </c>
      <c r="J1133" s="2" t="s">
        <v>2</v>
      </c>
      <c r="K1133" s="2">
        <v>287.7</v>
      </c>
      <c r="L1133" s="2">
        <v>0</v>
      </c>
      <c r="M1133" s="6" t="s">
        <v>0</v>
      </c>
      <c r="N1133" s="23"/>
      <c r="O1133" s="21" t="str">
        <f>Comodines[[#This Row],[Lat_trunc]]&amp;Comodines[[#This Row],[Lon_trunc]]</f>
        <v>8.5265-64.0705</v>
      </c>
      <c r="P1133" s="21">
        <f>MROUND(Datos[[#This Row],[Latitude]],IF(Datos[[#This Row],[Latitude]]&lt;0,-Precisión,Precisión))</f>
        <v>8.5265000000000004</v>
      </c>
      <c r="Q1133" s="21">
        <f>MROUND(Datos[[#This Row],[Longitude]],IF(Datos[[#This Row],[Longitude]]&lt;0,-Precisión,Precisión))</f>
        <v>-64.070499999999996</v>
      </c>
      <c r="R1133" s="1">
        <v>1132</v>
      </c>
      <c r="S1133" s="5" t="b">
        <f>AND(Datos[[#This Row],[Latitude]]&gt;=Latitud_,Datos[[#This Row],[Latitude]]&lt;=_Latitud)</f>
        <v>0</v>
      </c>
      <c r="T1133" s="2" t="b">
        <f>AND(Datos[[#This Row],[Longitude]]&gt;=Longitud_,Datos[[#This Row],[Longitude]]&lt;=_Longitud)</f>
        <v>0</v>
      </c>
      <c r="U1133" s="2" t="b">
        <f>AND(Comodines[[#This Row],[Latitud]],Comodines[[#This Row],[Longitud]])</f>
        <v>0</v>
      </c>
      <c r="V1133" s="2" t="b">
        <f>IF(COUNTIFS($O$2:O1133,Comodines[[#This Row],[LatT&amp;LonT]],$F$2:F1133,Datos[[#This Row],[Acq_date]]-1)=0,TRUE,FALSE)</f>
        <v>1</v>
      </c>
      <c r="W1133" s="2" t="b">
        <f>AND(Comodines[[#This Row],[L&amp;L]],Comodines[[#This Row],[Nuevo_Fuego]])</f>
        <v>0</v>
      </c>
      <c r="X1133" s="2" t="str">
        <f>IF(Comodines[[#This Row],[L&amp;L]],Comodines[[#This Row],[Contador]],"")</f>
        <v/>
      </c>
      <c r="Y1133" s="2" t="str">
        <f>IFERROR(SMALL(Comodines[L&amp;LC1],COUNTA($U$2:U1133)),"")</f>
        <v/>
      </c>
      <c r="Z1133" s="2" t="str">
        <f>IF(AND(Comodines[[#This Row],[Nuevo_Fuego]],Comodines[[#This Row],[L&amp;L]]),Comodines[[#This Row],[Contador]],"")</f>
        <v/>
      </c>
      <c r="AA1133" s="2" t="str">
        <f>IFERROR(SMALL(Comodines[FuegoC1],COUNTA($W$2:W1133)),"")</f>
        <v/>
      </c>
      <c r="AB1133" s="3"/>
      <c r="AD1133" s="3"/>
      <c r="AE1133" s="3"/>
    </row>
    <row r="1134" spans="1:31" ht="15" x14ac:dyDescent="0.25">
      <c r="A1134" s="25">
        <v>8.2770700000000001</v>
      </c>
      <c r="B1134" s="18">
        <v>-62.82206</v>
      </c>
      <c r="C1134" s="2">
        <v>318.3</v>
      </c>
      <c r="D1134" s="2">
        <v>0.5</v>
      </c>
      <c r="E1134" s="2">
        <v>0.5</v>
      </c>
      <c r="F1134" s="4">
        <v>42644</v>
      </c>
      <c r="G1134" s="2">
        <v>510</v>
      </c>
      <c r="H1134" s="2" t="s">
        <v>0</v>
      </c>
      <c r="I1134" s="2" t="s">
        <v>1</v>
      </c>
      <c r="J1134" s="2" t="s">
        <v>2</v>
      </c>
      <c r="K1134" s="2">
        <v>289.5</v>
      </c>
      <c r="L1134" s="2">
        <v>0</v>
      </c>
      <c r="M1134" s="6" t="s">
        <v>0</v>
      </c>
      <c r="N1134" s="23"/>
      <c r="O1134" s="21" t="str">
        <f>Comodines[[#This Row],[Lat_trunc]]&amp;Comodines[[#This Row],[Lon_trunc]]</f>
        <v>8.277-62.822</v>
      </c>
      <c r="P1134" s="21">
        <f>MROUND(Datos[[#This Row],[Latitude]],IF(Datos[[#This Row],[Latitude]]&lt;0,-Precisión,Precisión))</f>
        <v>8.277000000000001</v>
      </c>
      <c r="Q1134" s="21">
        <f>MROUND(Datos[[#This Row],[Longitude]],IF(Datos[[#This Row],[Longitude]]&lt;0,-Precisión,Precisión))</f>
        <v>-62.822000000000003</v>
      </c>
      <c r="R1134" s="1">
        <v>1133</v>
      </c>
      <c r="S1134" s="5" t="b">
        <f>AND(Datos[[#This Row],[Latitude]]&gt;=Latitud_,Datos[[#This Row],[Latitude]]&lt;=_Latitud)</f>
        <v>0</v>
      </c>
      <c r="T1134" s="2" t="b">
        <f>AND(Datos[[#This Row],[Longitude]]&gt;=Longitud_,Datos[[#This Row],[Longitude]]&lt;=_Longitud)</f>
        <v>0</v>
      </c>
      <c r="U1134" s="2" t="b">
        <f>AND(Comodines[[#This Row],[Latitud]],Comodines[[#This Row],[Longitud]])</f>
        <v>0</v>
      </c>
      <c r="V1134" s="2" t="b">
        <f>IF(COUNTIFS($O$2:O1134,Comodines[[#This Row],[LatT&amp;LonT]],$F$2:F1134,Datos[[#This Row],[Acq_date]]-1)=0,TRUE,FALSE)</f>
        <v>1</v>
      </c>
      <c r="W1134" s="2" t="b">
        <f>AND(Comodines[[#This Row],[L&amp;L]],Comodines[[#This Row],[Nuevo_Fuego]])</f>
        <v>0</v>
      </c>
      <c r="X1134" s="2" t="str">
        <f>IF(Comodines[[#This Row],[L&amp;L]],Comodines[[#This Row],[Contador]],"")</f>
        <v/>
      </c>
      <c r="Y1134" s="2" t="str">
        <f>IFERROR(SMALL(Comodines[L&amp;LC1],COUNTA($U$2:U1134)),"")</f>
        <v/>
      </c>
      <c r="Z1134" s="2" t="str">
        <f>IF(AND(Comodines[[#This Row],[Nuevo_Fuego]],Comodines[[#This Row],[L&amp;L]]),Comodines[[#This Row],[Contador]],"")</f>
        <v/>
      </c>
      <c r="AA1134" s="2" t="str">
        <f>IFERROR(SMALL(Comodines[FuegoC1],COUNTA($W$2:W1134)),"")</f>
        <v/>
      </c>
      <c r="AB1134" s="3"/>
      <c r="AD1134" s="3"/>
      <c r="AE1134" s="3"/>
    </row>
    <row r="1135" spans="1:31" ht="15" x14ac:dyDescent="0.25">
      <c r="A1135" s="25">
        <v>8.2604299999999995</v>
      </c>
      <c r="B1135" s="18">
        <v>-62.875610000000002</v>
      </c>
      <c r="C1135" s="2">
        <v>317.5</v>
      </c>
      <c r="D1135" s="2">
        <v>0.5</v>
      </c>
      <c r="E1135" s="2">
        <v>0.5</v>
      </c>
      <c r="F1135" s="4">
        <v>42644</v>
      </c>
      <c r="G1135" s="2">
        <v>510</v>
      </c>
      <c r="H1135" s="2" t="s">
        <v>0</v>
      </c>
      <c r="I1135" s="2" t="s">
        <v>1</v>
      </c>
      <c r="J1135" s="2" t="s">
        <v>2</v>
      </c>
      <c r="K1135" s="2">
        <v>289.2</v>
      </c>
      <c r="L1135" s="2">
        <v>0</v>
      </c>
      <c r="M1135" s="6" t="s">
        <v>0</v>
      </c>
      <c r="N1135" s="23"/>
      <c r="O1135" s="21" t="str">
        <f>Comodines[[#This Row],[Lat_trunc]]&amp;Comodines[[#This Row],[Lon_trunc]]</f>
        <v>8.2605-62.8755</v>
      </c>
      <c r="P1135" s="21">
        <f>MROUND(Datos[[#This Row],[Latitude]],IF(Datos[[#This Row],[Latitude]]&lt;0,-Precisión,Precisión))</f>
        <v>8.2605000000000004</v>
      </c>
      <c r="Q1135" s="21">
        <f>MROUND(Datos[[#This Row],[Longitude]],IF(Datos[[#This Row],[Longitude]]&lt;0,-Precisión,Precisión))</f>
        <v>-62.875500000000002</v>
      </c>
      <c r="R1135" s="1">
        <v>1134</v>
      </c>
      <c r="S1135" s="5" t="b">
        <f>AND(Datos[[#This Row],[Latitude]]&gt;=Latitud_,Datos[[#This Row],[Latitude]]&lt;=_Latitud)</f>
        <v>0</v>
      </c>
      <c r="T1135" s="2" t="b">
        <f>AND(Datos[[#This Row],[Longitude]]&gt;=Longitud_,Datos[[#This Row],[Longitude]]&lt;=_Longitud)</f>
        <v>0</v>
      </c>
      <c r="U1135" s="2" t="b">
        <f>AND(Comodines[[#This Row],[Latitud]],Comodines[[#This Row],[Longitud]])</f>
        <v>0</v>
      </c>
      <c r="V1135" s="2" t="b">
        <f>IF(COUNTIFS($O$2:O1135,Comodines[[#This Row],[LatT&amp;LonT]],$F$2:F1135,Datos[[#This Row],[Acq_date]]-1)=0,TRUE,FALSE)</f>
        <v>1</v>
      </c>
      <c r="W1135" s="2" t="b">
        <f>AND(Comodines[[#This Row],[L&amp;L]],Comodines[[#This Row],[Nuevo_Fuego]])</f>
        <v>0</v>
      </c>
      <c r="X1135" s="2" t="str">
        <f>IF(Comodines[[#This Row],[L&amp;L]],Comodines[[#This Row],[Contador]],"")</f>
        <v/>
      </c>
      <c r="Y1135" s="2" t="str">
        <f>IFERROR(SMALL(Comodines[L&amp;LC1],COUNTA($U$2:U1135)),"")</f>
        <v/>
      </c>
      <c r="Z1135" s="2" t="str">
        <f>IF(AND(Comodines[[#This Row],[Nuevo_Fuego]],Comodines[[#This Row],[L&amp;L]]),Comodines[[#This Row],[Contador]],"")</f>
        <v/>
      </c>
      <c r="AA1135" s="2" t="str">
        <f>IFERROR(SMALL(Comodines[FuegoC1],COUNTA($W$2:W1135)),"")</f>
        <v/>
      </c>
      <c r="AB1135" s="3"/>
      <c r="AD1135" s="3"/>
      <c r="AE1135" s="3"/>
    </row>
    <row r="1136" spans="1:31" ht="15" x14ac:dyDescent="0.25">
      <c r="A1136" s="25">
        <v>8.2198100000000007</v>
      </c>
      <c r="B1136" s="18">
        <v>-62.872280000000003</v>
      </c>
      <c r="C1136" s="2">
        <v>332.4</v>
      </c>
      <c r="D1136" s="2">
        <v>0.5</v>
      </c>
      <c r="E1136" s="2">
        <v>0.5</v>
      </c>
      <c r="F1136" s="4">
        <v>42644</v>
      </c>
      <c r="G1136" s="2">
        <v>510</v>
      </c>
      <c r="H1136" s="2" t="s">
        <v>0</v>
      </c>
      <c r="I1136" s="2" t="s">
        <v>1</v>
      </c>
      <c r="J1136" s="2" t="s">
        <v>2</v>
      </c>
      <c r="K1136" s="2">
        <v>289</v>
      </c>
      <c r="L1136" s="2">
        <v>0</v>
      </c>
      <c r="M1136" s="6" t="s">
        <v>0</v>
      </c>
      <c r="N1136" s="23"/>
      <c r="O1136" s="21" t="str">
        <f>Comodines[[#This Row],[Lat_trunc]]&amp;Comodines[[#This Row],[Lon_trunc]]</f>
        <v>8.22-62.8725</v>
      </c>
      <c r="P1136" s="21">
        <f>MROUND(Datos[[#This Row],[Latitude]],IF(Datos[[#This Row],[Latitude]]&lt;0,-Precisión,Precisión))</f>
        <v>8.2200000000000006</v>
      </c>
      <c r="Q1136" s="21">
        <f>MROUND(Datos[[#This Row],[Longitude]],IF(Datos[[#This Row],[Longitude]]&lt;0,-Precisión,Precisión))</f>
        <v>-62.872500000000002</v>
      </c>
      <c r="R1136" s="1">
        <v>1135</v>
      </c>
      <c r="S1136" s="5" t="b">
        <f>AND(Datos[[#This Row],[Latitude]]&gt;=Latitud_,Datos[[#This Row],[Latitude]]&lt;=_Latitud)</f>
        <v>0</v>
      </c>
      <c r="T1136" s="2" t="b">
        <f>AND(Datos[[#This Row],[Longitude]]&gt;=Longitud_,Datos[[#This Row],[Longitude]]&lt;=_Longitud)</f>
        <v>0</v>
      </c>
      <c r="U1136" s="2" t="b">
        <f>AND(Comodines[[#This Row],[Latitud]],Comodines[[#This Row],[Longitud]])</f>
        <v>0</v>
      </c>
      <c r="V1136" s="2" t="b">
        <f>IF(COUNTIFS($O$2:O1136,Comodines[[#This Row],[LatT&amp;LonT]],$F$2:F1136,Datos[[#This Row],[Acq_date]]-1)=0,TRUE,FALSE)</f>
        <v>1</v>
      </c>
      <c r="W1136" s="2" t="b">
        <f>AND(Comodines[[#This Row],[L&amp;L]],Comodines[[#This Row],[Nuevo_Fuego]])</f>
        <v>0</v>
      </c>
      <c r="X1136" s="2" t="str">
        <f>IF(Comodines[[#This Row],[L&amp;L]],Comodines[[#This Row],[Contador]],"")</f>
        <v/>
      </c>
      <c r="Y1136" s="2" t="str">
        <f>IFERROR(SMALL(Comodines[L&amp;LC1],COUNTA($U$2:U1136)),"")</f>
        <v/>
      </c>
      <c r="Z1136" s="2" t="str">
        <f>IF(AND(Comodines[[#This Row],[Nuevo_Fuego]],Comodines[[#This Row],[L&amp;L]]),Comodines[[#This Row],[Contador]],"")</f>
        <v/>
      </c>
      <c r="AA1136" s="2" t="str">
        <f>IFERROR(SMALL(Comodines[FuegoC1],COUNTA($W$2:W1136)),"")</f>
        <v/>
      </c>
      <c r="AB1136" s="3"/>
      <c r="AD1136" s="3"/>
      <c r="AE1136" s="3"/>
    </row>
    <row r="1137" spans="1:31" ht="15" x14ac:dyDescent="0.25">
      <c r="A1137" s="25">
        <v>8.4081200000000003</v>
      </c>
      <c r="B1137" s="18">
        <v>-64.792270000000002</v>
      </c>
      <c r="C1137" s="2">
        <v>304.7</v>
      </c>
      <c r="D1137" s="2">
        <v>0.4</v>
      </c>
      <c r="E1137" s="2">
        <v>0.6</v>
      </c>
      <c r="F1137" s="4">
        <v>42644</v>
      </c>
      <c r="G1137" s="2">
        <v>510</v>
      </c>
      <c r="H1137" s="2" t="s">
        <v>0</v>
      </c>
      <c r="I1137" s="2" t="s">
        <v>1</v>
      </c>
      <c r="J1137" s="2" t="s">
        <v>2</v>
      </c>
      <c r="K1137" s="2">
        <v>287.10000000000002</v>
      </c>
      <c r="L1137" s="2">
        <v>0</v>
      </c>
      <c r="M1137" s="6" t="s">
        <v>0</v>
      </c>
      <c r="N1137" s="23"/>
      <c r="O1137" s="21" t="str">
        <f>Comodines[[#This Row],[Lat_trunc]]&amp;Comodines[[#This Row],[Lon_trunc]]</f>
        <v>8.408-64.7925</v>
      </c>
      <c r="P1137" s="21">
        <f>MROUND(Datos[[#This Row],[Latitude]],IF(Datos[[#This Row],[Latitude]]&lt;0,-Precisión,Precisión))</f>
        <v>8.4079999999999995</v>
      </c>
      <c r="Q1137" s="21">
        <f>MROUND(Datos[[#This Row],[Longitude]],IF(Datos[[#This Row],[Longitude]]&lt;0,-Precisión,Precisión))</f>
        <v>-64.792500000000004</v>
      </c>
      <c r="R1137" s="1">
        <v>1136</v>
      </c>
      <c r="S1137" s="5" t="b">
        <f>AND(Datos[[#This Row],[Latitude]]&gt;=Latitud_,Datos[[#This Row],[Latitude]]&lt;=_Latitud)</f>
        <v>0</v>
      </c>
      <c r="T1137" s="2" t="b">
        <f>AND(Datos[[#This Row],[Longitude]]&gt;=Longitud_,Datos[[#This Row],[Longitude]]&lt;=_Longitud)</f>
        <v>0</v>
      </c>
      <c r="U1137" s="2" t="b">
        <f>AND(Comodines[[#This Row],[Latitud]],Comodines[[#This Row],[Longitud]])</f>
        <v>0</v>
      </c>
      <c r="V1137" s="2" t="b">
        <f>IF(COUNTIFS($O$2:O1137,Comodines[[#This Row],[LatT&amp;LonT]],$F$2:F1137,Datos[[#This Row],[Acq_date]]-1)=0,TRUE,FALSE)</f>
        <v>1</v>
      </c>
      <c r="W1137" s="2" t="b">
        <f>AND(Comodines[[#This Row],[L&amp;L]],Comodines[[#This Row],[Nuevo_Fuego]])</f>
        <v>0</v>
      </c>
      <c r="X1137" s="2" t="str">
        <f>IF(Comodines[[#This Row],[L&amp;L]],Comodines[[#This Row],[Contador]],"")</f>
        <v/>
      </c>
      <c r="Y1137" s="2" t="str">
        <f>IFERROR(SMALL(Comodines[L&amp;LC1],COUNTA($U$2:U1137)),"")</f>
        <v/>
      </c>
      <c r="Z1137" s="2" t="str">
        <f>IF(AND(Comodines[[#This Row],[Nuevo_Fuego]],Comodines[[#This Row],[L&amp;L]]),Comodines[[#This Row],[Contador]],"")</f>
        <v/>
      </c>
      <c r="AA1137" s="2" t="str">
        <f>IFERROR(SMALL(Comodines[FuegoC1],COUNTA($W$2:W1137)),"")</f>
        <v/>
      </c>
      <c r="AB1137" s="3"/>
      <c r="AD1137" s="3"/>
      <c r="AE1137" s="3"/>
    </row>
    <row r="1138" spans="1:31" ht="15" x14ac:dyDescent="0.25">
      <c r="A1138" s="25">
        <v>8.4027499999999993</v>
      </c>
      <c r="B1138" s="18">
        <v>-64.793080000000003</v>
      </c>
      <c r="C1138" s="2">
        <v>324.39999999999998</v>
      </c>
      <c r="D1138" s="2">
        <v>0.4</v>
      </c>
      <c r="E1138" s="2">
        <v>0.6</v>
      </c>
      <c r="F1138" s="4">
        <v>42644</v>
      </c>
      <c r="G1138" s="2">
        <v>510</v>
      </c>
      <c r="H1138" s="2" t="s">
        <v>0</v>
      </c>
      <c r="I1138" s="2" t="s">
        <v>1</v>
      </c>
      <c r="J1138" s="2" t="s">
        <v>2</v>
      </c>
      <c r="K1138" s="2">
        <v>287</v>
      </c>
      <c r="L1138" s="2">
        <v>0</v>
      </c>
      <c r="M1138" s="6" t="s">
        <v>0</v>
      </c>
      <c r="N1138" s="23"/>
      <c r="O1138" s="21" t="str">
        <f>Comodines[[#This Row],[Lat_trunc]]&amp;Comodines[[#This Row],[Lon_trunc]]</f>
        <v>8.403-64.793</v>
      </c>
      <c r="P1138" s="21">
        <f>MROUND(Datos[[#This Row],[Latitude]],IF(Datos[[#This Row],[Latitude]]&lt;0,-Precisión,Precisión))</f>
        <v>8.4030000000000005</v>
      </c>
      <c r="Q1138" s="21">
        <f>MROUND(Datos[[#This Row],[Longitude]],IF(Datos[[#This Row],[Longitude]]&lt;0,-Precisión,Precisión))</f>
        <v>-64.793000000000006</v>
      </c>
      <c r="R1138" s="1">
        <v>1137</v>
      </c>
      <c r="S1138" s="5" t="b">
        <f>AND(Datos[[#This Row],[Latitude]]&gt;=Latitud_,Datos[[#This Row],[Latitude]]&lt;=_Latitud)</f>
        <v>0</v>
      </c>
      <c r="T1138" s="2" t="b">
        <f>AND(Datos[[#This Row],[Longitude]]&gt;=Longitud_,Datos[[#This Row],[Longitude]]&lt;=_Longitud)</f>
        <v>0</v>
      </c>
      <c r="U1138" s="2" t="b">
        <f>AND(Comodines[[#This Row],[Latitud]],Comodines[[#This Row],[Longitud]])</f>
        <v>0</v>
      </c>
      <c r="V1138" s="2" t="b">
        <f>IF(COUNTIFS($O$2:O1138,Comodines[[#This Row],[LatT&amp;LonT]],$F$2:F1138,Datos[[#This Row],[Acq_date]]-1)=0,TRUE,FALSE)</f>
        <v>1</v>
      </c>
      <c r="W1138" s="2" t="b">
        <f>AND(Comodines[[#This Row],[L&amp;L]],Comodines[[#This Row],[Nuevo_Fuego]])</f>
        <v>0</v>
      </c>
      <c r="X1138" s="2" t="str">
        <f>IF(Comodines[[#This Row],[L&amp;L]],Comodines[[#This Row],[Contador]],"")</f>
        <v/>
      </c>
      <c r="Y1138" s="2" t="str">
        <f>IFERROR(SMALL(Comodines[L&amp;LC1],COUNTA($U$2:U1138)),"")</f>
        <v/>
      </c>
      <c r="Z1138" s="2" t="str">
        <f>IF(AND(Comodines[[#This Row],[Nuevo_Fuego]],Comodines[[#This Row],[L&amp;L]]),Comodines[[#This Row],[Contador]],"")</f>
        <v/>
      </c>
      <c r="AA1138" s="2" t="str">
        <f>IFERROR(SMALL(Comodines[FuegoC1],COUNTA($W$2:W1138)),"")</f>
        <v/>
      </c>
      <c r="AB1138" s="3"/>
      <c r="AD1138" s="3"/>
      <c r="AE1138" s="3"/>
    </row>
    <row r="1139" spans="1:31" ht="15" x14ac:dyDescent="0.25">
      <c r="A1139" s="25">
        <v>8.4058600000000006</v>
      </c>
      <c r="B1139" s="18">
        <v>-64.791709999999995</v>
      </c>
      <c r="C1139" s="2">
        <v>329.8</v>
      </c>
      <c r="D1139" s="2">
        <v>0.4</v>
      </c>
      <c r="E1139" s="2">
        <v>0.6</v>
      </c>
      <c r="F1139" s="4">
        <v>42644</v>
      </c>
      <c r="G1139" s="2">
        <v>510</v>
      </c>
      <c r="H1139" s="2" t="s">
        <v>0</v>
      </c>
      <c r="I1139" s="2" t="s">
        <v>1</v>
      </c>
      <c r="J1139" s="2" t="s">
        <v>2</v>
      </c>
      <c r="K1139" s="2">
        <v>287.39999999999998</v>
      </c>
      <c r="L1139" s="2">
        <v>0</v>
      </c>
      <c r="M1139" s="6" t="s">
        <v>0</v>
      </c>
      <c r="N1139" s="23"/>
      <c r="O1139" s="21" t="str">
        <f>Comodines[[#This Row],[Lat_trunc]]&amp;Comodines[[#This Row],[Lon_trunc]]</f>
        <v>8.406-64.7915</v>
      </c>
      <c r="P1139" s="21">
        <f>MROUND(Datos[[#This Row],[Latitude]],IF(Datos[[#This Row],[Latitude]]&lt;0,-Precisión,Precisión))</f>
        <v>8.4060000000000006</v>
      </c>
      <c r="Q1139" s="21">
        <f>MROUND(Datos[[#This Row],[Longitude]],IF(Datos[[#This Row],[Longitude]]&lt;0,-Precisión,Precisión))</f>
        <v>-64.791499999999999</v>
      </c>
      <c r="R1139" s="1">
        <v>1138</v>
      </c>
      <c r="S1139" s="5" t="b">
        <f>AND(Datos[[#This Row],[Latitude]]&gt;=Latitud_,Datos[[#This Row],[Latitude]]&lt;=_Latitud)</f>
        <v>0</v>
      </c>
      <c r="T1139" s="2" t="b">
        <f>AND(Datos[[#This Row],[Longitude]]&gt;=Longitud_,Datos[[#This Row],[Longitude]]&lt;=_Longitud)</f>
        <v>0</v>
      </c>
      <c r="U1139" s="2" t="b">
        <f>AND(Comodines[[#This Row],[Latitud]],Comodines[[#This Row],[Longitud]])</f>
        <v>0</v>
      </c>
      <c r="V1139" s="2" t="b">
        <f>IF(COUNTIFS($O$2:O1139,Comodines[[#This Row],[LatT&amp;LonT]],$F$2:F1139,Datos[[#This Row],[Acq_date]]-1)=0,TRUE,FALSE)</f>
        <v>1</v>
      </c>
      <c r="W1139" s="2" t="b">
        <f>AND(Comodines[[#This Row],[L&amp;L]],Comodines[[#This Row],[Nuevo_Fuego]])</f>
        <v>0</v>
      </c>
      <c r="X1139" s="2" t="str">
        <f>IF(Comodines[[#This Row],[L&amp;L]],Comodines[[#This Row],[Contador]],"")</f>
        <v/>
      </c>
      <c r="Y1139" s="2" t="str">
        <f>IFERROR(SMALL(Comodines[L&amp;LC1],COUNTA($U$2:U1139)),"")</f>
        <v/>
      </c>
      <c r="Z1139" s="2" t="str">
        <f>IF(AND(Comodines[[#This Row],[Nuevo_Fuego]],Comodines[[#This Row],[L&amp;L]]),Comodines[[#This Row],[Contador]],"")</f>
        <v/>
      </c>
      <c r="AA1139" s="2" t="str">
        <f>IFERROR(SMALL(Comodines[FuegoC1],COUNTA($W$2:W1139)),"")</f>
        <v/>
      </c>
      <c r="AB1139" s="3"/>
      <c r="AD1139" s="3"/>
      <c r="AE1139" s="3"/>
    </row>
    <row r="1140" spans="1:31" ht="15" x14ac:dyDescent="0.25">
      <c r="A1140" s="25">
        <v>7.9044600000000003</v>
      </c>
      <c r="B1140" s="18">
        <v>-61.749549999999999</v>
      </c>
      <c r="C1140" s="2">
        <v>308.89999999999998</v>
      </c>
      <c r="D1140" s="2">
        <v>0.5</v>
      </c>
      <c r="E1140" s="2">
        <v>0.5</v>
      </c>
      <c r="F1140" s="4">
        <v>42644</v>
      </c>
      <c r="G1140" s="2">
        <v>510</v>
      </c>
      <c r="H1140" s="2" t="s">
        <v>0</v>
      </c>
      <c r="I1140" s="2" t="s">
        <v>1</v>
      </c>
      <c r="J1140" s="2" t="s">
        <v>2</v>
      </c>
      <c r="K1140" s="2">
        <v>289.5</v>
      </c>
      <c r="L1140" s="2">
        <v>0</v>
      </c>
      <c r="M1140" s="6" t="s">
        <v>0</v>
      </c>
      <c r="N1140" s="23"/>
      <c r="O1140" s="21" t="str">
        <f>Comodines[[#This Row],[Lat_trunc]]&amp;Comodines[[#This Row],[Lon_trunc]]</f>
        <v>7.9045-61.7495</v>
      </c>
      <c r="P1140" s="21">
        <f>MROUND(Datos[[#This Row],[Latitude]],IF(Datos[[#This Row],[Latitude]]&lt;0,-Precisión,Precisión))</f>
        <v>7.9045000000000005</v>
      </c>
      <c r="Q1140" s="21">
        <f>MROUND(Datos[[#This Row],[Longitude]],IF(Datos[[#This Row],[Longitude]]&lt;0,-Precisión,Precisión))</f>
        <v>-61.749500000000005</v>
      </c>
      <c r="R1140" s="1">
        <v>1139</v>
      </c>
      <c r="S1140" s="5" t="b">
        <f>AND(Datos[[#This Row],[Latitude]]&gt;=Latitud_,Datos[[#This Row],[Latitude]]&lt;=_Latitud)</f>
        <v>0</v>
      </c>
      <c r="T1140" s="2" t="b">
        <f>AND(Datos[[#This Row],[Longitude]]&gt;=Longitud_,Datos[[#This Row],[Longitude]]&lt;=_Longitud)</f>
        <v>0</v>
      </c>
      <c r="U1140" s="2" t="b">
        <f>AND(Comodines[[#This Row],[Latitud]],Comodines[[#This Row],[Longitud]])</f>
        <v>0</v>
      </c>
      <c r="V1140" s="2" t="b">
        <f>IF(COUNTIFS($O$2:O1140,Comodines[[#This Row],[LatT&amp;LonT]],$F$2:F1140,Datos[[#This Row],[Acq_date]]-1)=0,TRUE,FALSE)</f>
        <v>1</v>
      </c>
      <c r="W1140" s="2" t="b">
        <f>AND(Comodines[[#This Row],[L&amp;L]],Comodines[[#This Row],[Nuevo_Fuego]])</f>
        <v>0</v>
      </c>
      <c r="X1140" s="2" t="str">
        <f>IF(Comodines[[#This Row],[L&amp;L]],Comodines[[#This Row],[Contador]],"")</f>
        <v/>
      </c>
      <c r="Y1140" s="2" t="str">
        <f>IFERROR(SMALL(Comodines[L&amp;LC1],COUNTA($U$2:U1140)),"")</f>
        <v/>
      </c>
      <c r="Z1140" s="2" t="str">
        <f>IF(AND(Comodines[[#This Row],[Nuevo_Fuego]],Comodines[[#This Row],[L&amp;L]]),Comodines[[#This Row],[Contador]],"")</f>
        <v/>
      </c>
      <c r="AA1140" s="2" t="str">
        <f>IFERROR(SMALL(Comodines[FuegoC1],COUNTA($W$2:W1140)),"")</f>
        <v/>
      </c>
      <c r="AB1140" s="3"/>
      <c r="AD1140" s="3"/>
      <c r="AE1140" s="3"/>
    </row>
    <row r="1141" spans="1:31" ht="15" x14ac:dyDescent="0.25">
      <c r="A1141" s="25">
        <v>7.7506199999999996</v>
      </c>
      <c r="B1141" s="18">
        <v>-61.670229999999997</v>
      </c>
      <c r="C1141" s="2">
        <v>303.3</v>
      </c>
      <c r="D1141" s="2">
        <v>0.4</v>
      </c>
      <c r="E1141" s="2">
        <v>0.5</v>
      </c>
      <c r="F1141" s="4">
        <v>42644</v>
      </c>
      <c r="G1141" s="2">
        <v>510</v>
      </c>
      <c r="H1141" s="2" t="s">
        <v>0</v>
      </c>
      <c r="I1141" s="2" t="s">
        <v>1</v>
      </c>
      <c r="J1141" s="2" t="s">
        <v>2</v>
      </c>
      <c r="K1141" s="2">
        <v>289.3</v>
      </c>
      <c r="L1141" s="2">
        <v>0</v>
      </c>
      <c r="M1141" s="6" t="s">
        <v>0</v>
      </c>
      <c r="N1141" s="23"/>
      <c r="O1141" s="21" t="str">
        <f>Comodines[[#This Row],[Lat_trunc]]&amp;Comodines[[#This Row],[Lon_trunc]]</f>
        <v>7.7505-61.67</v>
      </c>
      <c r="P1141" s="21">
        <f>MROUND(Datos[[#This Row],[Latitude]],IF(Datos[[#This Row],[Latitude]]&lt;0,-Precisión,Precisión))</f>
        <v>7.7504999999999997</v>
      </c>
      <c r="Q1141" s="21">
        <f>MROUND(Datos[[#This Row],[Longitude]],IF(Datos[[#This Row],[Longitude]]&lt;0,-Precisión,Precisión))</f>
        <v>-61.67</v>
      </c>
      <c r="R1141" s="1">
        <v>1140</v>
      </c>
      <c r="S1141" s="5" t="b">
        <f>AND(Datos[[#This Row],[Latitude]]&gt;=Latitud_,Datos[[#This Row],[Latitude]]&lt;=_Latitud)</f>
        <v>0</v>
      </c>
      <c r="T1141" s="2" t="b">
        <f>AND(Datos[[#This Row],[Longitude]]&gt;=Longitud_,Datos[[#This Row],[Longitude]]&lt;=_Longitud)</f>
        <v>0</v>
      </c>
      <c r="U1141" s="2" t="b">
        <f>AND(Comodines[[#This Row],[Latitud]],Comodines[[#This Row],[Longitud]])</f>
        <v>0</v>
      </c>
      <c r="V1141" s="2" t="b">
        <f>IF(COUNTIFS($O$2:O1141,Comodines[[#This Row],[LatT&amp;LonT]],$F$2:F1141,Datos[[#This Row],[Acq_date]]-1)=0,TRUE,FALSE)</f>
        <v>1</v>
      </c>
      <c r="W1141" s="2" t="b">
        <f>AND(Comodines[[#This Row],[L&amp;L]],Comodines[[#This Row],[Nuevo_Fuego]])</f>
        <v>0</v>
      </c>
      <c r="X1141" s="2" t="str">
        <f>IF(Comodines[[#This Row],[L&amp;L]],Comodines[[#This Row],[Contador]],"")</f>
        <v/>
      </c>
      <c r="Y1141" s="2" t="str">
        <f>IFERROR(SMALL(Comodines[L&amp;LC1],COUNTA($U$2:U1141)),"")</f>
        <v/>
      </c>
      <c r="Z1141" s="2" t="str">
        <f>IF(AND(Comodines[[#This Row],[Nuevo_Fuego]],Comodines[[#This Row],[L&amp;L]]),Comodines[[#This Row],[Contador]],"")</f>
        <v/>
      </c>
      <c r="AA1141" s="2" t="str">
        <f>IFERROR(SMALL(Comodines[FuegoC1],COUNTA($W$2:W1141)),"")</f>
        <v/>
      </c>
      <c r="AB1141" s="3"/>
      <c r="AD1141" s="3"/>
      <c r="AE1141" s="3"/>
    </row>
    <row r="1142" spans="1:31" ht="15" x14ac:dyDescent="0.25">
      <c r="A1142" s="25">
        <v>7.7500099999999996</v>
      </c>
      <c r="B1142" s="18">
        <v>-61.665849999999999</v>
      </c>
      <c r="C1142" s="2">
        <v>307.2</v>
      </c>
      <c r="D1142" s="2">
        <v>0.4</v>
      </c>
      <c r="E1142" s="2">
        <v>0.5</v>
      </c>
      <c r="F1142" s="4">
        <v>42644</v>
      </c>
      <c r="G1142" s="2">
        <v>510</v>
      </c>
      <c r="H1142" s="2" t="s">
        <v>0</v>
      </c>
      <c r="I1142" s="2" t="s">
        <v>1</v>
      </c>
      <c r="J1142" s="2" t="s">
        <v>2</v>
      </c>
      <c r="K1142" s="2">
        <v>289.2</v>
      </c>
      <c r="L1142" s="2">
        <v>0</v>
      </c>
      <c r="M1142" s="6" t="s">
        <v>0</v>
      </c>
      <c r="N1142" s="23"/>
      <c r="O1142" s="21" t="str">
        <f>Comodines[[#This Row],[Lat_trunc]]&amp;Comodines[[#This Row],[Lon_trunc]]</f>
        <v>7.75-61.666</v>
      </c>
      <c r="P1142" s="21">
        <f>MROUND(Datos[[#This Row],[Latitude]],IF(Datos[[#This Row],[Latitude]]&lt;0,-Precisión,Precisión))</f>
        <v>7.75</v>
      </c>
      <c r="Q1142" s="21">
        <f>MROUND(Datos[[#This Row],[Longitude]],IF(Datos[[#This Row],[Longitude]]&lt;0,-Precisión,Precisión))</f>
        <v>-61.666000000000004</v>
      </c>
      <c r="R1142" s="1">
        <v>1141</v>
      </c>
      <c r="S1142" s="5" t="b">
        <f>AND(Datos[[#This Row],[Latitude]]&gt;=Latitud_,Datos[[#This Row],[Latitude]]&lt;=_Latitud)</f>
        <v>0</v>
      </c>
      <c r="T1142" s="2" t="b">
        <f>AND(Datos[[#This Row],[Longitude]]&gt;=Longitud_,Datos[[#This Row],[Longitude]]&lt;=_Longitud)</f>
        <v>0</v>
      </c>
      <c r="U1142" s="2" t="b">
        <f>AND(Comodines[[#This Row],[Latitud]],Comodines[[#This Row],[Longitud]])</f>
        <v>0</v>
      </c>
      <c r="V1142" s="2" t="b">
        <f>IF(COUNTIFS($O$2:O1142,Comodines[[#This Row],[LatT&amp;LonT]],$F$2:F1142,Datos[[#This Row],[Acq_date]]-1)=0,TRUE,FALSE)</f>
        <v>1</v>
      </c>
      <c r="W1142" s="2" t="b">
        <f>AND(Comodines[[#This Row],[L&amp;L]],Comodines[[#This Row],[Nuevo_Fuego]])</f>
        <v>0</v>
      </c>
      <c r="X1142" s="2" t="str">
        <f>IF(Comodines[[#This Row],[L&amp;L]],Comodines[[#This Row],[Contador]],"")</f>
        <v/>
      </c>
      <c r="Y1142" s="2" t="str">
        <f>IFERROR(SMALL(Comodines[L&amp;LC1],COUNTA($U$2:U1142)),"")</f>
        <v/>
      </c>
      <c r="Z1142" s="2" t="str">
        <f>IF(AND(Comodines[[#This Row],[Nuevo_Fuego]],Comodines[[#This Row],[L&amp;L]]),Comodines[[#This Row],[Contador]],"")</f>
        <v/>
      </c>
      <c r="AA1142" s="2" t="str">
        <f>IFERROR(SMALL(Comodines[FuegoC1],COUNTA($W$2:W1142)),"")</f>
        <v/>
      </c>
      <c r="AB1142" s="3"/>
      <c r="AD1142" s="3"/>
      <c r="AE1142" s="3"/>
    </row>
    <row r="1143" spans="1:31" ht="15" x14ac:dyDescent="0.25">
      <c r="A1143" s="25">
        <v>7.7485999999999997</v>
      </c>
      <c r="B1143" s="18">
        <v>-61.669719999999998</v>
      </c>
      <c r="C1143" s="2">
        <v>310.60000000000002</v>
      </c>
      <c r="D1143" s="2">
        <v>0.4</v>
      </c>
      <c r="E1143" s="2">
        <v>0.5</v>
      </c>
      <c r="F1143" s="4">
        <v>42644</v>
      </c>
      <c r="G1143" s="2">
        <v>510</v>
      </c>
      <c r="H1143" s="2" t="s">
        <v>0</v>
      </c>
      <c r="I1143" s="2" t="s">
        <v>1</v>
      </c>
      <c r="J1143" s="2" t="s">
        <v>2</v>
      </c>
      <c r="K1143" s="2">
        <v>289.2</v>
      </c>
      <c r="L1143" s="2">
        <v>0</v>
      </c>
      <c r="M1143" s="6" t="s">
        <v>0</v>
      </c>
      <c r="N1143" s="23"/>
      <c r="O1143" s="21" t="str">
        <f>Comodines[[#This Row],[Lat_trunc]]&amp;Comodines[[#This Row],[Lon_trunc]]</f>
        <v>7.7485-61.6695</v>
      </c>
      <c r="P1143" s="21">
        <f>MROUND(Datos[[#This Row],[Latitude]],IF(Datos[[#This Row],[Latitude]]&lt;0,-Precisión,Precisión))</f>
        <v>7.7484999999999999</v>
      </c>
      <c r="Q1143" s="21">
        <f>MROUND(Datos[[#This Row],[Longitude]],IF(Datos[[#This Row],[Longitude]]&lt;0,-Precisión,Precisión))</f>
        <v>-61.669499999999999</v>
      </c>
      <c r="R1143" s="1">
        <v>1142</v>
      </c>
      <c r="S1143" s="5" t="b">
        <f>AND(Datos[[#This Row],[Latitude]]&gt;=Latitud_,Datos[[#This Row],[Latitude]]&lt;=_Latitud)</f>
        <v>0</v>
      </c>
      <c r="T1143" s="2" t="b">
        <f>AND(Datos[[#This Row],[Longitude]]&gt;=Longitud_,Datos[[#This Row],[Longitude]]&lt;=_Longitud)</f>
        <v>0</v>
      </c>
      <c r="U1143" s="2" t="b">
        <f>AND(Comodines[[#This Row],[Latitud]],Comodines[[#This Row],[Longitud]])</f>
        <v>0</v>
      </c>
      <c r="V1143" s="2" t="b">
        <f>IF(COUNTIFS($O$2:O1143,Comodines[[#This Row],[LatT&amp;LonT]],$F$2:F1143,Datos[[#This Row],[Acq_date]]-1)=0,TRUE,FALSE)</f>
        <v>1</v>
      </c>
      <c r="W1143" s="2" t="b">
        <f>AND(Comodines[[#This Row],[L&amp;L]],Comodines[[#This Row],[Nuevo_Fuego]])</f>
        <v>0</v>
      </c>
      <c r="X1143" s="2" t="str">
        <f>IF(Comodines[[#This Row],[L&amp;L]],Comodines[[#This Row],[Contador]],"")</f>
        <v/>
      </c>
      <c r="Y1143" s="2" t="str">
        <f>IFERROR(SMALL(Comodines[L&amp;LC1],COUNTA($U$2:U1143)),"")</f>
        <v/>
      </c>
      <c r="Z1143" s="2" t="str">
        <f>IF(AND(Comodines[[#This Row],[Nuevo_Fuego]],Comodines[[#This Row],[L&amp;L]]),Comodines[[#This Row],[Contador]],"")</f>
        <v/>
      </c>
      <c r="AA1143" s="2" t="str">
        <f>IFERROR(SMALL(Comodines[FuegoC1],COUNTA($W$2:W1143)),"")</f>
        <v/>
      </c>
      <c r="AB1143" s="3"/>
      <c r="AD1143" s="3"/>
      <c r="AE1143" s="3"/>
    </row>
    <row r="1144" spans="1:31" ht="15" x14ac:dyDescent="0.25">
      <c r="A1144" s="25">
        <v>7.3293900000000001</v>
      </c>
      <c r="B1144" s="18">
        <v>-60.370399999999997</v>
      </c>
      <c r="C1144" s="2">
        <v>309.60000000000002</v>
      </c>
      <c r="D1144" s="2">
        <v>0.5</v>
      </c>
      <c r="E1144" s="2">
        <v>0.4</v>
      </c>
      <c r="F1144" s="4">
        <v>42644</v>
      </c>
      <c r="G1144" s="2">
        <v>510</v>
      </c>
      <c r="H1144" s="2" t="s">
        <v>0</v>
      </c>
      <c r="I1144" s="2" t="s">
        <v>1</v>
      </c>
      <c r="J1144" s="2" t="s">
        <v>2</v>
      </c>
      <c r="K1144" s="2">
        <v>290.2</v>
      </c>
      <c r="L1144" s="2">
        <v>0</v>
      </c>
      <c r="M1144" s="6" t="s">
        <v>0</v>
      </c>
      <c r="N1144" s="23"/>
      <c r="O1144" s="21" t="str">
        <f>Comodines[[#This Row],[Lat_trunc]]&amp;Comodines[[#This Row],[Lon_trunc]]</f>
        <v>7.3295-60.3705</v>
      </c>
      <c r="P1144" s="21">
        <f>MROUND(Datos[[#This Row],[Latitude]],IF(Datos[[#This Row],[Latitude]]&lt;0,-Precisión,Precisión))</f>
        <v>7.3295000000000003</v>
      </c>
      <c r="Q1144" s="21">
        <f>MROUND(Datos[[#This Row],[Longitude]],IF(Datos[[#This Row],[Longitude]]&lt;0,-Precisión,Precisión))</f>
        <v>-60.3705</v>
      </c>
      <c r="R1144" s="1">
        <v>1143</v>
      </c>
      <c r="S1144" s="5" t="b">
        <f>AND(Datos[[#This Row],[Latitude]]&gt;=Latitud_,Datos[[#This Row],[Latitude]]&lt;=_Latitud)</f>
        <v>0</v>
      </c>
      <c r="T1144" s="2" t="b">
        <f>AND(Datos[[#This Row],[Longitude]]&gt;=Longitud_,Datos[[#This Row],[Longitude]]&lt;=_Longitud)</f>
        <v>0</v>
      </c>
      <c r="U1144" s="2" t="b">
        <f>AND(Comodines[[#This Row],[Latitud]],Comodines[[#This Row],[Longitud]])</f>
        <v>0</v>
      </c>
      <c r="V1144" s="2" t="b">
        <f>IF(COUNTIFS($O$2:O1144,Comodines[[#This Row],[LatT&amp;LonT]],$F$2:F1144,Datos[[#This Row],[Acq_date]]-1)=0,TRUE,FALSE)</f>
        <v>1</v>
      </c>
      <c r="W1144" s="2" t="b">
        <f>AND(Comodines[[#This Row],[L&amp;L]],Comodines[[#This Row],[Nuevo_Fuego]])</f>
        <v>0</v>
      </c>
      <c r="X1144" s="2" t="str">
        <f>IF(Comodines[[#This Row],[L&amp;L]],Comodines[[#This Row],[Contador]],"")</f>
        <v/>
      </c>
      <c r="Y1144" s="2" t="str">
        <f>IFERROR(SMALL(Comodines[L&amp;LC1],COUNTA($U$2:U1144)),"")</f>
        <v/>
      </c>
      <c r="Z1144" s="2" t="str">
        <f>IF(AND(Comodines[[#This Row],[Nuevo_Fuego]],Comodines[[#This Row],[L&amp;L]]),Comodines[[#This Row],[Contador]],"")</f>
        <v/>
      </c>
      <c r="AA1144" s="2" t="str">
        <f>IFERROR(SMALL(Comodines[FuegoC1],COUNTA($W$2:W1144)),"")</f>
        <v/>
      </c>
      <c r="AB1144" s="3"/>
      <c r="AD1144" s="3"/>
      <c r="AE1144" s="3"/>
    </row>
    <row r="1145" spans="1:31" ht="15" x14ac:dyDescent="0.25">
      <c r="A1145" s="25">
        <v>18.931550000000001</v>
      </c>
      <c r="B1145" s="18">
        <v>-70.354839999999996</v>
      </c>
      <c r="C1145" s="2">
        <v>303.8</v>
      </c>
      <c r="D1145" s="2">
        <v>0.6</v>
      </c>
      <c r="E1145" s="2">
        <v>0.5</v>
      </c>
      <c r="F1145" s="4">
        <v>42644</v>
      </c>
      <c r="G1145" s="2">
        <v>650</v>
      </c>
      <c r="H1145" s="2" t="s">
        <v>0</v>
      </c>
      <c r="I1145" s="2" t="s">
        <v>1</v>
      </c>
      <c r="J1145" s="2" t="s">
        <v>2</v>
      </c>
      <c r="K1145" s="2">
        <v>290.39999999999998</v>
      </c>
      <c r="L1145" s="2">
        <v>0</v>
      </c>
      <c r="M1145" s="6" t="s">
        <v>0</v>
      </c>
      <c r="N1145" s="23"/>
      <c r="O1145" s="21" t="str">
        <f>Comodines[[#This Row],[Lat_trunc]]&amp;Comodines[[#This Row],[Lon_trunc]]</f>
        <v>18.9315-70.355</v>
      </c>
      <c r="P1145" s="21">
        <f>MROUND(Datos[[#This Row],[Latitude]],IF(Datos[[#This Row],[Latitude]]&lt;0,-Precisión,Precisión))</f>
        <v>18.9315</v>
      </c>
      <c r="Q1145" s="21">
        <f>MROUND(Datos[[#This Row],[Longitude]],IF(Datos[[#This Row],[Longitude]]&lt;0,-Precisión,Precisión))</f>
        <v>-70.355000000000004</v>
      </c>
      <c r="R1145" s="1">
        <v>1144</v>
      </c>
      <c r="S1145" s="5" t="b">
        <f>AND(Datos[[#This Row],[Latitude]]&gt;=Latitud_,Datos[[#This Row],[Latitude]]&lt;=_Latitud)</f>
        <v>1</v>
      </c>
      <c r="T1145" s="2" t="b">
        <f>AND(Datos[[#This Row],[Longitude]]&gt;=Longitud_,Datos[[#This Row],[Longitude]]&lt;=_Longitud)</f>
        <v>1</v>
      </c>
      <c r="U1145" s="2" t="b">
        <f>AND(Comodines[[#This Row],[Latitud]],Comodines[[#This Row],[Longitud]])</f>
        <v>1</v>
      </c>
      <c r="V1145" s="2" t="b">
        <f>IF(COUNTIFS($O$2:O1145,Comodines[[#This Row],[LatT&amp;LonT]],$F$2:F1145,Datos[[#This Row],[Acq_date]]-1)=0,TRUE,FALSE)</f>
        <v>1</v>
      </c>
      <c r="W1145" s="2" t="b">
        <f>AND(Comodines[[#This Row],[L&amp;L]],Comodines[[#This Row],[Nuevo_Fuego]])</f>
        <v>1</v>
      </c>
      <c r="X1145" s="2">
        <f>IF(Comodines[[#This Row],[L&amp;L]],Comodines[[#This Row],[Contador]],"")</f>
        <v>1144</v>
      </c>
      <c r="Y1145" s="2" t="str">
        <f>IFERROR(SMALL(Comodines[L&amp;LC1],COUNTA($U$2:U1145)),"")</f>
        <v/>
      </c>
      <c r="Z1145" s="2">
        <f>IF(AND(Comodines[[#This Row],[Nuevo_Fuego]],Comodines[[#This Row],[L&amp;L]]),Comodines[[#This Row],[Contador]],"")</f>
        <v>1144</v>
      </c>
      <c r="AA1145" s="2" t="str">
        <f>IFERROR(SMALL(Comodines[FuegoC1],COUNTA($W$2:W1145)),"")</f>
        <v/>
      </c>
      <c r="AB1145" s="3"/>
      <c r="AD1145" s="3"/>
      <c r="AE1145" s="3"/>
    </row>
    <row r="1146" spans="1:31" ht="15" x14ac:dyDescent="0.25">
      <c r="A1146" s="25">
        <v>18.928509999999999</v>
      </c>
      <c r="B1146" s="18">
        <v>-70.356620000000007</v>
      </c>
      <c r="C1146" s="2">
        <v>327.3</v>
      </c>
      <c r="D1146" s="2">
        <v>0.6</v>
      </c>
      <c r="E1146" s="2">
        <v>0.5</v>
      </c>
      <c r="F1146" s="4">
        <v>42644</v>
      </c>
      <c r="G1146" s="2">
        <v>650</v>
      </c>
      <c r="H1146" s="2" t="s">
        <v>0</v>
      </c>
      <c r="I1146" s="2" t="s">
        <v>1</v>
      </c>
      <c r="J1146" s="2" t="s">
        <v>2</v>
      </c>
      <c r="K1146" s="2">
        <v>290.39999999999998</v>
      </c>
      <c r="L1146" s="2">
        <v>0</v>
      </c>
      <c r="M1146" s="6" t="s">
        <v>0</v>
      </c>
      <c r="N1146" s="23"/>
      <c r="O1146" s="21" t="str">
        <f>Comodines[[#This Row],[Lat_trunc]]&amp;Comodines[[#This Row],[Lon_trunc]]</f>
        <v>18.9285-70.3565</v>
      </c>
      <c r="P1146" s="21">
        <f>MROUND(Datos[[#This Row],[Latitude]],IF(Datos[[#This Row],[Latitude]]&lt;0,-Precisión,Precisión))</f>
        <v>18.9285</v>
      </c>
      <c r="Q1146" s="21">
        <f>MROUND(Datos[[#This Row],[Longitude]],IF(Datos[[#This Row],[Longitude]]&lt;0,-Precisión,Precisión))</f>
        <v>-70.356499999999997</v>
      </c>
      <c r="R1146" s="1">
        <v>1145</v>
      </c>
      <c r="S1146" s="5" t="b">
        <f>AND(Datos[[#This Row],[Latitude]]&gt;=Latitud_,Datos[[#This Row],[Latitude]]&lt;=_Latitud)</f>
        <v>1</v>
      </c>
      <c r="T1146" s="2" t="b">
        <f>AND(Datos[[#This Row],[Longitude]]&gt;=Longitud_,Datos[[#This Row],[Longitude]]&lt;=_Longitud)</f>
        <v>1</v>
      </c>
      <c r="U1146" s="2" t="b">
        <f>AND(Comodines[[#This Row],[Latitud]],Comodines[[#This Row],[Longitud]])</f>
        <v>1</v>
      </c>
      <c r="V1146" s="2" t="b">
        <f>IF(COUNTIFS($O$2:O1146,Comodines[[#This Row],[LatT&amp;LonT]],$F$2:F1146,Datos[[#This Row],[Acq_date]]-1)=0,TRUE,FALSE)</f>
        <v>1</v>
      </c>
      <c r="W1146" s="2" t="b">
        <f>AND(Comodines[[#This Row],[L&amp;L]],Comodines[[#This Row],[Nuevo_Fuego]])</f>
        <v>1</v>
      </c>
      <c r="X1146" s="2">
        <f>IF(Comodines[[#This Row],[L&amp;L]],Comodines[[#This Row],[Contador]],"")</f>
        <v>1145</v>
      </c>
      <c r="Y1146" s="2" t="str">
        <f>IFERROR(SMALL(Comodines[L&amp;LC1],COUNTA($U$2:U1146)),"")</f>
        <v/>
      </c>
      <c r="Z1146" s="2">
        <f>IF(AND(Comodines[[#This Row],[Nuevo_Fuego]],Comodines[[#This Row],[L&amp;L]]),Comodines[[#This Row],[Contador]],"")</f>
        <v>1145</v>
      </c>
      <c r="AA1146" s="2" t="str">
        <f>IFERROR(SMALL(Comodines[FuegoC1],COUNTA($W$2:W1146)),"")</f>
        <v/>
      </c>
      <c r="AB1146" s="3"/>
      <c r="AD1146" s="3"/>
      <c r="AE1146" s="3"/>
    </row>
    <row r="1147" spans="1:31" ht="15" x14ac:dyDescent="0.25">
      <c r="A1147" s="25">
        <v>18.92745</v>
      </c>
      <c r="B1147" s="18">
        <v>-70.35127</v>
      </c>
      <c r="C1147" s="2">
        <v>331.3</v>
      </c>
      <c r="D1147" s="2">
        <v>0.6</v>
      </c>
      <c r="E1147" s="2">
        <v>0.5</v>
      </c>
      <c r="F1147" s="4">
        <v>42644</v>
      </c>
      <c r="G1147" s="2">
        <v>650</v>
      </c>
      <c r="H1147" s="2" t="s">
        <v>0</v>
      </c>
      <c r="I1147" s="2" t="s">
        <v>1</v>
      </c>
      <c r="J1147" s="2" t="s">
        <v>2</v>
      </c>
      <c r="K1147" s="2">
        <v>290.3</v>
      </c>
      <c r="L1147" s="2">
        <v>0</v>
      </c>
      <c r="M1147" s="6" t="s">
        <v>0</v>
      </c>
      <c r="N1147" s="23"/>
      <c r="O1147" s="21" t="str">
        <f>Comodines[[#This Row],[Lat_trunc]]&amp;Comodines[[#This Row],[Lon_trunc]]</f>
        <v>18.9275-70.3515</v>
      </c>
      <c r="P1147" s="21">
        <f>MROUND(Datos[[#This Row],[Latitude]],IF(Datos[[#This Row],[Latitude]]&lt;0,-Precisión,Precisión))</f>
        <v>18.927500000000002</v>
      </c>
      <c r="Q1147" s="21">
        <f>MROUND(Datos[[#This Row],[Longitude]],IF(Datos[[#This Row],[Longitude]]&lt;0,-Precisión,Precisión))</f>
        <v>-70.351500000000001</v>
      </c>
      <c r="R1147" s="1">
        <v>1146</v>
      </c>
      <c r="S1147" s="5" t="b">
        <f>AND(Datos[[#This Row],[Latitude]]&gt;=Latitud_,Datos[[#This Row],[Latitude]]&lt;=_Latitud)</f>
        <v>1</v>
      </c>
      <c r="T1147" s="2" t="b">
        <f>AND(Datos[[#This Row],[Longitude]]&gt;=Longitud_,Datos[[#This Row],[Longitude]]&lt;=_Longitud)</f>
        <v>1</v>
      </c>
      <c r="U1147" s="2" t="b">
        <f>AND(Comodines[[#This Row],[Latitud]],Comodines[[#This Row],[Longitud]])</f>
        <v>1</v>
      </c>
      <c r="V1147" s="2" t="b">
        <f>IF(COUNTIFS($O$2:O1147,Comodines[[#This Row],[LatT&amp;LonT]],$F$2:F1147,Datos[[#This Row],[Acq_date]]-1)=0,TRUE,FALSE)</f>
        <v>1</v>
      </c>
      <c r="W1147" s="2" t="b">
        <f>AND(Comodines[[#This Row],[L&amp;L]],Comodines[[#This Row],[Nuevo_Fuego]])</f>
        <v>1</v>
      </c>
      <c r="X1147" s="2">
        <f>IF(Comodines[[#This Row],[L&amp;L]],Comodines[[#This Row],[Contador]],"")</f>
        <v>1146</v>
      </c>
      <c r="Y1147" s="2" t="str">
        <f>IFERROR(SMALL(Comodines[L&amp;LC1],COUNTA($U$2:U1147)),"")</f>
        <v/>
      </c>
      <c r="Z1147" s="2">
        <f>IF(AND(Comodines[[#This Row],[Nuevo_Fuego]],Comodines[[#This Row],[L&amp;L]]),Comodines[[#This Row],[Contador]],"")</f>
        <v>1146</v>
      </c>
      <c r="AA1147" s="2" t="str">
        <f>IFERROR(SMALL(Comodines[FuegoC1],COUNTA($W$2:W1147)),"")</f>
        <v/>
      </c>
      <c r="AB1147" s="3"/>
      <c r="AD1147" s="3"/>
      <c r="AE1147" s="3"/>
    </row>
    <row r="1148" spans="1:31" ht="15" x14ac:dyDescent="0.25">
      <c r="A1148" s="25">
        <v>18.171379999999999</v>
      </c>
      <c r="B1148" s="18">
        <v>-77.062870000000004</v>
      </c>
      <c r="C1148" s="2">
        <v>306.3</v>
      </c>
      <c r="D1148" s="2">
        <v>0.4</v>
      </c>
      <c r="E1148" s="2">
        <v>0.4</v>
      </c>
      <c r="F1148" s="4">
        <v>42644</v>
      </c>
      <c r="G1148" s="2">
        <v>650</v>
      </c>
      <c r="H1148" s="2" t="s">
        <v>0</v>
      </c>
      <c r="I1148" s="2" t="s">
        <v>1</v>
      </c>
      <c r="J1148" s="2" t="s">
        <v>2</v>
      </c>
      <c r="K1148" s="2">
        <v>292.8</v>
      </c>
      <c r="L1148" s="2">
        <v>0</v>
      </c>
      <c r="M1148" s="6" t="s">
        <v>0</v>
      </c>
      <c r="N1148" s="23"/>
      <c r="O1148" s="21" t="str">
        <f>Comodines[[#This Row],[Lat_trunc]]&amp;Comodines[[#This Row],[Lon_trunc]]</f>
        <v>18.1715-77.063</v>
      </c>
      <c r="P1148" s="21">
        <f>MROUND(Datos[[#This Row],[Latitude]],IF(Datos[[#This Row],[Latitude]]&lt;0,-Precisión,Precisión))</f>
        <v>18.171500000000002</v>
      </c>
      <c r="Q1148" s="21">
        <f>MROUND(Datos[[#This Row],[Longitude]],IF(Datos[[#This Row],[Longitude]]&lt;0,-Precisión,Precisión))</f>
        <v>-77.063000000000002</v>
      </c>
      <c r="R1148" s="1">
        <v>1147</v>
      </c>
      <c r="S1148" s="5" t="b">
        <f>AND(Datos[[#This Row],[Latitude]]&gt;=Latitud_,Datos[[#This Row],[Latitude]]&lt;=_Latitud)</f>
        <v>1</v>
      </c>
      <c r="T1148" s="2" t="b">
        <f>AND(Datos[[#This Row],[Longitude]]&gt;=Longitud_,Datos[[#This Row],[Longitude]]&lt;=_Longitud)</f>
        <v>0</v>
      </c>
      <c r="U1148" s="2" t="b">
        <f>AND(Comodines[[#This Row],[Latitud]],Comodines[[#This Row],[Longitud]])</f>
        <v>0</v>
      </c>
      <c r="V1148" s="2" t="b">
        <f>IF(COUNTIFS($O$2:O1148,Comodines[[#This Row],[LatT&amp;LonT]],$F$2:F1148,Datos[[#This Row],[Acq_date]]-1)=0,TRUE,FALSE)</f>
        <v>1</v>
      </c>
      <c r="W1148" s="2" t="b">
        <f>AND(Comodines[[#This Row],[L&amp;L]],Comodines[[#This Row],[Nuevo_Fuego]])</f>
        <v>0</v>
      </c>
      <c r="X1148" s="2" t="str">
        <f>IF(Comodines[[#This Row],[L&amp;L]],Comodines[[#This Row],[Contador]],"")</f>
        <v/>
      </c>
      <c r="Y1148" s="2" t="str">
        <f>IFERROR(SMALL(Comodines[L&amp;LC1],COUNTA($U$2:U1148)),"")</f>
        <v/>
      </c>
      <c r="Z1148" s="2" t="str">
        <f>IF(AND(Comodines[[#This Row],[Nuevo_Fuego]],Comodines[[#This Row],[L&amp;L]]),Comodines[[#This Row],[Contador]],"")</f>
        <v/>
      </c>
      <c r="AA1148" s="2" t="str">
        <f>IFERROR(SMALL(Comodines[FuegoC1],COUNTA($W$2:W1148)),"")</f>
        <v/>
      </c>
      <c r="AB1148" s="3"/>
      <c r="AD1148" s="3"/>
      <c r="AE1148" s="3"/>
    </row>
    <row r="1149" spans="1:31" ht="15" x14ac:dyDescent="0.25">
      <c r="A1149" s="25">
        <v>17.965140000000002</v>
      </c>
      <c r="B1149" s="18">
        <v>-76.729399999999998</v>
      </c>
      <c r="C1149" s="2">
        <v>307.10000000000002</v>
      </c>
      <c r="D1149" s="2">
        <v>0.4</v>
      </c>
      <c r="E1149" s="2">
        <v>0.4</v>
      </c>
      <c r="F1149" s="4">
        <v>42644</v>
      </c>
      <c r="G1149" s="2">
        <v>650</v>
      </c>
      <c r="H1149" s="2" t="s">
        <v>0</v>
      </c>
      <c r="I1149" s="2" t="s">
        <v>1</v>
      </c>
      <c r="J1149" s="2" t="s">
        <v>2</v>
      </c>
      <c r="K1149" s="2">
        <v>288.39999999999998</v>
      </c>
      <c r="L1149" s="2">
        <v>0</v>
      </c>
      <c r="M1149" s="6" t="s">
        <v>0</v>
      </c>
      <c r="N1149" s="23"/>
      <c r="O1149" s="21" t="str">
        <f>Comodines[[#This Row],[Lat_trunc]]&amp;Comodines[[#This Row],[Lon_trunc]]</f>
        <v>17.965-76.7295</v>
      </c>
      <c r="P1149" s="21">
        <f>MROUND(Datos[[#This Row],[Latitude]],IF(Datos[[#This Row],[Latitude]]&lt;0,-Precisión,Precisión))</f>
        <v>17.965</v>
      </c>
      <c r="Q1149" s="21">
        <f>MROUND(Datos[[#This Row],[Longitude]],IF(Datos[[#This Row],[Longitude]]&lt;0,-Precisión,Precisión))</f>
        <v>-76.729500000000002</v>
      </c>
      <c r="R1149" s="1">
        <v>1148</v>
      </c>
      <c r="S1149" s="5" t="b">
        <f>AND(Datos[[#This Row],[Latitude]]&gt;=Latitud_,Datos[[#This Row],[Latitude]]&lt;=_Latitud)</f>
        <v>1</v>
      </c>
      <c r="T1149" s="2" t="b">
        <f>AND(Datos[[#This Row],[Longitude]]&gt;=Longitud_,Datos[[#This Row],[Longitude]]&lt;=_Longitud)</f>
        <v>0</v>
      </c>
      <c r="U1149" s="2" t="b">
        <f>AND(Comodines[[#This Row],[Latitud]],Comodines[[#This Row],[Longitud]])</f>
        <v>0</v>
      </c>
      <c r="V1149" s="2" t="b">
        <f>IF(COUNTIFS($O$2:O1149,Comodines[[#This Row],[LatT&amp;LonT]],$F$2:F1149,Datos[[#This Row],[Acq_date]]-1)=0,TRUE,FALSE)</f>
        <v>1</v>
      </c>
      <c r="W1149" s="2" t="b">
        <f>AND(Comodines[[#This Row],[L&amp;L]],Comodines[[#This Row],[Nuevo_Fuego]])</f>
        <v>0</v>
      </c>
      <c r="X1149" s="2" t="str">
        <f>IF(Comodines[[#This Row],[L&amp;L]],Comodines[[#This Row],[Contador]],"")</f>
        <v/>
      </c>
      <c r="Y1149" s="2" t="str">
        <f>IFERROR(SMALL(Comodines[L&amp;LC1],COUNTA($U$2:U1149)),"")</f>
        <v/>
      </c>
      <c r="Z1149" s="2" t="str">
        <f>IF(AND(Comodines[[#This Row],[Nuevo_Fuego]],Comodines[[#This Row],[L&amp;L]]),Comodines[[#This Row],[Contador]],"")</f>
        <v/>
      </c>
      <c r="AA1149" s="2" t="str">
        <f>IFERROR(SMALL(Comodines[FuegoC1],COUNTA($W$2:W1149)),"")</f>
        <v/>
      </c>
      <c r="AB1149" s="3"/>
      <c r="AD1149" s="3"/>
      <c r="AE1149" s="3"/>
    </row>
    <row r="1150" spans="1:31" ht="15" x14ac:dyDescent="0.25">
      <c r="A1150" s="25">
        <v>19.595199999999998</v>
      </c>
      <c r="B1150" s="18">
        <v>-92.203500000000005</v>
      </c>
      <c r="C1150" s="2">
        <v>308.7</v>
      </c>
      <c r="D1150" s="2">
        <v>0.7</v>
      </c>
      <c r="E1150" s="2">
        <v>0.8</v>
      </c>
      <c r="F1150" s="4">
        <v>42644</v>
      </c>
      <c r="G1150" s="2">
        <v>650</v>
      </c>
      <c r="H1150" s="2" t="s">
        <v>0</v>
      </c>
      <c r="I1150" s="2" t="s">
        <v>1</v>
      </c>
      <c r="J1150" s="2" t="s">
        <v>2</v>
      </c>
      <c r="K1150" s="2">
        <v>286.89999999999998</v>
      </c>
      <c r="L1150" s="2">
        <v>0</v>
      </c>
      <c r="M1150" s="6" t="s">
        <v>0</v>
      </c>
      <c r="N1150" s="23"/>
      <c r="O1150" s="21" t="str">
        <f>Comodines[[#This Row],[Lat_trunc]]&amp;Comodines[[#This Row],[Lon_trunc]]</f>
        <v>19.595-92.2035</v>
      </c>
      <c r="P1150" s="21">
        <f>MROUND(Datos[[#This Row],[Latitude]],IF(Datos[[#This Row],[Latitude]]&lt;0,-Precisión,Precisión))</f>
        <v>19.594999999999999</v>
      </c>
      <c r="Q1150" s="21">
        <f>MROUND(Datos[[#This Row],[Longitude]],IF(Datos[[#This Row],[Longitude]]&lt;0,-Precisión,Precisión))</f>
        <v>-92.203500000000005</v>
      </c>
      <c r="R1150" s="1">
        <v>1149</v>
      </c>
      <c r="S1150" s="5" t="b">
        <f>AND(Datos[[#This Row],[Latitude]]&gt;=Latitud_,Datos[[#This Row],[Latitude]]&lt;=_Latitud)</f>
        <v>1</v>
      </c>
      <c r="T1150" s="2" t="b">
        <f>AND(Datos[[#This Row],[Longitude]]&gt;=Longitud_,Datos[[#This Row],[Longitude]]&lt;=_Longitud)</f>
        <v>0</v>
      </c>
      <c r="U1150" s="2" t="b">
        <f>AND(Comodines[[#This Row],[Latitud]],Comodines[[#This Row],[Longitud]])</f>
        <v>0</v>
      </c>
      <c r="V1150" s="2" t="b">
        <f>IF(COUNTIFS($O$2:O1150,Comodines[[#This Row],[LatT&amp;LonT]],$F$2:F1150,Datos[[#This Row],[Acq_date]]-1)=0,TRUE,FALSE)</f>
        <v>1</v>
      </c>
      <c r="W1150" s="2" t="b">
        <f>AND(Comodines[[#This Row],[L&amp;L]],Comodines[[#This Row],[Nuevo_Fuego]])</f>
        <v>0</v>
      </c>
      <c r="X1150" s="2" t="str">
        <f>IF(Comodines[[#This Row],[L&amp;L]],Comodines[[#This Row],[Contador]],"")</f>
        <v/>
      </c>
      <c r="Y1150" s="2" t="str">
        <f>IFERROR(SMALL(Comodines[L&amp;LC1],COUNTA($U$2:U1150)),"")</f>
        <v/>
      </c>
      <c r="Z1150" s="2" t="str">
        <f>IF(AND(Comodines[[#This Row],[Nuevo_Fuego]],Comodines[[#This Row],[L&amp;L]]),Comodines[[#This Row],[Contador]],"")</f>
        <v/>
      </c>
      <c r="AA1150" s="2" t="str">
        <f>IFERROR(SMALL(Comodines[FuegoC1],COUNTA($W$2:W1150)),"")</f>
        <v/>
      </c>
      <c r="AB1150" s="3"/>
      <c r="AD1150" s="3"/>
      <c r="AE1150" s="3"/>
    </row>
    <row r="1151" spans="1:31" ht="15" x14ac:dyDescent="0.25">
      <c r="A1151" s="25">
        <v>19.588239999999999</v>
      </c>
      <c r="B1151" s="18">
        <v>-92.204179999999994</v>
      </c>
      <c r="C1151" s="2">
        <v>313.2</v>
      </c>
      <c r="D1151" s="2">
        <v>0.7</v>
      </c>
      <c r="E1151" s="2">
        <v>0.8</v>
      </c>
      <c r="F1151" s="4">
        <v>42644</v>
      </c>
      <c r="G1151" s="2">
        <v>650</v>
      </c>
      <c r="H1151" s="2" t="s">
        <v>0</v>
      </c>
      <c r="I1151" s="2" t="s">
        <v>1</v>
      </c>
      <c r="J1151" s="2" t="s">
        <v>2</v>
      </c>
      <c r="K1151" s="2">
        <v>286.8</v>
      </c>
      <c r="L1151" s="2">
        <v>0</v>
      </c>
      <c r="M1151" s="6" t="s">
        <v>0</v>
      </c>
      <c r="N1151" s="23"/>
      <c r="O1151" s="21" t="str">
        <f>Comodines[[#This Row],[Lat_trunc]]&amp;Comodines[[#This Row],[Lon_trunc]]</f>
        <v>19.588-92.204</v>
      </c>
      <c r="P1151" s="21">
        <f>MROUND(Datos[[#This Row],[Latitude]],IF(Datos[[#This Row],[Latitude]]&lt;0,-Precisión,Precisión))</f>
        <v>19.588000000000001</v>
      </c>
      <c r="Q1151" s="21">
        <f>MROUND(Datos[[#This Row],[Longitude]],IF(Datos[[#This Row],[Longitude]]&lt;0,-Precisión,Precisión))</f>
        <v>-92.204000000000008</v>
      </c>
      <c r="R1151" s="1">
        <v>1150</v>
      </c>
      <c r="S1151" s="5" t="b">
        <f>AND(Datos[[#This Row],[Latitude]]&gt;=Latitud_,Datos[[#This Row],[Latitude]]&lt;=_Latitud)</f>
        <v>1</v>
      </c>
      <c r="T1151" s="2" t="b">
        <f>AND(Datos[[#This Row],[Longitude]]&gt;=Longitud_,Datos[[#This Row],[Longitude]]&lt;=_Longitud)</f>
        <v>0</v>
      </c>
      <c r="U1151" s="2" t="b">
        <f>AND(Comodines[[#This Row],[Latitud]],Comodines[[#This Row],[Longitud]])</f>
        <v>0</v>
      </c>
      <c r="V1151" s="2" t="b">
        <f>IF(COUNTIFS($O$2:O1151,Comodines[[#This Row],[LatT&amp;LonT]],$F$2:F1151,Datos[[#This Row],[Acq_date]]-1)=0,TRUE,FALSE)</f>
        <v>1</v>
      </c>
      <c r="W1151" s="2" t="b">
        <f>AND(Comodines[[#This Row],[L&amp;L]],Comodines[[#This Row],[Nuevo_Fuego]])</f>
        <v>0</v>
      </c>
      <c r="X1151" s="2" t="str">
        <f>IF(Comodines[[#This Row],[L&amp;L]],Comodines[[#This Row],[Contador]],"")</f>
        <v/>
      </c>
      <c r="Y1151" s="2" t="str">
        <f>IFERROR(SMALL(Comodines[L&amp;LC1],COUNTA($U$2:U1151)),"")</f>
        <v/>
      </c>
      <c r="Z1151" s="2" t="str">
        <f>IF(AND(Comodines[[#This Row],[Nuevo_Fuego]],Comodines[[#This Row],[L&amp;L]]),Comodines[[#This Row],[Contador]],"")</f>
        <v/>
      </c>
      <c r="AA1151" s="2" t="str">
        <f>IFERROR(SMALL(Comodines[FuegoC1],COUNTA($W$2:W1151)),"")</f>
        <v/>
      </c>
      <c r="AB1151" s="3"/>
      <c r="AD1151" s="3"/>
      <c r="AE1151" s="3"/>
    </row>
    <row r="1152" spans="1:31" ht="15" x14ac:dyDescent="0.25">
      <c r="A1152" s="25">
        <v>19.569510000000001</v>
      </c>
      <c r="B1152" s="18">
        <v>-92.233699999999999</v>
      </c>
      <c r="C1152" s="2">
        <v>302.39999999999998</v>
      </c>
      <c r="D1152" s="2">
        <v>0.7</v>
      </c>
      <c r="E1152" s="2">
        <v>0.8</v>
      </c>
      <c r="F1152" s="4">
        <v>42644</v>
      </c>
      <c r="G1152" s="2">
        <v>650</v>
      </c>
      <c r="H1152" s="2" t="s">
        <v>0</v>
      </c>
      <c r="I1152" s="2" t="s">
        <v>1</v>
      </c>
      <c r="J1152" s="2" t="s">
        <v>2</v>
      </c>
      <c r="K1152" s="2">
        <v>286.3</v>
      </c>
      <c r="L1152" s="2">
        <v>0</v>
      </c>
      <c r="M1152" s="6" t="s">
        <v>0</v>
      </c>
      <c r="N1152" s="23"/>
      <c r="O1152" s="21" t="str">
        <f>Comodines[[#This Row],[Lat_trunc]]&amp;Comodines[[#This Row],[Lon_trunc]]</f>
        <v>19.5695-92.2335</v>
      </c>
      <c r="P1152" s="21">
        <f>MROUND(Datos[[#This Row],[Latitude]],IF(Datos[[#This Row],[Latitude]]&lt;0,-Precisión,Precisión))</f>
        <v>19.569500000000001</v>
      </c>
      <c r="Q1152" s="21">
        <f>MROUND(Datos[[#This Row],[Longitude]],IF(Datos[[#This Row],[Longitude]]&lt;0,-Precisión,Precisión))</f>
        <v>-92.233500000000006</v>
      </c>
      <c r="R1152" s="1">
        <v>1151</v>
      </c>
      <c r="S1152" s="5" t="b">
        <f>AND(Datos[[#This Row],[Latitude]]&gt;=Latitud_,Datos[[#This Row],[Latitude]]&lt;=_Latitud)</f>
        <v>1</v>
      </c>
      <c r="T1152" s="2" t="b">
        <f>AND(Datos[[#This Row],[Longitude]]&gt;=Longitud_,Datos[[#This Row],[Longitude]]&lt;=_Longitud)</f>
        <v>0</v>
      </c>
      <c r="U1152" s="2" t="b">
        <f>AND(Comodines[[#This Row],[Latitud]],Comodines[[#This Row],[Longitud]])</f>
        <v>0</v>
      </c>
      <c r="V1152" s="2" t="b">
        <f>IF(COUNTIFS($O$2:O1152,Comodines[[#This Row],[LatT&amp;LonT]],$F$2:F1152,Datos[[#This Row],[Acq_date]]-1)=0,TRUE,FALSE)</f>
        <v>1</v>
      </c>
      <c r="W1152" s="2" t="b">
        <f>AND(Comodines[[#This Row],[L&amp;L]],Comodines[[#This Row],[Nuevo_Fuego]])</f>
        <v>0</v>
      </c>
      <c r="X1152" s="2" t="str">
        <f>IF(Comodines[[#This Row],[L&amp;L]],Comodines[[#This Row],[Contador]],"")</f>
        <v/>
      </c>
      <c r="Y1152" s="2" t="str">
        <f>IFERROR(SMALL(Comodines[L&amp;LC1],COUNTA($U$2:U1152)),"")</f>
        <v/>
      </c>
      <c r="Z1152" s="2" t="str">
        <f>IF(AND(Comodines[[#This Row],[Nuevo_Fuego]],Comodines[[#This Row],[L&amp;L]]),Comodines[[#This Row],[Contador]],"")</f>
        <v/>
      </c>
      <c r="AA1152" s="2" t="str">
        <f>IFERROR(SMALL(Comodines[FuegoC1],COUNTA($W$2:W1152)),"")</f>
        <v/>
      </c>
      <c r="AB1152" s="3"/>
      <c r="AD1152" s="3"/>
      <c r="AE1152" s="3"/>
    </row>
    <row r="1153" spans="1:31" ht="15" x14ac:dyDescent="0.25">
      <c r="A1153" s="25">
        <v>19.52196</v>
      </c>
      <c r="B1153" s="18">
        <v>-92.162629999999993</v>
      </c>
      <c r="C1153" s="2">
        <v>309.8</v>
      </c>
      <c r="D1153" s="2">
        <v>0.7</v>
      </c>
      <c r="E1153" s="2">
        <v>0.8</v>
      </c>
      <c r="F1153" s="4">
        <v>42644</v>
      </c>
      <c r="G1153" s="2">
        <v>650</v>
      </c>
      <c r="H1153" s="2" t="s">
        <v>0</v>
      </c>
      <c r="I1153" s="2" t="s">
        <v>1</v>
      </c>
      <c r="J1153" s="2" t="s">
        <v>2</v>
      </c>
      <c r="K1153" s="2">
        <v>287</v>
      </c>
      <c r="L1153" s="2">
        <v>0</v>
      </c>
      <c r="M1153" s="6" t="s">
        <v>0</v>
      </c>
      <c r="N1153" s="23"/>
      <c r="O1153" s="21" t="str">
        <f>Comodines[[#This Row],[Lat_trunc]]&amp;Comodines[[#This Row],[Lon_trunc]]</f>
        <v>19.522-92.1625</v>
      </c>
      <c r="P1153" s="21">
        <f>MROUND(Datos[[#This Row],[Latitude]],IF(Datos[[#This Row],[Latitude]]&lt;0,-Precisión,Precisión))</f>
        <v>19.522000000000002</v>
      </c>
      <c r="Q1153" s="21">
        <f>MROUND(Datos[[#This Row],[Longitude]],IF(Datos[[#This Row],[Longitude]]&lt;0,-Precisión,Precisión))</f>
        <v>-92.162500000000009</v>
      </c>
      <c r="R1153" s="1">
        <v>1152</v>
      </c>
      <c r="S1153" s="5" t="b">
        <f>AND(Datos[[#This Row],[Latitude]]&gt;=Latitud_,Datos[[#This Row],[Latitude]]&lt;=_Latitud)</f>
        <v>1</v>
      </c>
      <c r="T1153" s="2" t="b">
        <f>AND(Datos[[#This Row],[Longitude]]&gt;=Longitud_,Datos[[#This Row],[Longitude]]&lt;=_Longitud)</f>
        <v>0</v>
      </c>
      <c r="U1153" s="2" t="b">
        <f>AND(Comodines[[#This Row],[Latitud]],Comodines[[#This Row],[Longitud]])</f>
        <v>0</v>
      </c>
      <c r="V1153" s="2" t="b">
        <f>IF(COUNTIFS($O$2:O1153,Comodines[[#This Row],[LatT&amp;LonT]],$F$2:F1153,Datos[[#This Row],[Acq_date]]-1)=0,TRUE,FALSE)</f>
        <v>1</v>
      </c>
      <c r="W1153" s="2" t="b">
        <f>AND(Comodines[[#This Row],[L&amp;L]],Comodines[[#This Row],[Nuevo_Fuego]])</f>
        <v>0</v>
      </c>
      <c r="X1153" s="2" t="str">
        <f>IF(Comodines[[#This Row],[L&amp;L]],Comodines[[#This Row],[Contador]],"")</f>
        <v/>
      </c>
      <c r="Y1153" s="2" t="str">
        <f>IFERROR(SMALL(Comodines[L&amp;LC1],COUNTA($U$2:U1153)),"")</f>
        <v/>
      </c>
      <c r="Z1153" s="2" t="str">
        <f>IF(AND(Comodines[[#This Row],[Nuevo_Fuego]],Comodines[[#This Row],[L&amp;L]]),Comodines[[#This Row],[Contador]],"")</f>
        <v/>
      </c>
      <c r="AA1153" s="2" t="str">
        <f>IFERROR(SMALL(Comodines[FuegoC1],COUNTA($W$2:W1153)),"")</f>
        <v/>
      </c>
      <c r="AB1153" s="3"/>
      <c r="AD1153" s="3"/>
      <c r="AE1153" s="3"/>
    </row>
    <row r="1154" spans="1:31" ht="15" x14ac:dyDescent="0.25">
      <c r="A1154" s="25">
        <v>19.521439999999998</v>
      </c>
      <c r="B1154" s="18">
        <v>-92.155829999999995</v>
      </c>
      <c r="C1154" s="2">
        <v>309.10000000000002</v>
      </c>
      <c r="D1154" s="2">
        <v>0.7</v>
      </c>
      <c r="E1154" s="2">
        <v>0.8</v>
      </c>
      <c r="F1154" s="4">
        <v>42644</v>
      </c>
      <c r="G1154" s="2">
        <v>650</v>
      </c>
      <c r="H1154" s="2" t="s">
        <v>0</v>
      </c>
      <c r="I1154" s="2" t="s">
        <v>1</v>
      </c>
      <c r="J1154" s="2" t="s">
        <v>2</v>
      </c>
      <c r="K1154" s="2">
        <v>287</v>
      </c>
      <c r="L1154" s="2">
        <v>0</v>
      </c>
      <c r="M1154" s="6" t="s">
        <v>0</v>
      </c>
      <c r="N1154" s="23"/>
      <c r="O1154" s="21" t="str">
        <f>Comodines[[#This Row],[Lat_trunc]]&amp;Comodines[[#This Row],[Lon_trunc]]</f>
        <v>19.5215-92.156</v>
      </c>
      <c r="P1154" s="21">
        <f>MROUND(Datos[[#This Row],[Latitude]],IF(Datos[[#This Row],[Latitude]]&lt;0,-Precisión,Precisión))</f>
        <v>19.5215</v>
      </c>
      <c r="Q1154" s="21">
        <f>MROUND(Datos[[#This Row],[Longitude]],IF(Datos[[#This Row],[Longitude]]&lt;0,-Precisión,Precisión))</f>
        <v>-92.156000000000006</v>
      </c>
      <c r="R1154" s="1">
        <v>1153</v>
      </c>
      <c r="S1154" s="5" t="b">
        <f>AND(Datos[[#This Row],[Latitude]]&gt;=Latitud_,Datos[[#This Row],[Latitude]]&lt;=_Latitud)</f>
        <v>1</v>
      </c>
      <c r="T1154" s="2" t="b">
        <f>AND(Datos[[#This Row],[Longitude]]&gt;=Longitud_,Datos[[#This Row],[Longitude]]&lt;=_Longitud)</f>
        <v>0</v>
      </c>
      <c r="U1154" s="2" t="b">
        <f>AND(Comodines[[#This Row],[Latitud]],Comodines[[#This Row],[Longitud]])</f>
        <v>0</v>
      </c>
      <c r="V1154" s="2" t="b">
        <f>IF(COUNTIFS($O$2:O1154,Comodines[[#This Row],[LatT&amp;LonT]],$F$2:F1154,Datos[[#This Row],[Acq_date]]-1)=0,TRUE,FALSE)</f>
        <v>1</v>
      </c>
      <c r="W1154" s="2" t="b">
        <f>AND(Comodines[[#This Row],[L&amp;L]],Comodines[[#This Row],[Nuevo_Fuego]])</f>
        <v>0</v>
      </c>
      <c r="X1154" s="2" t="str">
        <f>IF(Comodines[[#This Row],[L&amp;L]],Comodines[[#This Row],[Contador]],"")</f>
        <v/>
      </c>
      <c r="Y1154" s="2" t="str">
        <f>IFERROR(SMALL(Comodines[L&amp;LC1],COUNTA($U$2:U1154)),"")</f>
        <v/>
      </c>
      <c r="Z1154" s="2" t="str">
        <f>IF(AND(Comodines[[#This Row],[Nuevo_Fuego]],Comodines[[#This Row],[L&amp;L]]),Comodines[[#This Row],[Contador]],"")</f>
        <v/>
      </c>
      <c r="AA1154" s="2" t="str">
        <f>IFERROR(SMALL(Comodines[FuegoC1],COUNTA($W$2:W1154)),"")</f>
        <v/>
      </c>
      <c r="AB1154" s="3"/>
      <c r="AD1154" s="3"/>
      <c r="AE1154" s="3"/>
    </row>
    <row r="1155" spans="1:31" ht="15" x14ac:dyDescent="0.25">
      <c r="A1155" s="25">
        <v>19.51502</v>
      </c>
      <c r="B1155" s="18">
        <v>-92.163340000000005</v>
      </c>
      <c r="C1155" s="2">
        <v>309</v>
      </c>
      <c r="D1155" s="2">
        <v>0.7</v>
      </c>
      <c r="E1155" s="2">
        <v>0.8</v>
      </c>
      <c r="F1155" s="4">
        <v>42644</v>
      </c>
      <c r="G1155" s="2">
        <v>650</v>
      </c>
      <c r="H1155" s="2" t="s">
        <v>0</v>
      </c>
      <c r="I1155" s="2" t="s">
        <v>1</v>
      </c>
      <c r="J1155" s="2" t="s">
        <v>2</v>
      </c>
      <c r="K1155" s="2">
        <v>287</v>
      </c>
      <c r="L1155" s="2">
        <v>0</v>
      </c>
      <c r="M1155" s="6" t="s">
        <v>0</v>
      </c>
      <c r="N1155" s="23"/>
      <c r="O1155" s="21" t="str">
        <f>Comodines[[#This Row],[Lat_trunc]]&amp;Comodines[[#This Row],[Lon_trunc]]</f>
        <v>19.515-92.1635</v>
      </c>
      <c r="P1155" s="21">
        <f>MROUND(Datos[[#This Row],[Latitude]],IF(Datos[[#This Row],[Latitude]]&lt;0,-Precisión,Precisión))</f>
        <v>19.515000000000001</v>
      </c>
      <c r="Q1155" s="21">
        <f>MROUND(Datos[[#This Row],[Longitude]],IF(Datos[[#This Row],[Longitude]]&lt;0,-Precisión,Precisión))</f>
        <v>-92.163499999999999</v>
      </c>
      <c r="R1155" s="1">
        <v>1154</v>
      </c>
      <c r="S1155" s="5" t="b">
        <f>AND(Datos[[#This Row],[Latitude]]&gt;=Latitud_,Datos[[#This Row],[Latitude]]&lt;=_Latitud)</f>
        <v>1</v>
      </c>
      <c r="T1155" s="2" t="b">
        <f>AND(Datos[[#This Row],[Longitude]]&gt;=Longitud_,Datos[[#This Row],[Longitude]]&lt;=_Longitud)</f>
        <v>0</v>
      </c>
      <c r="U1155" s="2" t="b">
        <f>AND(Comodines[[#This Row],[Latitud]],Comodines[[#This Row],[Longitud]])</f>
        <v>0</v>
      </c>
      <c r="V1155" s="2" t="b">
        <f>IF(COUNTIFS($O$2:O1155,Comodines[[#This Row],[LatT&amp;LonT]],$F$2:F1155,Datos[[#This Row],[Acq_date]]-1)=0,TRUE,FALSE)</f>
        <v>1</v>
      </c>
      <c r="W1155" s="2" t="b">
        <f>AND(Comodines[[#This Row],[L&amp;L]],Comodines[[#This Row],[Nuevo_Fuego]])</f>
        <v>0</v>
      </c>
      <c r="X1155" s="2" t="str">
        <f>IF(Comodines[[#This Row],[L&amp;L]],Comodines[[#This Row],[Contador]],"")</f>
        <v/>
      </c>
      <c r="Y1155" s="2" t="str">
        <f>IFERROR(SMALL(Comodines[L&amp;LC1],COUNTA($U$2:U1155)),"")</f>
        <v/>
      </c>
      <c r="Z1155" s="2" t="str">
        <f>IF(AND(Comodines[[#This Row],[Nuevo_Fuego]],Comodines[[#This Row],[L&amp;L]]),Comodines[[#This Row],[Contador]],"")</f>
        <v/>
      </c>
      <c r="AA1155" s="2" t="str">
        <f>IFERROR(SMALL(Comodines[FuegoC1],COUNTA($W$2:W1155)),"")</f>
        <v/>
      </c>
      <c r="AB1155" s="3"/>
      <c r="AD1155" s="3"/>
      <c r="AE1155" s="3"/>
    </row>
    <row r="1156" spans="1:31" ht="15" x14ac:dyDescent="0.25">
      <c r="A1156" s="25">
        <v>19.514500000000002</v>
      </c>
      <c r="B1156" s="18">
        <v>-92.156530000000004</v>
      </c>
      <c r="C1156" s="2">
        <v>315.3</v>
      </c>
      <c r="D1156" s="2">
        <v>0.7</v>
      </c>
      <c r="E1156" s="2">
        <v>0.8</v>
      </c>
      <c r="F1156" s="4">
        <v>42644</v>
      </c>
      <c r="G1156" s="2">
        <v>650</v>
      </c>
      <c r="H1156" s="2" t="s">
        <v>0</v>
      </c>
      <c r="I1156" s="2" t="s">
        <v>1</v>
      </c>
      <c r="J1156" s="2" t="s">
        <v>2</v>
      </c>
      <c r="K1156" s="2">
        <v>287.2</v>
      </c>
      <c r="L1156" s="2">
        <v>0</v>
      </c>
      <c r="M1156" s="6" t="s">
        <v>0</v>
      </c>
      <c r="N1156" s="23"/>
      <c r="O1156" s="21" t="str">
        <f>Comodines[[#This Row],[Lat_trunc]]&amp;Comodines[[#This Row],[Lon_trunc]]</f>
        <v>19.5145-92.1565</v>
      </c>
      <c r="P1156" s="21">
        <f>MROUND(Datos[[#This Row],[Latitude]],IF(Datos[[#This Row],[Latitude]]&lt;0,-Precisión,Precisión))</f>
        <v>19.514500000000002</v>
      </c>
      <c r="Q1156" s="21">
        <f>MROUND(Datos[[#This Row],[Longitude]],IF(Datos[[#This Row],[Longitude]]&lt;0,-Precisión,Precisión))</f>
        <v>-92.156500000000008</v>
      </c>
      <c r="R1156" s="1">
        <v>1155</v>
      </c>
      <c r="S1156" s="5" t="b">
        <f>AND(Datos[[#This Row],[Latitude]]&gt;=Latitud_,Datos[[#This Row],[Latitude]]&lt;=_Latitud)</f>
        <v>1</v>
      </c>
      <c r="T1156" s="2" t="b">
        <f>AND(Datos[[#This Row],[Longitude]]&gt;=Longitud_,Datos[[#This Row],[Longitude]]&lt;=_Longitud)</f>
        <v>0</v>
      </c>
      <c r="U1156" s="2" t="b">
        <f>AND(Comodines[[#This Row],[Latitud]],Comodines[[#This Row],[Longitud]])</f>
        <v>0</v>
      </c>
      <c r="V1156" s="2" t="b">
        <f>IF(COUNTIFS($O$2:O1156,Comodines[[#This Row],[LatT&amp;LonT]],$F$2:F1156,Datos[[#This Row],[Acq_date]]-1)=0,TRUE,FALSE)</f>
        <v>1</v>
      </c>
      <c r="W1156" s="2" t="b">
        <f>AND(Comodines[[#This Row],[L&amp;L]],Comodines[[#This Row],[Nuevo_Fuego]])</f>
        <v>0</v>
      </c>
      <c r="X1156" s="2" t="str">
        <f>IF(Comodines[[#This Row],[L&amp;L]],Comodines[[#This Row],[Contador]],"")</f>
        <v/>
      </c>
      <c r="Y1156" s="2" t="str">
        <f>IFERROR(SMALL(Comodines[L&amp;LC1],COUNTA($U$2:U1156)),"")</f>
        <v/>
      </c>
      <c r="Z1156" s="2" t="str">
        <f>IF(AND(Comodines[[#This Row],[Nuevo_Fuego]],Comodines[[#This Row],[L&amp;L]]),Comodines[[#This Row],[Contador]],"")</f>
        <v/>
      </c>
      <c r="AA1156" s="2" t="str">
        <f>IFERROR(SMALL(Comodines[FuegoC1],COUNTA($W$2:W1156)),"")</f>
        <v/>
      </c>
      <c r="AB1156" s="3"/>
      <c r="AD1156" s="3"/>
      <c r="AE1156" s="3"/>
    </row>
    <row r="1157" spans="1:31" ht="15" x14ac:dyDescent="0.25">
      <c r="A1157" s="25">
        <v>19.566690000000001</v>
      </c>
      <c r="B1157" s="18">
        <v>-92.188980000000001</v>
      </c>
      <c r="C1157" s="2">
        <v>307.5</v>
      </c>
      <c r="D1157" s="2">
        <v>0.7</v>
      </c>
      <c r="E1157" s="2">
        <v>0.8</v>
      </c>
      <c r="F1157" s="4">
        <v>42644</v>
      </c>
      <c r="G1157" s="2">
        <v>650</v>
      </c>
      <c r="H1157" s="2" t="s">
        <v>0</v>
      </c>
      <c r="I1157" s="2" t="s">
        <v>1</v>
      </c>
      <c r="J1157" s="2" t="s">
        <v>2</v>
      </c>
      <c r="K1157" s="2">
        <v>287.2</v>
      </c>
      <c r="L1157" s="2">
        <v>0</v>
      </c>
      <c r="M1157" s="6" t="s">
        <v>0</v>
      </c>
      <c r="N1157" s="23"/>
      <c r="O1157" s="21" t="str">
        <f>Comodines[[#This Row],[Lat_trunc]]&amp;Comodines[[#This Row],[Lon_trunc]]</f>
        <v>19.5665-92.189</v>
      </c>
      <c r="P1157" s="21">
        <f>MROUND(Datos[[#This Row],[Latitude]],IF(Datos[[#This Row],[Latitude]]&lt;0,-Precisión,Precisión))</f>
        <v>19.566500000000001</v>
      </c>
      <c r="Q1157" s="21">
        <f>MROUND(Datos[[#This Row],[Longitude]],IF(Datos[[#This Row],[Longitude]]&lt;0,-Precisión,Precisión))</f>
        <v>-92.189000000000007</v>
      </c>
      <c r="R1157" s="1">
        <v>1156</v>
      </c>
      <c r="S1157" s="5" t="b">
        <f>AND(Datos[[#This Row],[Latitude]]&gt;=Latitud_,Datos[[#This Row],[Latitude]]&lt;=_Latitud)</f>
        <v>1</v>
      </c>
      <c r="T1157" s="2" t="b">
        <f>AND(Datos[[#This Row],[Longitude]]&gt;=Longitud_,Datos[[#This Row],[Longitude]]&lt;=_Longitud)</f>
        <v>0</v>
      </c>
      <c r="U1157" s="2" t="b">
        <f>AND(Comodines[[#This Row],[Latitud]],Comodines[[#This Row],[Longitud]])</f>
        <v>0</v>
      </c>
      <c r="V1157" s="2" t="b">
        <f>IF(COUNTIFS($O$2:O1157,Comodines[[#This Row],[LatT&amp;LonT]],$F$2:F1157,Datos[[#This Row],[Acq_date]]-1)=0,TRUE,FALSE)</f>
        <v>1</v>
      </c>
      <c r="W1157" s="2" t="b">
        <f>AND(Comodines[[#This Row],[L&amp;L]],Comodines[[#This Row],[Nuevo_Fuego]])</f>
        <v>0</v>
      </c>
      <c r="X1157" s="2" t="str">
        <f>IF(Comodines[[#This Row],[L&amp;L]],Comodines[[#This Row],[Contador]],"")</f>
        <v/>
      </c>
      <c r="Y1157" s="2" t="str">
        <f>IFERROR(SMALL(Comodines[L&amp;LC1],COUNTA($U$2:U1157)),"")</f>
        <v/>
      </c>
      <c r="Z1157" s="2" t="str">
        <f>IF(AND(Comodines[[#This Row],[Nuevo_Fuego]],Comodines[[#This Row],[L&amp;L]]),Comodines[[#This Row],[Contador]],"")</f>
        <v/>
      </c>
      <c r="AA1157" s="2" t="str">
        <f>IFERROR(SMALL(Comodines[FuegoC1],COUNTA($W$2:W1157)),"")</f>
        <v/>
      </c>
      <c r="AB1157" s="3"/>
      <c r="AD1157" s="3"/>
      <c r="AE1157" s="3"/>
    </row>
    <row r="1158" spans="1:31" ht="15" x14ac:dyDescent="0.25">
      <c r="A1158" s="25">
        <v>19.563199999999998</v>
      </c>
      <c r="B1158" s="18">
        <v>-92.230710000000002</v>
      </c>
      <c r="C1158" s="2">
        <v>303.7</v>
      </c>
      <c r="D1158" s="2">
        <v>0.7</v>
      </c>
      <c r="E1158" s="2">
        <v>0.8</v>
      </c>
      <c r="F1158" s="4">
        <v>42644</v>
      </c>
      <c r="G1158" s="2">
        <v>650</v>
      </c>
      <c r="H1158" s="2" t="s">
        <v>0</v>
      </c>
      <c r="I1158" s="2" t="s">
        <v>1</v>
      </c>
      <c r="J1158" s="2" t="s">
        <v>2</v>
      </c>
      <c r="K1158" s="2">
        <v>286.60000000000002</v>
      </c>
      <c r="L1158" s="2">
        <v>0</v>
      </c>
      <c r="M1158" s="6" t="s">
        <v>0</v>
      </c>
      <c r="N1158" s="23"/>
      <c r="O1158" s="21" t="str">
        <f>Comodines[[#This Row],[Lat_trunc]]&amp;Comodines[[#This Row],[Lon_trunc]]</f>
        <v>19.563-92.2305</v>
      </c>
      <c r="P1158" s="21">
        <f>MROUND(Datos[[#This Row],[Latitude]],IF(Datos[[#This Row],[Latitude]]&lt;0,-Precisión,Precisión))</f>
        <v>19.562999999999999</v>
      </c>
      <c r="Q1158" s="21">
        <f>MROUND(Datos[[#This Row],[Longitude]],IF(Datos[[#This Row],[Longitude]]&lt;0,-Precisión,Precisión))</f>
        <v>-92.230500000000006</v>
      </c>
      <c r="R1158" s="1">
        <v>1157</v>
      </c>
      <c r="S1158" s="5" t="b">
        <f>AND(Datos[[#This Row],[Latitude]]&gt;=Latitud_,Datos[[#This Row],[Latitude]]&lt;=_Latitud)</f>
        <v>1</v>
      </c>
      <c r="T1158" s="2" t="b">
        <f>AND(Datos[[#This Row],[Longitude]]&gt;=Longitud_,Datos[[#This Row],[Longitude]]&lt;=_Longitud)</f>
        <v>0</v>
      </c>
      <c r="U1158" s="2" t="b">
        <f>AND(Comodines[[#This Row],[Latitud]],Comodines[[#This Row],[Longitud]])</f>
        <v>0</v>
      </c>
      <c r="V1158" s="2" t="b">
        <f>IF(COUNTIFS($O$2:O1158,Comodines[[#This Row],[LatT&amp;LonT]],$F$2:F1158,Datos[[#This Row],[Acq_date]]-1)=0,TRUE,FALSE)</f>
        <v>1</v>
      </c>
      <c r="W1158" s="2" t="b">
        <f>AND(Comodines[[#This Row],[L&amp;L]],Comodines[[#This Row],[Nuevo_Fuego]])</f>
        <v>0</v>
      </c>
      <c r="X1158" s="2" t="str">
        <f>IF(Comodines[[#This Row],[L&amp;L]],Comodines[[#This Row],[Contador]],"")</f>
        <v/>
      </c>
      <c r="Y1158" s="2" t="str">
        <f>IFERROR(SMALL(Comodines[L&amp;LC1],COUNTA($U$2:U1158)),"")</f>
        <v/>
      </c>
      <c r="Z1158" s="2" t="str">
        <f>IF(AND(Comodines[[#This Row],[Nuevo_Fuego]],Comodines[[#This Row],[L&amp;L]]),Comodines[[#This Row],[Contador]],"")</f>
        <v/>
      </c>
      <c r="AA1158" s="2" t="str">
        <f>IFERROR(SMALL(Comodines[FuegoC1],COUNTA($W$2:W1158)),"")</f>
        <v/>
      </c>
      <c r="AB1158" s="3"/>
      <c r="AD1158" s="3"/>
      <c r="AE1158" s="3"/>
    </row>
    <row r="1159" spans="1:31" ht="15" x14ac:dyDescent="0.25">
      <c r="A1159" s="25">
        <v>19.515229999999999</v>
      </c>
      <c r="B1159" s="18">
        <v>-92.159630000000007</v>
      </c>
      <c r="C1159" s="2">
        <v>340.5</v>
      </c>
      <c r="D1159" s="2">
        <v>0.7</v>
      </c>
      <c r="E1159" s="2">
        <v>0.8</v>
      </c>
      <c r="F1159" s="4">
        <v>42644</v>
      </c>
      <c r="G1159" s="2">
        <v>650</v>
      </c>
      <c r="H1159" s="2" t="s">
        <v>0</v>
      </c>
      <c r="I1159" s="2" t="s">
        <v>1</v>
      </c>
      <c r="J1159" s="2" t="s">
        <v>2</v>
      </c>
      <c r="K1159" s="2">
        <v>287.39999999999998</v>
      </c>
      <c r="L1159" s="2">
        <v>0</v>
      </c>
      <c r="M1159" s="6" t="s">
        <v>0</v>
      </c>
      <c r="N1159" s="23"/>
      <c r="O1159" s="21" t="str">
        <f>Comodines[[#This Row],[Lat_trunc]]&amp;Comodines[[#This Row],[Lon_trunc]]</f>
        <v>19.515-92.1595</v>
      </c>
      <c r="P1159" s="21">
        <f>MROUND(Datos[[#This Row],[Latitude]],IF(Datos[[#This Row],[Latitude]]&lt;0,-Precisión,Precisión))</f>
        <v>19.515000000000001</v>
      </c>
      <c r="Q1159" s="21">
        <f>MROUND(Datos[[#This Row],[Longitude]],IF(Datos[[#This Row],[Longitude]]&lt;0,-Precisión,Precisión))</f>
        <v>-92.159500000000008</v>
      </c>
      <c r="R1159" s="1">
        <v>1158</v>
      </c>
      <c r="S1159" s="5" t="b">
        <f>AND(Datos[[#This Row],[Latitude]]&gt;=Latitud_,Datos[[#This Row],[Latitude]]&lt;=_Latitud)</f>
        <v>1</v>
      </c>
      <c r="T1159" s="2" t="b">
        <f>AND(Datos[[#This Row],[Longitude]]&gt;=Longitud_,Datos[[#This Row],[Longitude]]&lt;=_Longitud)</f>
        <v>0</v>
      </c>
      <c r="U1159" s="2" t="b">
        <f>AND(Comodines[[#This Row],[Latitud]],Comodines[[#This Row],[Longitud]])</f>
        <v>0</v>
      </c>
      <c r="V1159" s="2" t="b">
        <f>IF(COUNTIFS($O$2:O1159,Comodines[[#This Row],[LatT&amp;LonT]],$F$2:F1159,Datos[[#This Row],[Acq_date]]-1)=0,TRUE,FALSE)</f>
        <v>1</v>
      </c>
      <c r="W1159" s="2" t="b">
        <f>AND(Comodines[[#This Row],[L&amp;L]],Comodines[[#This Row],[Nuevo_Fuego]])</f>
        <v>0</v>
      </c>
      <c r="X1159" s="2" t="str">
        <f>IF(Comodines[[#This Row],[L&amp;L]],Comodines[[#This Row],[Contador]],"")</f>
        <v/>
      </c>
      <c r="Y1159" s="2" t="str">
        <f>IFERROR(SMALL(Comodines[L&amp;LC1],COUNTA($U$2:U1159)),"")</f>
        <v/>
      </c>
      <c r="Z1159" s="2" t="str">
        <f>IF(AND(Comodines[[#This Row],[Nuevo_Fuego]],Comodines[[#This Row],[L&amp;L]]),Comodines[[#This Row],[Contador]],"")</f>
        <v/>
      </c>
      <c r="AA1159" s="2" t="str">
        <f>IFERROR(SMALL(Comodines[FuegoC1],COUNTA($W$2:W1159)),"")</f>
        <v/>
      </c>
      <c r="AB1159" s="3"/>
      <c r="AD1159" s="3"/>
      <c r="AE1159" s="3"/>
    </row>
    <row r="1160" spans="1:31" ht="15" x14ac:dyDescent="0.25">
      <c r="A1160" s="25">
        <v>19.446929999999998</v>
      </c>
      <c r="B1160" s="18">
        <v>-92.091610000000003</v>
      </c>
      <c r="C1160" s="2">
        <v>322</v>
      </c>
      <c r="D1160" s="2">
        <v>0.7</v>
      </c>
      <c r="E1160" s="2">
        <v>0.8</v>
      </c>
      <c r="F1160" s="4">
        <v>42644</v>
      </c>
      <c r="G1160" s="2">
        <v>650</v>
      </c>
      <c r="H1160" s="2" t="s">
        <v>0</v>
      </c>
      <c r="I1160" s="2" t="s">
        <v>1</v>
      </c>
      <c r="J1160" s="2" t="s">
        <v>2</v>
      </c>
      <c r="K1160" s="2">
        <v>286.7</v>
      </c>
      <c r="L1160" s="2">
        <v>0</v>
      </c>
      <c r="M1160" s="6" t="s">
        <v>0</v>
      </c>
      <c r="N1160" s="23"/>
      <c r="O1160" s="21" t="str">
        <f>Comodines[[#This Row],[Lat_trunc]]&amp;Comodines[[#This Row],[Lon_trunc]]</f>
        <v>19.447-92.0915</v>
      </c>
      <c r="P1160" s="21">
        <f>MROUND(Datos[[#This Row],[Latitude]],IF(Datos[[#This Row],[Latitude]]&lt;0,-Precisión,Precisión))</f>
        <v>19.446999999999999</v>
      </c>
      <c r="Q1160" s="21">
        <f>MROUND(Datos[[#This Row],[Longitude]],IF(Datos[[#This Row],[Longitude]]&lt;0,-Precisión,Precisión))</f>
        <v>-92.091499999999996</v>
      </c>
      <c r="R1160" s="1">
        <v>1159</v>
      </c>
      <c r="S1160" s="5" t="b">
        <f>AND(Datos[[#This Row],[Latitude]]&gt;=Latitud_,Datos[[#This Row],[Latitude]]&lt;=_Latitud)</f>
        <v>1</v>
      </c>
      <c r="T1160" s="2" t="b">
        <f>AND(Datos[[#This Row],[Longitude]]&gt;=Longitud_,Datos[[#This Row],[Longitude]]&lt;=_Longitud)</f>
        <v>0</v>
      </c>
      <c r="U1160" s="2" t="b">
        <f>AND(Comodines[[#This Row],[Latitud]],Comodines[[#This Row],[Longitud]])</f>
        <v>0</v>
      </c>
      <c r="V1160" s="2" t="b">
        <f>IF(COUNTIFS($O$2:O1160,Comodines[[#This Row],[LatT&amp;LonT]],$F$2:F1160,Datos[[#This Row],[Acq_date]]-1)=0,TRUE,FALSE)</f>
        <v>1</v>
      </c>
      <c r="W1160" s="2" t="b">
        <f>AND(Comodines[[#This Row],[L&amp;L]],Comodines[[#This Row],[Nuevo_Fuego]])</f>
        <v>0</v>
      </c>
      <c r="X1160" s="2" t="str">
        <f>IF(Comodines[[#This Row],[L&amp;L]],Comodines[[#This Row],[Contador]],"")</f>
        <v/>
      </c>
      <c r="Y1160" s="2" t="str">
        <f>IFERROR(SMALL(Comodines[L&amp;LC1],COUNTA($U$2:U1160)),"")</f>
        <v/>
      </c>
      <c r="Z1160" s="2" t="str">
        <f>IF(AND(Comodines[[#This Row],[Nuevo_Fuego]],Comodines[[#This Row],[L&amp;L]]),Comodines[[#This Row],[Contador]],"")</f>
        <v/>
      </c>
      <c r="AA1160" s="2" t="str">
        <f>IFERROR(SMALL(Comodines[FuegoC1],COUNTA($W$2:W1160)),"")</f>
        <v/>
      </c>
      <c r="AB1160" s="3"/>
      <c r="AD1160" s="3"/>
      <c r="AE1160" s="3"/>
    </row>
    <row r="1161" spans="1:31" ht="15" x14ac:dyDescent="0.25">
      <c r="A1161" s="25">
        <v>19.442689999999999</v>
      </c>
      <c r="B1161" s="18">
        <v>-92.038150000000002</v>
      </c>
      <c r="C1161" s="2">
        <v>311.8</v>
      </c>
      <c r="D1161" s="2">
        <v>0.7</v>
      </c>
      <c r="E1161" s="2">
        <v>0.8</v>
      </c>
      <c r="F1161" s="4">
        <v>42644</v>
      </c>
      <c r="G1161" s="2">
        <v>650</v>
      </c>
      <c r="H1161" s="2" t="s">
        <v>0</v>
      </c>
      <c r="I1161" s="2" t="s">
        <v>1</v>
      </c>
      <c r="J1161" s="2" t="s">
        <v>2</v>
      </c>
      <c r="K1161" s="2">
        <v>286.8</v>
      </c>
      <c r="L1161" s="2">
        <v>0</v>
      </c>
      <c r="M1161" s="6" t="s">
        <v>0</v>
      </c>
      <c r="N1161" s="23"/>
      <c r="O1161" s="21" t="str">
        <f>Comodines[[#This Row],[Lat_trunc]]&amp;Comodines[[#This Row],[Lon_trunc]]</f>
        <v>19.4425-92.038</v>
      </c>
      <c r="P1161" s="21">
        <f>MROUND(Datos[[#This Row],[Latitude]],IF(Datos[[#This Row],[Latitude]]&lt;0,-Precisión,Precisión))</f>
        <v>19.442499999999999</v>
      </c>
      <c r="Q1161" s="21">
        <f>MROUND(Datos[[#This Row],[Longitude]],IF(Datos[[#This Row],[Longitude]]&lt;0,-Precisión,Precisión))</f>
        <v>-92.037999999999997</v>
      </c>
      <c r="R1161" s="1">
        <v>1160</v>
      </c>
      <c r="S1161" s="5" t="b">
        <f>AND(Datos[[#This Row],[Latitude]]&gt;=Latitud_,Datos[[#This Row],[Latitude]]&lt;=_Latitud)</f>
        <v>1</v>
      </c>
      <c r="T1161" s="2" t="b">
        <f>AND(Datos[[#This Row],[Longitude]]&gt;=Longitud_,Datos[[#This Row],[Longitude]]&lt;=_Longitud)</f>
        <v>0</v>
      </c>
      <c r="U1161" s="2" t="b">
        <f>AND(Comodines[[#This Row],[Latitud]],Comodines[[#This Row],[Longitud]])</f>
        <v>0</v>
      </c>
      <c r="V1161" s="2" t="b">
        <f>IF(COUNTIFS($O$2:O1161,Comodines[[#This Row],[LatT&amp;LonT]],$F$2:F1161,Datos[[#This Row],[Acq_date]]-1)=0,TRUE,FALSE)</f>
        <v>1</v>
      </c>
      <c r="W1161" s="2" t="b">
        <f>AND(Comodines[[#This Row],[L&amp;L]],Comodines[[#This Row],[Nuevo_Fuego]])</f>
        <v>0</v>
      </c>
      <c r="X1161" s="2" t="str">
        <f>IF(Comodines[[#This Row],[L&amp;L]],Comodines[[#This Row],[Contador]],"")</f>
        <v/>
      </c>
      <c r="Y1161" s="2" t="str">
        <f>IFERROR(SMALL(Comodines[L&amp;LC1],COUNTA($U$2:U1161)),"")</f>
        <v/>
      </c>
      <c r="Z1161" s="2" t="str">
        <f>IF(AND(Comodines[[#This Row],[Nuevo_Fuego]],Comodines[[#This Row],[L&amp;L]]),Comodines[[#This Row],[Contador]],"")</f>
        <v/>
      </c>
      <c r="AA1161" s="2" t="str">
        <f>IFERROR(SMALL(Comodines[FuegoC1],COUNTA($W$2:W1161)),"")</f>
        <v/>
      </c>
      <c r="AB1161" s="3"/>
      <c r="AD1161" s="3"/>
      <c r="AE1161" s="3"/>
    </row>
    <row r="1162" spans="1:31" ht="15" x14ac:dyDescent="0.25">
      <c r="A1162" s="25">
        <v>19.4358</v>
      </c>
      <c r="B1162" s="18">
        <v>-92.038839999999993</v>
      </c>
      <c r="C1162" s="2">
        <v>317.60000000000002</v>
      </c>
      <c r="D1162" s="2">
        <v>0.7</v>
      </c>
      <c r="E1162" s="2">
        <v>0.8</v>
      </c>
      <c r="F1162" s="4">
        <v>42644</v>
      </c>
      <c r="G1162" s="2">
        <v>650</v>
      </c>
      <c r="H1162" s="2" t="s">
        <v>0</v>
      </c>
      <c r="I1162" s="2" t="s">
        <v>1</v>
      </c>
      <c r="J1162" s="2" t="s">
        <v>2</v>
      </c>
      <c r="K1162" s="2">
        <v>286.89999999999998</v>
      </c>
      <c r="L1162" s="2">
        <v>0</v>
      </c>
      <c r="M1162" s="6" t="s">
        <v>0</v>
      </c>
      <c r="N1162" s="23"/>
      <c r="O1162" s="21" t="str">
        <f>Comodines[[#This Row],[Lat_trunc]]&amp;Comodines[[#This Row],[Lon_trunc]]</f>
        <v>19.436-92.039</v>
      </c>
      <c r="P1162" s="21">
        <f>MROUND(Datos[[#This Row],[Latitude]],IF(Datos[[#This Row],[Latitude]]&lt;0,-Precisión,Precisión))</f>
        <v>19.436</v>
      </c>
      <c r="Q1162" s="21">
        <f>MROUND(Datos[[#This Row],[Longitude]],IF(Datos[[#This Row],[Longitude]]&lt;0,-Precisión,Precisión))</f>
        <v>-92.039000000000001</v>
      </c>
      <c r="R1162" s="1">
        <v>1161</v>
      </c>
      <c r="S1162" s="5" t="b">
        <f>AND(Datos[[#This Row],[Latitude]]&gt;=Latitud_,Datos[[#This Row],[Latitude]]&lt;=_Latitud)</f>
        <v>1</v>
      </c>
      <c r="T1162" s="2" t="b">
        <f>AND(Datos[[#This Row],[Longitude]]&gt;=Longitud_,Datos[[#This Row],[Longitude]]&lt;=_Longitud)</f>
        <v>0</v>
      </c>
      <c r="U1162" s="2" t="b">
        <f>AND(Comodines[[#This Row],[Latitud]],Comodines[[#This Row],[Longitud]])</f>
        <v>0</v>
      </c>
      <c r="V1162" s="2" t="b">
        <f>IF(COUNTIFS($O$2:O1162,Comodines[[#This Row],[LatT&amp;LonT]],$F$2:F1162,Datos[[#This Row],[Acq_date]]-1)=0,TRUE,FALSE)</f>
        <v>1</v>
      </c>
      <c r="W1162" s="2" t="b">
        <f>AND(Comodines[[#This Row],[L&amp;L]],Comodines[[#This Row],[Nuevo_Fuego]])</f>
        <v>0</v>
      </c>
      <c r="X1162" s="2" t="str">
        <f>IF(Comodines[[#This Row],[L&amp;L]],Comodines[[#This Row],[Contador]],"")</f>
        <v/>
      </c>
      <c r="Y1162" s="2" t="str">
        <f>IFERROR(SMALL(Comodines[L&amp;LC1],COUNTA($U$2:U1162)),"")</f>
        <v/>
      </c>
      <c r="Z1162" s="2" t="str">
        <f>IF(AND(Comodines[[#This Row],[Nuevo_Fuego]],Comodines[[#This Row],[L&amp;L]]),Comodines[[#This Row],[Contador]],"")</f>
        <v/>
      </c>
      <c r="AA1162" s="2" t="str">
        <f>IFERROR(SMALL(Comodines[FuegoC1],COUNTA($W$2:W1162)),"")</f>
        <v/>
      </c>
      <c r="AB1162" s="3"/>
      <c r="AD1162" s="3"/>
      <c r="AE1162" s="3"/>
    </row>
    <row r="1163" spans="1:31" ht="15" x14ac:dyDescent="0.25">
      <c r="A1163" s="25">
        <v>19.425160000000002</v>
      </c>
      <c r="B1163" s="18">
        <v>-92.080290000000005</v>
      </c>
      <c r="C1163" s="2">
        <v>315</v>
      </c>
      <c r="D1163" s="2">
        <v>0.7</v>
      </c>
      <c r="E1163" s="2">
        <v>0.8</v>
      </c>
      <c r="F1163" s="4">
        <v>42644</v>
      </c>
      <c r="G1163" s="2">
        <v>650</v>
      </c>
      <c r="H1163" s="2" t="s">
        <v>0</v>
      </c>
      <c r="I1163" s="2" t="s">
        <v>1</v>
      </c>
      <c r="J1163" s="2" t="s">
        <v>2</v>
      </c>
      <c r="K1163" s="2">
        <v>286.60000000000002</v>
      </c>
      <c r="L1163" s="2">
        <v>0</v>
      </c>
      <c r="M1163" s="6" t="s">
        <v>0</v>
      </c>
      <c r="N1163" s="23"/>
      <c r="O1163" s="21" t="str">
        <f>Comodines[[#This Row],[Lat_trunc]]&amp;Comodines[[#This Row],[Lon_trunc]]</f>
        <v>19.425-92.0805</v>
      </c>
      <c r="P1163" s="21">
        <f>MROUND(Datos[[#This Row],[Latitude]],IF(Datos[[#This Row],[Latitude]]&lt;0,-Precisión,Precisión))</f>
        <v>19.425000000000001</v>
      </c>
      <c r="Q1163" s="21">
        <f>MROUND(Datos[[#This Row],[Longitude]],IF(Datos[[#This Row],[Longitude]]&lt;0,-Precisión,Precisión))</f>
        <v>-92.080500000000001</v>
      </c>
      <c r="R1163" s="1">
        <v>1162</v>
      </c>
      <c r="S1163" s="5" t="b">
        <f>AND(Datos[[#This Row],[Latitude]]&gt;=Latitud_,Datos[[#This Row],[Latitude]]&lt;=_Latitud)</f>
        <v>1</v>
      </c>
      <c r="T1163" s="2" t="b">
        <f>AND(Datos[[#This Row],[Longitude]]&gt;=Longitud_,Datos[[#This Row],[Longitude]]&lt;=_Longitud)</f>
        <v>0</v>
      </c>
      <c r="U1163" s="2" t="b">
        <f>AND(Comodines[[#This Row],[Latitud]],Comodines[[#This Row],[Longitud]])</f>
        <v>0</v>
      </c>
      <c r="V1163" s="2" t="b">
        <f>IF(COUNTIFS($O$2:O1163,Comodines[[#This Row],[LatT&amp;LonT]],$F$2:F1163,Datos[[#This Row],[Acq_date]]-1)=0,TRUE,FALSE)</f>
        <v>1</v>
      </c>
      <c r="W1163" s="2" t="b">
        <f>AND(Comodines[[#This Row],[L&amp;L]],Comodines[[#This Row],[Nuevo_Fuego]])</f>
        <v>0</v>
      </c>
      <c r="X1163" s="2" t="str">
        <f>IF(Comodines[[#This Row],[L&amp;L]],Comodines[[#This Row],[Contador]],"")</f>
        <v/>
      </c>
      <c r="Y1163" s="2" t="str">
        <f>IFERROR(SMALL(Comodines[L&amp;LC1],COUNTA($U$2:U1163)),"")</f>
        <v/>
      </c>
      <c r="Z1163" s="2" t="str">
        <f>IF(AND(Comodines[[#This Row],[Nuevo_Fuego]],Comodines[[#This Row],[L&amp;L]]),Comodines[[#This Row],[Contador]],"")</f>
        <v/>
      </c>
      <c r="AA1163" s="2" t="str">
        <f>IFERROR(SMALL(Comodines[FuegoC1],COUNTA($W$2:W1163)),"")</f>
        <v/>
      </c>
      <c r="AB1163" s="3"/>
      <c r="AD1163" s="3"/>
      <c r="AE1163" s="3"/>
    </row>
    <row r="1164" spans="1:31" ht="15" x14ac:dyDescent="0.25">
      <c r="A1164" s="25">
        <v>19.401879999999998</v>
      </c>
      <c r="B1164" s="18">
        <v>-92.049009999999996</v>
      </c>
      <c r="C1164" s="2">
        <v>308.5</v>
      </c>
      <c r="D1164" s="2">
        <v>0.7</v>
      </c>
      <c r="E1164" s="2">
        <v>0.8</v>
      </c>
      <c r="F1164" s="4">
        <v>42644</v>
      </c>
      <c r="G1164" s="2">
        <v>650</v>
      </c>
      <c r="H1164" s="2" t="s">
        <v>0</v>
      </c>
      <c r="I1164" s="2" t="s">
        <v>1</v>
      </c>
      <c r="J1164" s="2" t="s">
        <v>2</v>
      </c>
      <c r="K1164" s="2">
        <v>286.60000000000002</v>
      </c>
      <c r="L1164" s="2">
        <v>0</v>
      </c>
      <c r="M1164" s="6" t="s">
        <v>0</v>
      </c>
      <c r="N1164" s="23"/>
      <c r="O1164" s="21" t="str">
        <f>Comodines[[#This Row],[Lat_trunc]]&amp;Comodines[[#This Row],[Lon_trunc]]</f>
        <v>19.402-92.049</v>
      </c>
      <c r="P1164" s="21">
        <f>MROUND(Datos[[#This Row],[Latitude]],IF(Datos[[#This Row],[Latitude]]&lt;0,-Precisión,Precisión))</f>
        <v>19.402000000000001</v>
      </c>
      <c r="Q1164" s="21">
        <f>MROUND(Datos[[#This Row],[Longitude]],IF(Datos[[#This Row],[Longitude]]&lt;0,-Precisión,Precisión))</f>
        <v>-92.049000000000007</v>
      </c>
      <c r="R1164" s="1">
        <v>1163</v>
      </c>
      <c r="S1164" s="5" t="b">
        <f>AND(Datos[[#This Row],[Latitude]]&gt;=Latitud_,Datos[[#This Row],[Latitude]]&lt;=_Latitud)</f>
        <v>1</v>
      </c>
      <c r="T1164" s="2" t="b">
        <f>AND(Datos[[#This Row],[Longitude]]&gt;=Longitud_,Datos[[#This Row],[Longitude]]&lt;=_Longitud)</f>
        <v>0</v>
      </c>
      <c r="U1164" s="2" t="b">
        <f>AND(Comodines[[#This Row],[Latitud]],Comodines[[#This Row],[Longitud]])</f>
        <v>0</v>
      </c>
      <c r="V1164" s="2" t="b">
        <f>IF(COUNTIFS($O$2:O1164,Comodines[[#This Row],[LatT&amp;LonT]],$F$2:F1164,Datos[[#This Row],[Acq_date]]-1)=0,TRUE,FALSE)</f>
        <v>1</v>
      </c>
      <c r="W1164" s="2" t="b">
        <f>AND(Comodines[[#This Row],[L&amp;L]],Comodines[[#This Row],[Nuevo_Fuego]])</f>
        <v>0</v>
      </c>
      <c r="X1164" s="2" t="str">
        <f>IF(Comodines[[#This Row],[L&amp;L]],Comodines[[#This Row],[Contador]],"")</f>
        <v/>
      </c>
      <c r="Y1164" s="2" t="str">
        <f>IFERROR(SMALL(Comodines[L&amp;LC1],COUNTA($U$2:U1164)),"")</f>
        <v/>
      </c>
      <c r="Z1164" s="2" t="str">
        <f>IF(AND(Comodines[[#This Row],[Nuevo_Fuego]],Comodines[[#This Row],[L&amp;L]]),Comodines[[#This Row],[Contador]],"")</f>
        <v/>
      </c>
      <c r="AA1164" s="2" t="str">
        <f>IFERROR(SMALL(Comodines[FuegoC1],COUNTA($W$2:W1164)),"")</f>
        <v/>
      </c>
      <c r="AB1164" s="3"/>
      <c r="AD1164" s="3"/>
      <c r="AE1164" s="3"/>
    </row>
    <row r="1165" spans="1:31" ht="15" x14ac:dyDescent="0.25">
      <c r="A1165" s="25">
        <v>19.40137</v>
      </c>
      <c r="B1165" s="18">
        <v>-92.042349999999999</v>
      </c>
      <c r="C1165" s="2">
        <v>314.89999999999998</v>
      </c>
      <c r="D1165" s="2">
        <v>0.7</v>
      </c>
      <c r="E1165" s="2">
        <v>0.8</v>
      </c>
      <c r="F1165" s="4">
        <v>42644</v>
      </c>
      <c r="G1165" s="2">
        <v>650</v>
      </c>
      <c r="H1165" s="2" t="s">
        <v>0</v>
      </c>
      <c r="I1165" s="2" t="s">
        <v>1</v>
      </c>
      <c r="J1165" s="2" t="s">
        <v>2</v>
      </c>
      <c r="K1165" s="2">
        <v>286.8</v>
      </c>
      <c r="L1165" s="2">
        <v>0</v>
      </c>
      <c r="M1165" s="6" t="s">
        <v>0</v>
      </c>
      <c r="N1165" s="23"/>
      <c r="O1165" s="21" t="str">
        <f>Comodines[[#This Row],[Lat_trunc]]&amp;Comodines[[#This Row],[Lon_trunc]]</f>
        <v>19.4015-92.0425</v>
      </c>
      <c r="P1165" s="21">
        <f>MROUND(Datos[[#This Row],[Latitude]],IF(Datos[[#This Row],[Latitude]]&lt;0,-Precisión,Precisión))</f>
        <v>19.401499999999999</v>
      </c>
      <c r="Q1165" s="21">
        <f>MROUND(Datos[[#This Row],[Longitude]],IF(Datos[[#This Row],[Longitude]]&lt;0,-Precisión,Precisión))</f>
        <v>-92.042500000000004</v>
      </c>
      <c r="R1165" s="1">
        <v>1164</v>
      </c>
      <c r="S1165" s="5" t="b">
        <f>AND(Datos[[#This Row],[Latitude]]&gt;=Latitud_,Datos[[#This Row],[Latitude]]&lt;=_Latitud)</f>
        <v>1</v>
      </c>
      <c r="T1165" s="2" t="b">
        <f>AND(Datos[[#This Row],[Longitude]]&gt;=Longitud_,Datos[[#This Row],[Longitude]]&lt;=_Longitud)</f>
        <v>0</v>
      </c>
      <c r="U1165" s="2" t="b">
        <f>AND(Comodines[[#This Row],[Latitud]],Comodines[[#This Row],[Longitud]])</f>
        <v>0</v>
      </c>
      <c r="V1165" s="2" t="b">
        <f>IF(COUNTIFS($O$2:O1165,Comodines[[#This Row],[LatT&amp;LonT]],$F$2:F1165,Datos[[#This Row],[Acq_date]]-1)=0,TRUE,FALSE)</f>
        <v>1</v>
      </c>
      <c r="W1165" s="2" t="b">
        <f>AND(Comodines[[#This Row],[L&amp;L]],Comodines[[#This Row],[Nuevo_Fuego]])</f>
        <v>0</v>
      </c>
      <c r="X1165" s="2" t="str">
        <f>IF(Comodines[[#This Row],[L&amp;L]],Comodines[[#This Row],[Contador]],"")</f>
        <v/>
      </c>
      <c r="Y1165" s="2" t="str">
        <f>IFERROR(SMALL(Comodines[L&amp;LC1],COUNTA($U$2:U1165)),"")</f>
        <v/>
      </c>
      <c r="Z1165" s="2" t="str">
        <f>IF(AND(Comodines[[#This Row],[Nuevo_Fuego]],Comodines[[#This Row],[L&amp;L]]),Comodines[[#This Row],[Contador]],"")</f>
        <v/>
      </c>
      <c r="AA1165" s="2" t="str">
        <f>IFERROR(SMALL(Comodines[FuegoC1],COUNTA($W$2:W1165)),"")</f>
        <v/>
      </c>
      <c r="AB1165" s="3"/>
      <c r="AD1165" s="3"/>
      <c r="AE1165" s="3"/>
    </row>
    <row r="1166" spans="1:31" ht="15" x14ac:dyDescent="0.25">
      <c r="A1166" s="25">
        <v>19.395</v>
      </c>
      <c r="B1166" s="18">
        <v>-92.049719999999994</v>
      </c>
      <c r="C1166" s="2">
        <v>338.2</v>
      </c>
      <c r="D1166" s="2">
        <v>0.7</v>
      </c>
      <c r="E1166" s="2">
        <v>0.8</v>
      </c>
      <c r="F1166" s="4">
        <v>42644</v>
      </c>
      <c r="G1166" s="2">
        <v>650</v>
      </c>
      <c r="H1166" s="2" t="s">
        <v>0</v>
      </c>
      <c r="I1166" s="2" t="s">
        <v>1</v>
      </c>
      <c r="J1166" s="2" t="s">
        <v>2</v>
      </c>
      <c r="K1166" s="2">
        <v>287.10000000000002</v>
      </c>
      <c r="L1166" s="2">
        <v>0</v>
      </c>
      <c r="M1166" s="6" t="s">
        <v>0</v>
      </c>
      <c r="N1166" s="23"/>
      <c r="O1166" s="21" t="str">
        <f>Comodines[[#This Row],[Lat_trunc]]&amp;Comodines[[#This Row],[Lon_trunc]]</f>
        <v>19.395-92.0495</v>
      </c>
      <c r="P1166" s="21">
        <f>MROUND(Datos[[#This Row],[Latitude]],IF(Datos[[#This Row],[Latitude]]&lt;0,-Precisión,Precisión))</f>
        <v>19.395</v>
      </c>
      <c r="Q1166" s="21">
        <f>MROUND(Datos[[#This Row],[Longitude]],IF(Datos[[#This Row],[Longitude]]&lt;0,-Precisión,Precisión))</f>
        <v>-92.049500000000009</v>
      </c>
      <c r="R1166" s="1">
        <v>1165</v>
      </c>
      <c r="S1166" s="5" t="b">
        <f>AND(Datos[[#This Row],[Latitude]]&gt;=Latitud_,Datos[[#This Row],[Latitude]]&lt;=_Latitud)</f>
        <v>1</v>
      </c>
      <c r="T1166" s="2" t="b">
        <f>AND(Datos[[#This Row],[Longitude]]&gt;=Longitud_,Datos[[#This Row],[Longitude]]&lt;=_Longitud)</f>
        <v>0</v>
      </c>
      <c r="U1166" s="2" t="b">
        <f>AND(Comodines[[#This Row],[Latitud]],Comodines[[#This Row],[Longitud]])</f>
        <v>0</v>
      </c>
      <c r="V1166" s="2" t="b">
        <f>IF(COUNTIFS($O$2:O1166,Comodines[[#This Row],[LatT&amp;LonT]],$F$2:F1166,Datos[[#This Row],[Acq_date]]-1)=0,TRUE,FALSE)</f>
        <v>1</v>
      </c>
      <c r="W1166" s="2" t="b">
        <f>AND(Comodines[[#This Row],[L&amp;L]],Comodines[[#This Row],[Nuevo_Fuego]])</f>
        <v>0</v>
      </c>
      <c r="X1166" s="2" t="str">
        <f>IF(Comodines[[#This Row],[L&amp;L]],Comodines[[#This Row],[Contador]],"")</f>
        <v/>
      </c>
      <c r="Y1166" s="2" t="str">
        <f>IFERROR(SMALL(Comodines[L&amp;LC1],COUNTA($U$2:U1166)),"")</f>
        <v/>
      </c>
      <c r="Z1166" s="2" t="str">
        <f>IF(AND(Comodines[[#This Row],[Nuevo_Fuego]],Comodines[[#This Row],[L&amp;L]]),Comodines[[#This Row],[Contador]],"")</f>
        <v/>
      </c>
      <c r="AA1166" s="2" t="str">
        <f>IFERROR(SMALL(Comodines[FuegoC1],COUNTA($W$2:W1166)),"")</f>
        <v/>
      </c>
      <c r="AB1166" s="3"/>
      <c r="AD1166" s="3"/>
      <c r="AE1166" s="3"/>
    </row>
    <row r="1167" spans="1:31" ht="15" x14ac:dyDescent="0.25">
      <c r="A1167" s="25">
        <v>19.394490000000001</v>
      </c>
      <c r="B1167" s="18">
        <v>-92.043059999999997</v>
      </c>
      <c r="C1167" s="2">
        <v>312.2</v>
      </c>
      <c r="D1167" s="2">
        <v>0.7</v>
      </c>
      <c r="E1167" s="2">
        <v>0.8</v>
      </c>
      <c r="F1167" s="4">
        <v>42644</v>
      </c>
      <c r="G1167" s="2">
        <v>650</v>
      </c>
      <c r="H1167" s="2" t="s">
        <v>0</v>
      </c>
      <c r="I1167" s="2" t="s">
        <v>1</v>
      </c>
      <c r="J1167" s="2" t="s">
        <v>2</v>
      </c>
      <c r="K1167" s="2">
        <v>287</v>
      </c>
      <c r="L1167" s="2">
        <v>0</v>
      </c>
      <c r="M1167" s="6" t="s">
        <v>0</v>
      </c>
      <c r="N1167" s="23"/>
      <c r="O1167" s="21" t="str">
        <f>Comodines[[#This Row],[Lat_trunc]]&amp;Comodines[[#This Row],[Lon_trunc]]</f>
        <v>19.3945-92.043</v>
      </c>
      <c r="P1167" s="21">
        <f>MROUND(Datos[[#This Row],[Latitude]],IF(Datos[[#This Row],[Latitude]]&lt;0,-Precisión,Precisión))</f>
        <v>19.394500000000001</v>
      </c>
      <c r="Q1167" s="21">
        <f>MROUND(Datos[[#This Row],[Longitude]],IF(Datos[[#This Row],[Longitude]]&lt;0,-Precisión,Precisión))</f>
        <v>-92.043000000000006</v>
      </c>
      <c r="R1167" s="1">
        <v>1166</v>
      </c>
      <c r="S1167" s="5" t="b">
        <f>AND(Datos[[#This Row],[Latitude]]&gt;=Latitud_,Datos[[#This Row],[Latitude]]&lt;=_Latitud)</f>
        <v>1</v>
      </c>
      <c r="T1167" s="2" t="b">
        <f>AND(Datos[[#This Row],[Longitude]]&gt;=Longitud_,Datos[[#This Row],[Longitude]]&lt;=_Longitud)</f>
        <v>0</v>
      </c>
      <c r="U1167" s="2" t="b">
        <f>AND(Comodines[[#This Row],[Latitud]],Comodines[[#This Row],[Longitud]])</f>
        <v>0</v>
      </c>
      <c r="V1167" s="2" t="b">
        <f>IF(COUNTIFS($O$2:O1167,Comodines[[#This Row],[LatT&amp;LonT]],$F$2:F1167,Datos[[#This Row],[Acq_date]]-1)=0,TRUE,FALSE)</f>
        <v>1</v>
      </c>
      <c r="W1167" s="2" t="b">
        <f>AND(Comodines[[#This Row],[L&amp;L]],Comodines[[#This Row],[Nuevo_Fuego]])</f>
        <v>0</v>
      </c>
      <c r="X1167" s="2" t="str">
        <f>IF(Comodines[[#This Row],[L&amp;L]],Comodines[[#This Row],[Contador]],"")</f>
        <v/>
      </c>
      <c r="Y1167" s="2" t="str">
        <f>IFERROR(SMALL(Comodines[L&amp;LC1],COUNTA($U$2:U1167)),"")</f>
        <v/>
      </c>
      <c r="Z1167" s="2" t="str">
        <f>IF(AND(Comodines[[#This Row],[Nuevo_Fuego]],Comodines[[#This Row],[L&amp;L]]),Comodines[[#This Row],[Contador]],"")</f>
        <v/>
      </c>
      <c r="AA1167" s="2" t="str">
        <f>IFERROR(SMALL(Comodines[FuegoC1],COUNTA($W$2:W1167)),"")</f>
        <v/>
      </c>
      <c r="AB1167" s="3"/>
      <c r="AD1167" s="3"/>
      <c r="AE1167" s="3"/>
    </row>
    <row r="1168" spans="1:31" ht="15" x14ac:dyDescent="0.25">
      <c r="A1168" s="25">
        <v>19.447379999999999</v>
      </c>
      <c r="B1168" s="18">
        <v>-92.089740000000006</v>
      </c>
      <c r="C1168" s="2">
        <v>325</v>
      </c>
      <c r="D1168" s="2">
        <v>0.7</v>
      </c>
      <c r="E1168" s="2">
        <v>0.8</v>
      </c>
      <c r="F1168" s="4">
        <v>42644</v>
      </c>
      <c r="G1168" s="2">
        <v>650</v>
      </c>
      <c r="H1168" s="2" t="s">
        <v>0</v>
      </c>
      <c r="I1168" s="2" t="s">
        <v>1</v>
      </c>
      <c r="J1168" s="2" t="s">
        <v>2</v>
      </c>
      <c r="K1168" s="2">
        <v>286.7</v>
      </c>
      <c r="L1168" s="2">
        <v>0</v>
      </c>
      <c r="M1168" s="6" t="s">
        <v>0</v>
      </c>
      <c r="N1168" s="23"/>
      <c r="O1168" s="21" t="str">
        <f>Comodines[[#This Row],[Lat_trunc]]&amp;Comodines[[#This Row],[Lon_trunc]]</f>
        <v>19.4475-92.0895</v>
      </c>
      <c r="P1168" s="21">
        <f>MROUND(Datos[[#This Row],[Latitude]],IF(Datos[[#This Row],[Latitude]]&lt;0,-Precisión,Precisión))</f>
        <v>19.447500000000002</v>
      </c>
      <c r="Q1168" s="21">
        <f>MROUND(Datos[[#This Row],[Longitude]],IF(Datos[[#This Row],[Longitude]]&lt;0,-Precisión,Precisión))</f>
        <v>-92.089500000000001</v>
      </c>
      <c r="R1168" s="1">
        <v>1167</v>
      </c>
      <c r="S1168" s="5" t="b">
        <f>AND(Datos[[#This Row],[Latitude]]&gt;=Latitud_,Datos[[#This Row],[Latitude]]&lt;=_Latitud)</f>
        <v>1</v>
      </c>
      <c r="T1168" s="2" t="b">
        <f>AND(Datos[[#This Row],[Longitude]]&gt;=Longitud_,Datos[[#This Row],[Longitude]]&lt;=_Longitud)</f>
        <v>0</v>
      </c>
      <c r="U1168" s="2" t="b">
        <f>AND(Comodines[[#This Row],[Latitud]],Comodines[[#This Row],[Longitud]])</f>
        <v>0</v>
      </c>
      <c r="V1168" s="2" t="b">
        <f>IF(COUNTIFS($O$2:O1168,Comodines[[#This Row],[LatT&amp;LonT]],$F$2:F1168,Datos[[#This Row],[Acq_date]]-1)=0,TRUE,FALSE)</f>
        <v>1</v>
      </c>
      <c r="W1168" s="2" t="b">
        <f>AND(Comodines[[#This Row],[L&amp;L]],Comodines[[#This Row],[Nuevo_Fuego]])</f>
        <v>0</v>
      </c>
      <c r="X1168" s="2" t="str">
        <f>IF(Comodines[[#This Row],[L&amp;L]],Comodines[[#This Row],[Contador]],"")</f>
        <v/>
      </c>
      <c r="Y1168" s="2" t="str">
        <f>IFERROR(SMALL(Comodines[L&amp;LC1],COUNTA($U$2:U1168)),"")</f>
        <v/>
      </c>
      <c r="Z1168" s="2" t="str">
        <f>IF(AND(Comodines[[#This Row],[Nuevo_Fuego]],Comodines[[#This Row],[L&amp;L]]),Comodines[[#This Row],[Contador]],"")</f>
        <v/>
      </c>
      <c r="AA1168" s="2" t="str">
        <f>IFERROR(SMALL(Comodines[FuegoC1],COUNTA($W$2:W1168)),"")</f>
        <v/>
      </c>
      <c r="AB1168" s="3"/>
      <c r="AD1168" s="3"/>
      <c r="AE1168" s="3"/>
    </row>
    <row r="1169" spans="1:31" ht="15" x14ac:dyDescent="0.25">
      <c r="A1169" s="25">
        <v>19.443380000000001</v>
      </c>
      <c r="B1169" s="18">
        <v>-92.043049999999994</v>
      </c>
      <c r="C1169" s="2">
        <v>309.89999999999998</v>
      </c>
      <c r="D1169" s="2">
        <v>0.7</v>
      </c>
      <c r="E1169" s="2">
        <v>0.8</v>
      </c>
      <c r="F1169" s="4">
        <v>42644</v>
      </c>
      <c r="G1169" s="2">
        <v>650</v>
      </c>
      <c r="H1169" s="2" t="s">
        <v>0</v>
      </c>
      <c r="I1169" s="2" t="s">
        <v>1</v>
      </c>
      <c r="J1169" s="2" t="s">
        <v>2</v>
      </c>
      <c r="K1169" s="2">
        <v>286.7</v>
      </c>
      <c r="L1169" s="2">
        <v>0</v>
      </c>
      <c r="M1169" s="6" t="s">
        <v>0</v>
      </c>
      <c r="N1169" s="23"/>
      <c r="O1169" s="21" t="str">
        <f>Comodines[[#This Row],[Lat_trunc]]&amp;Comodines[[#This Row],[Lon_trunc]]</f>
        <v>19.4435-92.043</v>
      </c>
      <c r="P1169" s="21">
        <f>MROUND(Datos[[#This Row],[Latitude]],IF(Datos[[#This Row],[Latitude]]&lt;0,-Precisión,Precisión))</f>
        <v>19.4435</v>
      </c>
      <c r="Q1169" s="21">
        <f>MROUND(Datos[[#This Row],[Longitude]],IF(Datos[[#This Row],[Longitude]]&lt;0,-Precisión,Precisión))</f>
        <v>-92.043000000000006</v>
      </c>
      <c r="R1169" s="1">
        <v>1168</v>
      </c>
      <c r="S1169" s="5" t="b">
        <f>AND(Datos[[#This Row],[Latitude]]&gt;=Latitud_,Datos[[#This Row],[Latitude]]&lt;=_Latitud)</f>
        <v>1</v>
      </c>
      <c r="T1169" s="2" t="b">
        <f>AND(Datos[[#This Row],[Longitude]]&gt;=Longitud_,Datos[[#This Row],[Longitude]]&lt;=_Longitud)</f>
        <v>0</v>
      </c>
      <c r="U1169" s="2" t="b">
        <f>AND(Comodines[[#This Row],[Latitud]],Comodines[[#This Row],[Longitud]])</f>
        <v>0</v>
      </c>
      <c r="V1169" s="2" t="b">
        <f>IF(COUNTIFS($O$2:O1169,Comodines[[#This Row],[LatT&amp;LonT]],$F$2:F1169,Datos[[#This Row],[Acq_date]]-1)=0,TRUE,FALSE)</f>
        <v>1</v>
      </c>
      <c r="W1169" s="2" t="b">
        <f>AND(Comodines[[#This Row],[L&amp;L]],Comodines[[#This Row],[Nuevo_Fuego]])</f>
        <v>0</v>
      </c>
      <c r="X1169" s="2" t="str">
        <f>IF(Comodines[[#This Row],[L&amp;L]],Comodines[[#This Row],[Contador]],"")</f>
        <v/>
      </c>
      <c r="Y1169" s="2" t="str">
        <f>IFERROR(SMALL(Comodines[L&amp;LC1],COUNTA($U$2:U1169)),"")</f>
        <v/>
      </c>
      <c r="Z1169" s="2" t="str">
        <f>IF(AND(Comodines[[#This Row],[Nuevo_Fuego]],Comodines[[#This Row],[L&amp;L]]),Comodines[[#This Row],[Contador]],"")</f>
        <v/>
      </c>
      <c r="AA1169" s="2" t="str">
        <f>IFERROR(SMALL(Comodines[FuegoC1],COUNTA($W$2:W1169)),"")</f>
        <v/>
      </c>
      <c r="AB1169" s="3"/>
      <c r="AD1169" s="3"/>
      <c r="AE1169" s="3"/>
    </row>
    <row r="1170" spans="1:31" ht="15" x14ac:dyDescent="0.25">
      <c r="A1170" s="25">
        <v>19.442810000000001</v>
      </c>
      <c r="B1170" s="18">
        <v>-92.036410000000004</v>
      </c>
      <c r="C1170" s="2">
        <v>304.2</v>
      </c>
      <c r="D1170" s="2">
        <v>0.7</v>
      </c>
      <c r="E1170" s="2">
        <v>0.8</v>
      </c>
      <c r="F1170" s="4">
        <v>42644</v>
      </c>
      <c r="G1170" s="2">
        <v>650</v>
      </c>
      <c r="H1170" s="2" t="s">
        <v>0</v>
      </c>
      <c r="I1170" s="2" t="s">
        <v>1</v>
      </c>
      <c r="J1170" s="2" t="s">
        <v>2</v>
      </c>
      <c r="K1170" s="2">
        <v>286.7</v>
      </c>
      <c r="L1170" s="2">
        <v>0</v>
      </c>
      <c r="M1170" s="6" t="s">
        <v>0</v>
      </c>
      <c r="N1170" s="23"/>
      <c r="O1170" s="21" t="str">
        <f>Comodines[[#This Row],[Lat_trunc]]&amp;Comodines[[#This Row],[Lon_trunc]]</f>
        <v>19.443-92.0365</v>
      </c>
      <c r="P1170" s="21">
        <f>MROUND(Datos[[#This Row],[Latitude]],IF(Datos[[#This Row],[Latitude]]&lt;0,-Precisión,Precisión))</f>
        <v>19.443000000000001</v>
      </c>
      <c r="Q1170" s="21">
        <f>MROUND(Datos[[#This Row],[Longitude]],IF(Datos[[#This Row],[Longitude]]&lt;0,-Precisión,Precisión))</f>
        <v>-92.036500000000004</v>
      </c>
      <c r="R1170" s="1">
        <v>1169</v>
      </c>
      <c r="S1170" s="5" t="b">
        <f>AND(Datos[[#This Row],[Latitude]]&gt;=Latitud_,Datos[[#This Row],[Latitude]]&lt;=_Latitud)</f>
        <v>1</v>
      </c>
      <c r="T1170" s="2" t="b">
        <f>AND(Datos[[#This Row],[Longitude]]&gt;=Longitud_,Datos[[#This Row],[Longitude]]&lt;=_Longitud)</f>
        <v>0</v>
      </c>
      <c r="U1170" s="2" t="b">
        <f>AND(Comodines[[#This Row],[Latitud]],Comodines[[#This Row],[Longitud]])</f>
        <v>0</v>
      </c>
      <c r="V1170" s="2" t="b">
        <f>IF(COUNTIFS($O$2:O1170,Comodines[[#This Row],[LatT&amp;LonT]],$F$2:F1170,Datos[[#This Row],[Acq_date]]-1)=0,TRUE,FALSE)</f>
        <v>1</v>
      </c>
      <c r="W1170" s="2" t="b">
        <f>AND(Comodines[[#This Row],[L&amp;L]],Comodines[[#This Row],[Nuevo_Fuego]])</f>
        <v>0</v>
      </c>
      <c r="X1170" s="2" t="str">
        <f>IF(Comodines[[#This Row],[L&amp;L]],Comodines[[#This Row],[Contador]],"")</f>
        <v/>
      </c>
      <c r="Y1170" s="2" t="str">
        <f>IFERROR(SMALL(Comodines[L&amp;LC1],COUNTA($U$2:U1170)),"")</f>
        <v/>
      </c>
      <c r="Z1170" s="2" t="str">
        <f>IF(AND(Comodines[[#This Row],[Nuevo_Fuego]],Comodines[[#This Row],[L&amp;L]]),Comodines[[#This Row],[Contador]],"")</f>
        <v/>
      </c>
      <c r="AA1170" s="2" t="str">
        <f>IFERROR(SMALL(Comodines[FuegoC1],COUNTA($W$2:W1170)),"")</f>
        <v/>
      </c>
      <c r="AB1170" s="3"/>
      <c r="AD1170" s="3"/>
      <c r="AE1170" s="3"/>
    </row>
    <row r="1171" spans="1:31" ht="15" x14ac:dyDescent="0.25">
      <c r="A1171" s="25">
        <v>19.436499999999999</v>
      </c>
      <c r="B1171" s="18">
        <v>-92.043719999999993</v>
      </c>
      <c r="C1171" s="2">
        <v>307.10000000000002</v>
      </c>
      <c r="D1171" s="2">
        <v>0.7</v>
      </c>
      <c r="E1171" s="2">
        <v>0.8</v>
      </c>
      <c r="F1171" s="4">
        <v>42644</v>
      </c>
      <c r="G1171" s="2">
        <v>650</v>
      </c>
      <c r="H1171" s="2" t="s">
        <v>0</v>
      </c>
      <c r="I1171" s="2" t="s">
        <v>1</v>
      </c>
      <c r="J1171" s="2" t="s">
        <v>2</v>
      </c>
      <c r="K1171" s="2">
        <v>286.89999999999998</v>
      </c>
      <c r="L1171" s="2">
        <v>0</v>
      </c>
      <c r="M1171" s="6" t="s">
        <v>0</v>
      </c>
      <c r="N1171" s="23"/>
      <c r="O1171" s="21" t="str">
        <f>Comodines[[#This Row],[Lat_trunc]]&amp;Comodines[[#This Row],[Lon_trunc]]</f>
        <v>19.4365-92.0435</v>
      </c>
      <c r="P1171" s="21">
        <f>MROUND(Datos[[#This Row],[Latitude]],IF(Datos[[#This Row],[Latitude]]&lt;0,-Precisión,Precisión))</f>
        <v>19.436499999999999</v>
      </c>
      <c r="Q1171" s="21">
        <f>MROUND(Datos[[#This Row],[Longitude]],IF(Datos[[#This Row],[Longitude]]&lt;0,-Precisión,Precisión))</f>
        <v>-92.043500000000009</v>
      </c>
      <c r="R1171" s="1">
        <v>1170</v>
      </c>
      <c r="S1171" s="5" t="b">
        <f>AND(Datos[[#This Row],[Latitude]]&gt;=Latitud_,Datos[[#This Row],[Latitude]]&lt;=_Latitud)</f>
        <v>1</v>
      </c>
      <c r="T1171" s="2" t="b">
        <f>AND(Datos[[#This Row],[Longitude]]&gt;=Longitud_,Datos[[#This Row],[Longitude]]&lt;=_Longitud)</f>
        <v>0</v>
      </c>
      <c r="U1171" s="2" t="b">
        <f>AND(Comodines[[#This Row],[Latitud]],Comodines[[#This Row],[Longitud]])</f>
        <v>0</v>
      </c>
      <c r="V1171" s="2" t="b">
        <f>IF(COUNTIFS($O$2:O1171,Comodines[[#This Row],[LatT&amp;LonT]],$F$2:F1171,Datos[[#This Row],[Acq_date]]-1)=0,TRUE,FALSE)</f>
        <v>1</v>
      </c>
      <c r="W1171" s="2" t="b">
        <f>AND(Comodines[[#This Row],[L&amp;L]],Comodines[[#This Row],[Nuevo_Fuego]])</f>
        <v>0</v>
      </c>
      <c r="X1171" s="2" t="str">
        <f>IF(Comodines[[#This Row],[L&amp;L]],Comodines[[#This Row],[Contador]],"")</f>
        <v/>
      </c>
      <c r="Y1171" s="2" t="str">
        <f>IFERROR(SMALL(Comodines[L&amp;LC1],COUNTA($U$2:U1171)),"")</f>
        <v/>
      </c>
      <c r="Z1171" s="2" t="str">
        <f>IF(AND(Comodines[[#This Row],[Nuevo_Fuego]],Comodines[[#This Row],[L&amp;L]]),Comodines[[#This Row],[Contador]],"")</f>
        <v/>
      </c>
      <c r="AA1171" s="2" t="str">
        <f>IFERROR(SMALL(Comodines[FuegoC1],COUNTA($W$2:W1171)),"")</f>
        <v/>
      </c>
      <c r="AB1171" s="3"/>
      <c r="AD1171" s="3"/>
      <c r="AE1171" s="3"/>
    </row>
    <row r="1172" spans="1:31" ht="15" x14ac:dyDescent="0.25">
      <c r="A1172" s="25">
        <v>19.435929999999999</v>
      </c>
      <c r="B1172" s="18">
        <v>-92.037080000000003</v>
      </c>
      <c r="C1172" s="2">
        <v>312.7</v>
      </c>
      <c r="D1172" s="2">
        <v>0.7</v>
      </c>
      <c r="E1172" s="2">
        <v>0.8</v>
      </c>
      <c r="F1172" s="4">
        <v>42644</v>
      </c>
      <c r="G1172" s="2">
        <v>650</v>
      </c>
      <c r="H1172" s="2" t="s">
        <v>0</v>
      </c>
      <c r="I1172" s="2" t="s">
        <v>1</v>
      </c>
      <c r="J1172" s="2" t="s">
        <v>2</v>
      </c>
      <c r="K1172" s="2">
        <v>286.39999999999998</v>
      </c>
      <c r="L1172" s="2">
        <v>0</v>
      </c>
      <c r="M1172" s="6" t="s">
        <v>0</v>
      </c>
      <c r="N1172" s="23"/>
      <c r="O1172" s="21" t="str">
        <f>Comodines[[#This Row],[Lat_trunc]]&amp;Comodines[[#This Row],[Lon_trunc]]</f>
        <v>19.436-92.037</v>
      </c>
      <c r="P1172" s="21">
        <f>MROUND(Datos[[#This Row],[Latitude]],IF(Datos[[#This Row],[Latitude]]&lt;0,-Precisión,Precisión))</f>
        <v>19.436</v>
      </c>
      <c r="Q1172" s="21">
        <f>MROUND(Datos[[#This Row],[Longitude]],IF(Datos[[#This Row],[Longitude]]&lt;0,-Precisión,Precisión))</f>
        <v>-92.037000000000006</v>
      </c>
      <c r="R1172" s="1">
        <v>1171</v>
      </c>
      <c r="S1172" s="5" t="b">
        <f>AND(Datos[[#This Row],[Latitude]]&gt;=Latitud_,Datos[[#This Row],[Latitude]]&lt;=_Latitud)</f>
        <v>1</v>
      </c>
      <c r="T1172" s="2" t="b">
        <f>AND(Datos[[#This Row],[Longitude]]&gt;=Longitud_,Datos[[#This Row],[Longitude]]&lt;=_Longitud)</f>
        <v>0</v>
      </c>
      <c r="U1172" s="2" t="b">
        <f>AND(Comodines[[#This Row],[Latitud]],Comodines[[#This Row],[Longitud]])</f>
        <v>0</v>
      </c>
      <c r="V1172" s="2" t="b">
        <f>IF(COUNTIFS($O$2:O1172,Comodines[[#This Row],[LatT&amp;LonT]],$F$2:F1172,Datos[[#This Row],[Acq_date]]-1)=0,TRUE,FALSE)</f>
        <v>1</v>
      </c>
      <c r="W1172" s="2" t="b">
        <f>AND(Comodines[[#This Row],[L&amp;L]],Comodines[[#This Row],[Nuevo_Fuego]])</f>
        <v>0</v>
      </c>
      <c r="X1172" s="2" t="str">
        <f>IF(Comodines[[#This Row],[L&amp;L]],Comodines[[#This Row],[Contador]],"")</f>
        <v/>
      </c>
      <c r="Y1172" s="2" t="str">
        <f>IFERROR(SMALL(Comodines[L&amp;LC1],COUNTA($U$2:U1172)),"")</f>
        <v/>
      </c>
      <c r="Z1172" s="2" t="str">
        <f>IF(AND(Comodines[[#This Row],[Nuevo_Fuego]],Comodines[[#This Row],[L&amp;L]]),Comodines[[#This Row],[Contador]],"")</f>
        <v/>
      </c>
      <c r="AA1172" s="2" t="str">
        <f>IFERROR(SMALL(Comodines[FuegoC1],COUNTA($W$2:W1172)),"")</f>
        <v/>
      </c>
      <c r="AB1172" s="3"/>
      <c r="AD1172" s="3"/>
      <c r="AE1172" s="3"/>
    </row>
    <row r="1173" spans="1:31" ht="15" x14ac:dyDescent="0.25">
      <c r="A1173" s="25">
        <v>19.426100000000002</v>
      </c>
      <c r="B1173" s="18">
        <v>-92.085059999999999</v>
      </c>
      <c r="C1173" s="2">
        <v>304.3</v>
      </c>
      <c r="D1173" s="2">
        <v>0.7</v>
      </c>
      <c r="E1173" s="2">
        <v>0.8</v>
      </c>
      <c r="F1173" s="4">
        <v>42644</v>
      </c>
      <c r="G1173" s="2">
        <v>650</v>
      </c>
      <c r="H1173" s="2" t="s">
        <v>0</v>
      </c>
      <c r="I1173" s="2" t="s">
        <v>1</v>
      </c>
      <c r="J1173" s="2" t="s">
        <v>2</v>
      </c>
      <c r="K1173" s="2">
        <v>286.60000000000002</v>
      </c>
      <c r="L1173" s="2">
        <v>0</v>
      </c>
      <c r="M1173" s="6" t="s">
        <v>0</v>
      </c>
      <c r="N1173" s="23"/>
      <c r="O1173" s="21" t="str">
        <f>Comodines[[#This Row],[Lat_trunc]]&amp;Comodines[[#This Row],[Lon_trunc]]</f>
        <v>19.426-92.085</v>
      </c>
      <c r="P1173" s="21">
        <f>MROUND(Datos[[#This Row],[Latitude]],IF(Datos[[#This Row],[Latitude]]&lt;0,-Precisión,Precisión))</f>
        <v>19.426000000000002</v>
      </c>
      <c r="Q1173" s="21">
        <f>MROUND(Datos[[#This Row],[Longitude]],IF(Datos[[#This Row],[Longitude]]&lt;0,-Precisión,Precisión))</f>
        <v>-92.085000000000008</v>
      </c>
      <c r="R1173" s="1">
        <v>1172</v>
      </c>
      <c r="S1173" s="5" t="b">
        <f>AND(Datos[[#This Row],[Latitude]]&gt;=Latitud_,Datos[[#This Row],[Latitude]]&lt;=_Latitud)</f>
        <v>1</v>
      </c>
      <c r="T1173" s="2" t="b">
        <f>AND(Datos[[#This Row],[Longitude]]&gt;=Longitud_,Datos[[#This Row],[Longitude]]&lt;=_Longitud)</f>
        <v>0</v>
      </c>
      <c r="U1173" s="2" t="b">
        <f>AND(Comodines[[#This Row],[Latitud]],Comodines[[#This Row],[Longitud]])</f>
        <v>0</v>
      </c>
      <c r="V1173" s="2" t="b">
        <f>IF(COUNTIFS($O$2:O1173,Comodines[[#This Row],[LatT&amp;LonT]],$F$2:F1173,Datos[[#This Row],[Acq_date]]-1)=0,TRUE,FALSE)</f>
        <v>1</v>
      </c>
      <c r="W1173" s="2" t="b">
        <f>AND(Comodines[[#This Row],[L&amp;L]],Comodines[[#This Row],[Nuevo_Fuego]])</f>
        <v>0</v>
      </c>
      <c r="X1173" s="2" t="str">
        <f>IF(Comodines[[#This Row],[L&amp;L]],Comodines[[#This Row],[Contador]],"")</f>
        <v/>
      </c>
      <c r="Y1173" s="2" t="str">
        <f>IFERROR(SMALL(Comodines[L&amp;LC1],COUNTA($U$2:U1173)),"")</f>
        <v/>
      </c>
      <c r="Z1173" s="2" t="str">
        <f>IF(AND(Comodines[[#This Row],[Nuevo_Fuego]],Comodines[[#This Row],[L&amp;L]]),Comodines[[#This Row],[Contador]],"")</f>
        <v/>
      </c>
      <c r="AA1173" s="2" t="str">
        <f>IFERROR(SMALL(Comodines[FuegoC1],COUNTA($W$2:W1173)),"")</f>
        <v/>
      </c>
      <c r="AB1173" s="3"/>
      <c r="AD1173" s="3"/>
      <c r="AE1173" s="3"/>
    </row>
    <row r="1174" spans="1:31" ht="15" x14ac:dyDescent="0.25">
      <c r="A1174" s="25">
        <v>19.425540000000002</v>
      </c>
      <c r="B1174" s="18">
        <v>-92.078379999999996</v>
      </c>
      <c r="C1174" s="2">
        <v>309.89999999999998</v>
      </c>
      <c r="D1174" s="2">
        <v>0.7</v>
      </c>
      <c r="E1174" s="2">
        <v>0.8</v>
      </c>
      <c r="F1174" s="4">
        <v>42644</v>
      </c>
      <c r="G1174" s="2">
        <v>650</v>
      </c>
      <c r="H1174" s="2" t="s">
        <v>0</v>
      </c>
      <c r="I1174" s="2" t="s">
        <v>1</v>
      </c>
      <c r="J1174" s="2" t="s">
        <v>2</v>
      </c>
      <c r="K1174" s="2">
        <v>286.7</v>
      </c>
      <c r="L1174" s="2">
        <v>0</v>
      </c>
      <c r="M1174" s="6" t="s">
        <v>0</v>
      </c>
      <c r="N1174" s="23"/>
      <c r="O1174" s="21" t="str">
        <f>Comodines[[#This Row],[Lat_trunc]]&amp;Comodines[[#This Row],[Lon_trunc]]</f>
        <v>19.4255-92.0785</v>
      </c>
      <c r="P1174" s="21">
        <f>MROUND(Datos[[#This Row],[Latitude]],IF(Datos[[#This Row],[Latitude]]&lt;0,-Precisión,Precisión))</f>
        <v>19.4255</v>
      </c>
      <c r="Q1174" s="21">
        <f>MROUND(Datos[[#This Row],[Longitude]],IF(Datos[[#This Row],[Longitude]]&lt;0,-Precisión,Precisión))</f>
        <v>-92.078500000000005</v>
      </c>
      <c r="R1174" s="1">
        <v>1173</v>
      </c>
      <c r="S1174" s="5" t="b">
        <f>AND(Datos[[#This Row],[Latitude]]&gt;=Latitud_,Datos[[#This Row],[Latitude]]&lt;=_Latitud)</f>
        <v>1</v>
      </c>
      <c r="T1174" s="2" t="b">
        <f>AND(Datos[[#This Row],[Longitude]]&gt;=Longitud_,Datos[[#This Row],[Longitude]]&lt;=_Longitud)</f>
        <v>0</v>
      </c>
      <c r="U1174" s="2" t="b">
        <f>AND(Comodines[[#This Row],[Latitud]],Comodines[[#This Row],[Longitud]])</f>
        <v>0</v>
      </c>
      <c r="V1174" s="2" t="b">
        <f>IF(COUNTIFS($O$2:O1174,Comodines[[#This Row],[LatT&amp;LonT]],$F$2:F1174,Datos[[#This Row],[Acq_date]]-1)=0,TRUE,FALSE)</f>
        <v>1</v>
      </c>
      <c r="W1174" s="2" t="b">
        <f>AND(Comodines[[#This Row],[L&amp;L]],Comodines[[#This Row],[Nuevo_Fuego]])</f>
        <v>0</v>
      </c>
      <c r="X1174" s="2" t="str">
        <f>IF(Comodines[[#This Row],[L&amp;L]],Comodines[[#This Row],[Contador]],"")</f>
        <v/>
      </c>
      <c r="Y1174" s="2" t="str">
        <f>IFERROR(SMALL(Comodines[L&amp;LC1],COUNTA($U$2:U1174)),"")</f>
        <v/>
      </c>
      <c r="Z1174" s="2" t="str">
        <f>IF(AND(Comodines[[#This Row],[Nuevo_Fuego]],Comodines[[#This Row],[L&amp;L]]),Comodines[[#This Row],[Contador]],"")</f>
        <v/>
      </c>
      <c r="AA1174" s="2" t="str">
        <f>IFERROR(SMALL(Comodines[FuegoC1],COUNTA($W$2:W1174)),"")</f>
        <v/>
      </c>
      <c r="AB1174" s="3"/>
      <c r="AD1174" s="3"/>
      <c r="AE1174" s="3"/>
    </row>
    <row r="1175" spans="1:31" ht="15" x14ac:dyDescent="0.25">
      <c r="A1175" s="25">
        <v>19.402059999999999</v>
      </c>
      <c r="B1175" s="18">
        <v>-92.047079999999994</v>
      </c>
      <c r="C1175" s="2">
        <v>316.5</v>
      </c>
      <c r="D1175" s="2">
        <v>0.7</v>
      </c>
      <c r="E1175" s="2">
        <v>0.8</v>
      </c>
      <c r="F1175" s="4">
        <v>42644</v>
      </c>
      <c r="G1175" s="2">
        <v>650</v>
      </c>
      <c r="H1175" s="2" t="s">
        <v>0</v>
      </c>
      <c r="I1175" s="2" t="s">
        <v>1</v>
      </c>
      <c r="J1175" s="2" t="s">
        <v>2</v>
      </c>
      <c r="K1175" s="2">
        <v>286.7</v>
      </c>
      <c r="L1175" s="2">
        <v>0</v>
      </c>
      <c r="M1175" s="6" t="s">
        <v>0</v>
      </c>
      <c r="N1175" s="23"/>
      <c r="O1175" s="21" t="str">
        <f>Comodines[[#This Row],[Lat_trunc]]&amp;Comodines[[#This Row],[Lon_trunc]]</f>
        <v>19.402-92.047</v>
      </c>
      <c r="P1175" s="21">
        <f>MROUND(Datos[[#This Row],[Latitude]],IF(Datos[[#This Row],[Latitude]]&lt;0,-Precisión,Precisión))</f>
        <v>19.402000000000001</v>
      </c>
      <c r="Q1175" s="21">
        <f>MROUND(Datos[[#This Row],[Longitude]],IF(Datos[[#This Row],[Longitude]]&lt;0,-Precisión,Precisión))</f>
        <v>-92.046999999999997</v>
      </c>
      <c r="R1175" s="1">
        <v>1174</v>
      </c>
      <c r="S1175" s="5" t="b">
        <f>AND(Datos[[#This Row],[Latitude]]&gt;=Latitud_,Datos[[#This Row],[Latitude]]&lt;=_Latitud)</f>
        <v>1</v>
      </c>
      <c r="T1175" s="2" t="b">
        <f>AND(Datos[[#This Row],[Longitude]]&gt;=Longitud_,Datos[[#This Row],[Longitude]]&lt;=_Longitud)</f>
        <v>0</v>
      </c>
      <c r="U1175" s="2" t="b">
        <f>AND(Comodines[[#This Row],[Latitud]],Comodines[[#This Row],[Longitud]])</f>
        <v>0</v>
      </c>
      <c r="V1175" s="2" t="b">
        <f>IF(COUNTIFS($O$2:O1175,Comodines[[#This Row],[LatT&amp;LonT]],$F$2:F1175,Datos[[#This Row],[Acq_date]]-1)=0,TRUE,FALSE)</f>
        <v>1</v>
      </c>
      <c r="W1175" s="2" t="b">
        <f>AND(Comodines[[#This Row],[L&amp;L]],Comodines[[#This Row],[Nuevo_Fuego]])</f>
        <v>0</v>
      </c>
      <c r="X1175" s="2" t="str">
        <f>IF(Comodines[[#This Row],[L&amp;L]],Comodines[[#This Row],[Contador]],"")</f>
        <v/>
      </c>
      <c r="Y1175" s="2" t="str">
        <f>IFERROR(SMALL(Comodines[L&amp;LC1],COUNTA($U$2:U1175)),"")</f>
        <v/>
      </c>
      <c r="Z1175" s="2" t="str">
        <f>IF(AND(Comodines[[#This Row],[Nuevo_Fuego]],Comodines[[#This Row],[L&amp;L]]),Comodines[[#This Row],[Contador]],"")</f>
        <v/>
      </c>
      <c r="AA1175" s="2" t="str">
        <f>IFERROR(SMALL(Comodines[FuegoC1],COUNTA($W$2:W1175)),"")</f>
        <v/>
      </c>
      <c r="AB1175" s="3"/>
      <c r="AD1175" s="3"/>
      <c r="AE1175" s="3"/>
    </row>
    <row r="1176" spans="1:31" ht="15" x14ac:dyDescent="0.25">
      <c r="A1176" s="25">
        <v>19.39517</v>
      </c>
      <c r="B1176" s="18">
        <v>-92.047749999999994</v>
      </c>
      <c r="C1176" s="2">
        <v>341.5</v>
      </c>
      <c r="D1176" s="2">
        <v>0.7</v>
      </c>
      <c r="E1176" s="2">
        <v>0.8</v>
      </c>
      <c r="F1176" s="4">
        <v>42644</v>
      </c>
      <c r="G1176" s="2">
        <v>650</v>
      </c>
      <c r="H1176" s="2" t="s">
        <v>0</v>
      </c>
      <c r="I1176" s="2" t="s">
        <v>1</v>
      </c>
      <c r="J1176" s="2" t="s">
        <v>2</v>
      </c>
      <c r="K1176" s="2">
        <v>287.10000000000002</v>
      </c>
      <c r="L1176" s="2">
        <v>0</v>
      </c>
      <c r="M1176" s="6" t="s">
        <v>0</v>
      </c>
      <c r="N1176" s="23"/>
      <c r="O1176" s="21" t="str">
        <f>Comodines[[#This Row],[Lat_trunc]]&amp;Comodines[[#This Row],[Lon_trunc]]</f>
        <v>19.395-92.0475</v>
      </c>
      <c r="P1176" s="21">
        <f>MROUND(Datos[[#This Row],[Latitude]],IF(Datos[[#This Row],[Latitude]]&lt;0,-Precisión,Precisión))</f>
        <v>19.395</v>
      </c>
      <c r="Q1176" s="21">
        <f>MROUND(Datos[[#This Row],[Longitude]],IF(Datos[[#This Row],[Longitude]]&lt;0,-Precisión,Precisión))</f>
        <v>-92.047499999999999</v>
      </c>
      <c r="R1176" s="1">
        <v>1175</v>
      </c>
      <c r="S1176" s="5" t="b">
        <f>AND(Datos[[#This Row],[Latitude]]&gt;=Latitud_,Datos[[#This Row],[Latitude]]&lt;=_Latitud)</f>
        <v>1</v>
      </c>
      <c r="T1176" s="2" t="b">
        <f>AND(Datos[[#This Row],[Longitude]]&gt;=Longitud_,Datos[[#This Row],[Longitude]]&lt;=_Longitud)</f>
        <v>0</v>
      </c>
      <c r="U1176" s="2" t="b">
        <f>AND(Comodines[[#This Row],[Latitud]],Comodines[[#This Row],[Longitud]])</f>
        <v>0</v>
      </c>
      <c r="V1176" s="2" t="b">
        <f>IF(COUNTIFS($O$2:O1176,Comodines[[#This Row],[LatT&amp;LonT]],$F$2:F1176,Datos[[#This Row],[Acq_date]]-1)=0,TRUE,FALSE)</f>
        <v>1</v>
      </c>
      <c r="W1176" s="2" t="b">
        <f>AND(Comodines[[#This Row],[L&amp;L]],Comodines[[#This Row],[Nuevo_Fuego]])</f>
        <v>0</v>
      </c>
      <c r="X1176" s="2" t="str">
        <f>IF(Comodines[[#This Row],[L&amp;L]],Comodines[[#This Row],[Contador]],"")</f>
        <v/>
      </c>
      <c r="Y1176" s="2" t="str">
        <f>IFERROR(SMALL(Comodines[L&amp;LC1],COUNTA($U$2:U1176)),"")</f>
        <v/>
      </c>
      <c r="Z1176" s="2" t="str">
        <f>IF(AND(Comodines[[#This Row],[Nuevo_Fuego]],Comodines[[#This Row],[L&amp;L]]),Comodines[[#This Row],[Contador]],"")</f>
        <v/>
      </c>
      <c r="AA1176" s="2" t="str">
        <f>IFERROR(SMALL(Comodines[FuegoC1],COUNTA($W$2:W1176)),"")</f>
        <v/>
      </c>
      <c r="AB1176" s="3"/>
      <c r="AD1176" s="3"/>
      <c r="AE1176" s="3"/>
    </row>
    <row r="1177" spans="1:31" ht="15" x14ac:dyDescent="0.25">
      <c r="A1177" s="25">
        <v>19.38195</v>
      </c>
      <c r="B1177" s="18">
        <v>-92.055769999999995</v>
      </c>
      <c r="C1177" s="2">
        <v>310.60000000000002</v>
      </c>
      <c r="D1177" s="2">
        <v>0.7</v>
      </c>
      <c r="E1177" s="2">
        <v>0.8</v>
      </c>
      <c r="F1177" s="4">
        <v>42644</v>
      </c>
      <c r="G1177" s="2">
        <v>650</v>
      </c>
      <c r="H1177" s="2" t="s">
        <v>0</v>
      </c>
      <c r="I1177" s="2" t="s">
        <v>1</v>
      </c>
      <c r="J1177" s="2" t="s">
        <v>2</v>
      </c>
      <c r="K1177" s="2">
        <v>286.8</v>
      </c>
      <c r="L1177" s="2">
        <v>0</v>
      </c>
      <c r="M1177" s="6" t="s">
        <v>0</v>
      </c>
      <c r="N1177" s="23"/>
      <c r="O1177" s="21" t="str">
        <f>Comodines[[#This Row],[Lat_trunc]]&amp;Comodines[[#This Row],[Lon_trunc]]</f>
        <v>19.382-92.056</v>
      </c>
      <c r="P1177" s="21">
        <f>MROUND(Datos[[#This Row],[Latitude]],IF(Datos[[#This Row],[Latitude]]&lt;0,-Precisión,Precisión))</f>
        <v>19.382000000000001</v>
      </c>
      <c r="Q1177" s="21">
        <f>MROUND(Datos[[#This Row],[Longitude]],IF(Datos[[#This Row],[Longitude]]&lt;0,-Precisión,Precisión))</f>
        <v>-92.055999999999997</v>
      </c>
      <c r="R1177" s="1">
        <v>1176</v>
      </c>
      <c r="S1177" s="5" t="b">
        <f>AND(Datos[[#This Row],[Latitude]]&gt;=Latitud_,Datos[[#This Row],[Latitude]]&lt;=_Latitud)</f>
        <v>1</v>
      </c>
      <c r="T1177" s="2" t="b">
        <f>AND(Datos[[#This Row],[Longitude]]&gt;=Longitud_,Datos[[#This Row],[Longitude]]&lt;=_Longitud)</f>
        <v>0</v>
      </c>
      <c r="U1177" s="2" t="b">
        <f>AND(Comodines[[#This Row],[Latitud]],Comodines[[#This Row],[Longitud]])</f>
        <v>0</v>
      </c>
      <c r="V1177" s="2" t="b">
        <f>IF(COUNTIFS($O$2:O1177,Comodines[[#This Row],[LatT&amp;LonT]],$F$2:F1177,Datos[[#This Row],[Acq_date]]-1)=0,TRUE,FALSE)</f>
        <v>1</v>
      </c>
      <c r="W1177" s="2" t="b">
        <f>AND(Comodines[[#This Row],[L&amp;L]],Comodines[[#This Row],[Nuevo_Fuego]])</f>
        <v>0</v>
      </c>
      <c r="X1177" s="2" t="str">
        <f>IF(Comodines[[#This Row],[L&amp;L]],Comodines[[#This Row],[Contador]],"")</f>
        <v/>
      </c>
      <c r="Y1177" s="2" t="str">
        <f>IFERROR(SMALL(Comodines[L&amp;LC1],COUNTA($U$2:U1177)),"")</f>
        <v/>
      </c>
      <c r="Z1177" s="2" t="str">
        <f>IF(AND(Comodines[[#This Row],[Nuevo_Fuego]],Comodines[[#This Row],[L&amp;L]]),Comodines[[#This Row],[Contador]],"")</f>
        <v/>
      </c>
      <c r="AA1177" s="2" t="str">
        <f>IFERROR(SMALL(Comodines[FuegoC1],COUNTA($W$2:W1177)),"")</f>
        <v/>
      </c>
      <c r="AB1177" s="3"/>
      <c r="AD1177" s="3"/>
      <c r="AE1177" s="3"/>
    </row>
    <row r="1178" spans="1:31" ht="15" x14ac:dyDescent="0.25">
      <c r="A1178" s="25">
        <v>19.37125</v>
      </c>
      <c r="B1178" s="18">
        <v>-92.01003</v>
      </c>
      <c r="C1178" s="2">
        <v>311.8</v>
      </c>
      <c r="D1178" s="2">
        <v>0.7</v>
      </c>
      <c r="E1178" s="2">
        <v>0.8</v>
      </c>
      <c r="F1178" s="4">
        <v>42644</v>
      </c>
      <c r="G1178" s="2">
        <v>650</v>
      </c>
      <c r="H1178" s="2" t="s">
        <v>0</v>
      </c>
      <c r="I1178" s="2" t="s">
        <v>1</v>
      </c>
      <c r="J1178" s="2" t="s">
        <v>2</v>
      </c>
      <c r="K1178" s="2">
        <v>286.7</v>
      </c>
      <c r="L1178" s="2">
        <v>0</v>
      </c>
      <c r="M1178" s="6" t="s">
        <v>0</v>
      </c>
      <c r="N1178" s="23"/>
      <c r="O1178" s="21" t="str">
        <f>Comodines[[#This Row],[Lat_trunc]]&amp;Comodines[[#This Row],[Lon_trunc]]</f>
        <v>19.3715-92.01</v>
      </c>
      <c r="P1178" s="21">
        <f>MROUND(Datos[[#This Row],[Latitude]],IF(Datos[[#This Row],[Latitude]]&lt;0,-Precisión,Precisión))</f>
        <v>19.371500000000001</v>
      </c>
      <c r="Q1178" s="21">
        <f>MROUND(Datos[[#This Row],[Longitude]],IF(Datos[[#This Row],[Longitude]]&lt;0,-Precisión,Precisión))</f>
        <v>-92.01</v>
      </c>
      <c r="R1178" s="1">
        <v>1177</v>
      </c>
      <c r="S1178" s="5" t="b">
        <f>AND(Datos[[#This Row],[Latitude]]&gt;=Latitud_,Datos[[#This Row],[Latitude]]&lt;=_Latitud)</f>
        <v>1</v>
      </c>
      <c r="T1178" s="2" t="b">
        <f>AND(Datos[[#This Row],[Longitude]]&gt;=Longitud_,Datos[[#This Row],[Longitude]]&lt;=_Longitud)</f>
        <v>0</v>
      </c>
      <c r="U1178" s="2" t="b">
        <f>AND(Comodines[[#This Row],[Latitud]],Comodines[[#This Row],[Longitud]])</f>
        <v>0</v>
      </c>
      <c r="V1178" s="2" t="b">
        <f>IF(COUNTIFS($O$2:O1178,Comodines[[#This Row],[LatT&amp;LonT]],$F$2:F1178,Datos[[#This Row],[Acq_date]]-1)=0,TRUE,FALSE)</f>
        <v>1</v>
      </c>
      <c r="W1178" s="2" t="b">
        <f>AND(Comodines[[#This Row],[L&amp;L]],Comodines[[#This Row],[Nuevo_Fuego]])</f>
        <v>0</v>
      </c>
      <c r="X1178" s="2" t="str">
        <f>IF(Comodines[[#This Row],[L&amp;L]],Comodines[[#This Row],[Contador]],"")</f>
        <v/>
      </c>
      <c r="Y1178" s="2" t="str">
        <f>IFERROR(SMALL(Comodines[L&amp;LC1],COUNTA($U$2:U1178)),"")</f>
        <v/>
      </c>
      <c r="Z1178" s="2" t="str">
        <f>IF(AND(Comodines[[#This Row],[Nuevo_Fuego]],Comodines[[#This Row],[L&amp;L]]),Comodines[[#This Row],[Contador]],"")</f>
        <v/>
      </c>
      <c r="AA1178" s="2" t="str">
        <f>IFERROR(SMALL(Comodines[FuegoC1],COUNTA($W$2:W1178)),"")</f>
        <v/>
      </c>
      <c r="AB1178" s="3"/>
      <c r="AD1178" s="3"/>
      <c r="AE1178" s="3"/>
    </row>
    <row r="1179" spans="1:31" ht="15" x14ac:dyDescent="0.25">
      <c r="A1179" s="25">
        <v>19.364380000000001</v>
      </c>
      <c r="B1179" s="18">
        <v>-92.010710000000003</v>
      </c>
      <c r="C1179" s="2">
        <v>307</v>
      </c>
      <c r="D1179" s="2">
        <v>0.7</v>
      </c>
      <c r="E1179" s="2">
        <v>0.8</v>
      </c>
      <c r="F1179" s="4">
        <v>42644</v>
      </c>
      <c r="G1179" s="2">
        <v>650</v>
      </c>
      <c r="H1179" s="2" t="s">
        <v>0</v>
      </c>
      <c r="I1179" s="2" t="s">
        <v>1</v>
      </c>
      <c r="J1179" s="2" t="s">
        <v>2</v>
      </c>
      <c r="K1179" s="2">
        <v>287.2</v>
      </c>
      <c r="L1179" s="2">
        <v>0</v>
      </c>
      <c r="M1179" s="6" t="s">
        <v>0</v>
      </c>
      <c r="N1179" s="23"/>
      <c r="O1179" s="21" t="str">
        <f>Comodines[[#This Row],[Lat_trunc]]&amp;Comodines[[#This Row],[Lon_trunc]]</f>
        <v>19.3645-92.0105</v>
      </c>
      <c r="P1179" s="21">
        <f>MROUND(Datos[[#This Row],[Latitude]],IF(Datos[[#This Row],[Latitude]]&lt;0,-Precisión,Precisión))</f>
        <v>19.3645</v>
      </c>
      <c r="Q1179" s="21">
        <f>MROUND(Datos[[#This Row],[Longitude]],IF(Datos[[#This Row],[Longitude]]&lt;0,-Precisión,Precisión))</f>
        <v>-92.010500000000008</v>
      </c>
      <c r="R1179" s="1">
        <v>1178</v>
      </c>
      <c r="S1179" s="5" t="b">
        <f>AND(Datos[[#This Row],[Latitude]]&gt;=Latitud_,Datos[[#This Row],[Latitude]]&lt;=_Latitud)</f>
        <v>1</v>
      </c>
      <c r="T1179" s="2" t="b">
        <f>AND(Datos[[#This Row],[Longitude]]&gt;=Longitud_,Datos[[#This Row],[Longitude]]&lt;=_Longitud)</f>
        <v>0</v>
      </c>
      <c r="U1179" s="2" t="b">
        <f>AND(Comodines[[#This Row],[Latitud]],Comodines[[#This Row],[Longitud]])</f>
        <v>0</v>
      </c>
      <c r="V1179" s="2" t="b">
        <f>IF(COUNTIFS($O$2:O1179,Comodines[[#This Row],[LatT&amp;LonT]],$F$2:F1179,Datos[[#This Row],[Acq_date]]-1)=0,TRUE,FALSE)</f>
        <v>1</v>
      </c>
      <c r="W1179" s="2" t="b">
        <f>AND(Comodines[[#This Row],[L&amp;L]],Comodines[[#This Row],[Nuevo_Fuego]])</f>
        <v>0</v>
      </c>
      <c r="X1179" s="2" t="str">
        <f>IF(Comodines[[#This Row],[L&amp;L]],Comodines[[#This Row],[Contador]],"")</f>
        <v/>
      </c>
      <c r="Y1179" s="2" t="str">
        <f>IFERROR(SMALL(Comodines[L&amp;LC1],COUNTA($U$2:U1179)),"")</f>
        <v/>
      </c>
      <c r="Z1179" s="2" t="str">
        <f>IF(AND(Comodines[[#This Row],[Nuevo_Fuego]],Comodines[[#This Row],[L&amp;L]]),Comodines[[#This Row],[Contador]],"")</f>
        <v/>
      </c>
      <c r="AA1179" s="2" t="str">
        <f>IFERROR(SMALL(Comodines[FuegoC1],COUNTA($W$2:W1179)),"")</f>
        <v/>
      </c>
      <c r="AB1179" s="3"/>
      <c r="AD1179" s="3"/>
      <c r="AE1179" s="3"/>
    </row>
    <row r="1180" spans="1:31" ht="15" x14ac:dyDescent="0.25">
      <c r="A1180" s="25">
        <v>19.294589999999999</v>
      </c>
      <c r="B1180" s="18">
        <v>-92.178830000000005</v>
      </c>
      <c r="C1180" s="2">
        <v>367</v>
      </c>
      <c r="D1180" s="2">
        <v>0.7</v>
      </c>
      <c r="E1180" s="2">
        <v>0.8</v>
      </c>
      <c r="F1180" s="4">
        <v>42644</v>
      </c>
      <c r="G1180" s="2">
        <v>650</v>
      </c>
      <c r="H1180" s="2" t="s">
        <v>0</v>
      </c>
      <c r="I1180" s="2" t="s">
        <v>1</v>
      </c>
      <c r="J1180" s="2" t="s">
        <v>2</v>
      </c>
      <c r="K1180" s="2">
        <v>286.5</v>
      </c>
      <c r="L1180" s="2">
        <v>0</v>
      </c>
      <c r="M1180" s="6" t="s">
        <v>0</v>
      </c>
      <c r="N1180" s="23"/>
      <c r="O1180" s="21" t="str">
        <f>Comodines[[#This Row],[Lat_trunc]]&amp;Comodines[[#This Row],[Lon_trunc]]</f>
        <v>19.2945-92.179</v>
      </c>
      <c r="P1180" s="21">
        <f>MROUND(Datos[[#This Row],[Latitude]],IF(Datos[[#This Row],[Latitude]]&lt;0,-Precisión,Precisión))</f>
        <v>19.294499999999999</v>
      </c>
      <c r="Q1180" s="21">
        <f>MROUND(Datos[[#This Row],[Longitude]],IF(Datos[[#This Row],[Longitude]]&lt;0,-Precisión,Precisión))</f>
        <v>-92.179000000000002</v>
      </c>
      <c r="R1180" s="1">
        <v>1179</v>
      </c>
      <c r="S1180" s="5" t="b">
        <f>AND(Datos[[#This Row],[Latitude]]&gt;=Latitud_,Datos[[#This Row],[Latitude]]&lt;=_Latitud)</f>
        <v>1</v>
      </c>
      <c r="T1180" s="2" t="b">
        <f>AND(Datos[[#This Row],[Longitude]]&gt;=Longitud_,Datos[[#This Row],[Longitude]]&lt;=_Longitud)</f>
        <v>0</v>
      </c>
      <c r="U1180" s="2" t="b">
        <f>AND(Comodines[[#This Row],[Latitud]],Comodines[[#This Row],[Longitud]])</f>
        <v>0</v>
      </c>
      <c r="V1180" s="2" t="b">
        <f>IF(COUNTIFS($O$2:O1180,Comodines[[#This Row],[LatT&amp;LonT]],$F$2:F1180,Datos[[#This Row],[Acq_date]]-1)=0,TRUE,FALSE)</f>
        <v>1</v>
      </c>
      <c r="W1180" s="2" t="b">
        <f>AND(Comodines[[#This Row],[L&amp;L]],Comodines[[#This Row],[Nuevo_Fuego]])</f>
        <v>0</v>
      </c>
      <c r="X1180" s="2" t="str">
        <f>IF(Comodines[[#This Row],[L&amp;L]],Comodines[[#This Row],[Contador]],"")</f>
        <v/>
      </c>
      <c r="Y1180" s="2" t="str">
        <f>IFERROR(SMALL(Comodines[L&amp;LC1],COUNTA($U$2:U1180)),"")</f>
        <v/>
      </c>
      <c r="Z1180" s="2" t="str">
        <f>IF(AND(Comodines[[#This Row],[Nuevo_Fuego]],Comodines[[#This Row],[L&amp;L]]),Comodines[[#This Row],[Contador]],"")</f>
        <v/>
      </c>
      <c r="AA1180" s="2" t="str">
        <f>IFERROR(SMALL(Comodines[FuegoC1],COUNTA($W$2:W1180)),"")</f>
        <v/>
      </c>
      <c r="AB1180" s="3"/>
      <c r="AD1180" s="3"/>
      <c r="AE1180" s="3"/>
    </row>
    <row r="1181" spans="1:31" ht="15" x14ac:dyDescent="0.25">
      <c r="A1181" s="25">
        <v>19.294029999999999</v>
      </c>
      <c r="B1181" s="18">
        <v>-92.172070000000005</v>
      </c>
      <c r="C1181" s="2">
        <v>354.4</v>
      </c>
      <c r="D1181" s="2">
        <v>0.7</v>
      </c>
      <c r="E1181" s="2">
        <v>0.8</v>
      </c>
      <c r="F1181" s="4">
        <v>42644</v>
      </c>
      <c r="G1181" s="2">
        <v>650</v>
      </c>
      <c r="H1181" s="2" t="s">
        <v>0</v>
      </c>
      <c r="I1181" s="2" t="s">
        <v>1</v>
      </c>
      <c r="J1181" s="2" t="s">
        <v>2</v>
      </c>
      <c r="K1181" s="2">
        <v>287.2</v>
      </c>
      <c r="L1181" s="2">
        <v>0</v>
      </c>
      <c r="M1181" s="6" t="s">
        <v>0</v>
      </c>
      <c r="N1181" s="23"/>
      <c r="O1181" s="21" t="str">
        <f>Comodines[[#This Row],[Lat_trunc]]&amp;Comodines[[#This Row],[Lon_trunc]]</f>
        <v>19.294-92.172</v>
      </c>
      <c r="P1181" s="21">
        <f>MROUND(Datos[[#This Row],[Latitude]],IF(Datos[[#This Row],[Latitude]]&lt;0,-Precisión,Precisión))</f>
        <v>19.294</v>
      </c>
      <c r="Q1181" s="21">
        <f>MROUND(Datos[[#This Row],[Longitude]],IF(Datos[[#This Row],[Longitude]]&lt;0,-Precisión,Precisión))</f>
        <v>-92.171999999999997</v>
      </c>
      <c r="R1181" s="1">
        <v>1180</v>
      </c>
      <c r="S1181" s="5" t="b">
        <f>AND(Datos[[#This Row],[Latitude]]&gt;=Latitud_,Datos[[#This Row],[Latitude]]&lt;=_Latitud)</f>
        <v>1</v>
      </c>
      <c r="T1181" s="2" t="b">
        <f>AND(Datos[[#This Row],[Longitude]]&gt;=Longitud_,Datos[[#This Row],[Longitude]]&lt;=_Longitud)</f>
        <v>0</v>
      </c>
      <c r="U1181" s="2" t="b">
        <f>AND(Comodines[[#This Row],[Latitud]],Comodines[[#This Row],[Longitud]])</f>
        <v>0</v>
      </c>
      <c r="V1181" s="2" t="b">
        <f>IF(COUNTIFS($O$2:O1181,Comodines[[#This Row],[LatT&amp;LonT]],$F$2:F1181,Datos[[#This Row],[Acq_date]]-1)=0,TRUE,FALSE)</f>
        <v>1</v>
      </c>
      <c r="W1181" s="2" t="b">
        <f>AND(Comodines[[#This Row],[L&amp;L]],Comodines[[#This Row],[Nuevo_Fuego]])</f>
        <v>0</v>
      </c>
      <c r="X1181" s="2" t="str">
        <f>IF(Comodines[[#This Row],[L&amp;L]],Comodines[[#This Row],[Contador]],"")</f>
        <v/>
      </c>
      <c r="Y1181" s="2" t="str">
        <f>IFERROR(SMALL(Comodines[L&amp;LC1],COUNTA($U$2:U1181)),"")</f>
        <v/>
      </c>
      <c r="Z1181" s="2" t="str">
        <f>IF(AND(Comodines[[#This Row],[Nuevo_Fuego]],Comodines[[#This Row],[L&amp;L]]),Comodines[[#This Row],[Contador]],"")</f>
        <v/>
      </c>
      <c r="AA1181" s="2" t="str">
        <f>IFERROR(SMALL(Comodines[FuegoC1],COUNTA($W$2:W1181)),"")</f>
        <v/>
      </c>
      <c r="AB1181" s="3"/>
      <c r="AD1181" s="3"/>
      <c r="AE1181" s="3"/>
    </row>
    <row r="1182" spans="1:31" ht="15" x14ac:dyDescent="0.25">
      <c r="A1182" s="25">
        <v>19.29515</v>
      </c>
      <c r="B1182" s="18">
        <v>-92.185590000000005</v>
      </c>
      <c r="C1182" s="2">
        <v>305.8</v>
      </c>
      <c r="D1182" s="2">
        <v>0.7</v>
      </c>
      <c r="E1182" s="2">
        <v>0.8</v>
      </c>
      <c r="F1182" s="4">
        <v>42644</v>
      </c>
      <c r="G1182" s="2">
        <v>650</v>
      </c>
      <c r="H1182" s="2" t="s">
        <v>0</v>
      </c>
      <c r="I1182" s="2" t="s">
        <v>1</v>
      </c>
      <c r="J1182" s="2" t="s">
        <v>2</v>
      </c>
      <c r="K1182" s="2">
        <v>285.60000000000002</v>
      </c>
      <c r="L1182" s="2">
        <v>0</v>
      </c>
      <c r="M1182" s="6" t="s">
        <v>0</v>
      </c>
      <c r="N1182" s="23"/>
      <c r="O1182" s="21" t="str">
        <f>Comodines[[#This Row],[Lat_trunc]]&amp;Comodines[[#This Row],[Lon_trunc]]</f>
        <v>19.295-92.1855</v>
      </c>
      <c r="P1182" s="21">
        <f>MROUND(Datos[[#This Row],[Latitude]],IF(Datos[[#This Row],[Latitude]]&lt;0,-Precisión,Precisión))</f>
        <v>19.295000000000002</v>
      </c>
      <c r="Q1182" s="21">
        <f>MROUND(Datos[[#This Row],[Longitude]],IF(Datos[[#This Row],[Longitude]]&lt;0,-Precisión,Precisión))</f>
        <v>-92.185500000000005</v>
      </c>
      <c r="R1182" s="1">
        <v>1181</v>
      </c>
      <c r="S1182" s="5" t="b">
        <f>AND(Datos[[#This Row],[Latitude]]&gt;=Latitud_,Datos[[#This Row],[Latitude]]&lt;=_Latitud)</f>
        <v>1</v>
      </c>
      <c r="T1182" s="2" t="b">
        <f>AND(Datos[[#This Row],[Longitude]]&gt;=Longitud_,Datos[[#This Row],[Longitude]]&lt;=_Longitud)</f>
        <v>0</v>
      </c>
      <c r="U1182" s="2" t="b">
        <f>AND(Comodines[[#This Row],[Latitud]],Comodines[[#This Row],[Longitud]])</f>
        <v>0</v>
      </c>
      <c r="V1182" s="2" t="b">
        <f>IF(COUNTIFS($O$2:O1182,Comodines[[#This Row],[LatT&amp;LonT]],$F$2:F1182,Datos[[#This Row],[Acq_date]]-1)=0,TRUE,FALSE)</f>
        <v>1</v>
      </c>
      <c r="W1182" s="2" t="b">
        <f>AND(Comodines[[#This Row],[L&amp;L]],Comodines[[#This Row],[Nuevo_Fuego]])</f>
        <v>0</v>
      </c>
      <c r="X1182" s="2" t="str">
        <f>IF(Comodines[[#This Row],[L&amp;L]],Comodines[[#This Row],[Contador]],"")</f>
        <v/>
      </c>
      <c r="Y1182" s="2" t="str">
        <f>IFERROR(SMALL(Comodines[L&amp;LC1],COUNTA($U$2:U1182)),"")</f>
        <v/>
      </c>
      <c r="Z1182" s="2" t="str">
        <f>IF(AND(Comodines[[#This Row],[Nuevo_Fuego]],Comodines[[#This Row],[L&amp;L]]),Comodines[[#This Row],[Contador]],"")</f>
        <v/>
      </c>
      <c r="AA1182" s="2" t="str">
        <f>IFERROR(SMALL(Comodines[FuegoC1],COUNTA($W$2:W1182)),"")</f>
        <v/>
      </c>
      <c r="AB1182" s="3"/>
      <c r="AD1182" s="3"/>
      <c r="AE1182" s="3"/>
    </row>
    <row r="1183" spans="1:31" ht="15" x14ac:dyDescent="0.25">
      <c r="A1183" s="25">
        <v>19.293469999999999</v>
      </c>
      <c r="B1183" s="18">
        <v>-92.165329999999997</v>
      </c>
      <c r="C1183" s="2">
        <v>312.8</v>
      </c>
      <c r="D1183" s="2">
        <v>0.7</v>
      </c>
      <c r="E1183" s="2">
        <v>0.8</v>
      </c>
      <c r="F1183" s="4">
        <v>42644</v>
      </c>
      <c r="G1183" s="2">
        <v>650</v>
      </c>
      <c r="H1183" s="2" t="s">
        <v>0</v>
      </c>
      <c r="I1183" s="2" t="s">
        <v>1</v>
      </c>
      <c r="J1183" s="2" t="s">
        <v>2</v>
      </c>
      <c r="K1183" s="2">
        <v>286.39999999999998</v>
      </c>
      <c r="L1183" s="2">
        <v>0</v>
      </c>
      <c r="M1183" s="6" t="s">
        <v>0</v>
      </c>
      <c r="N1183" s="23"/>
      <c r="O1183" s="21" t="str">
        <f>Comodines[[#This Row],[Lat_trunc]]&amp;Comodines[[#This Row],[Lon_trunc]]</f>
        <v>19.2935-92.1655</v>
      </c>
      <c r="P1183" s="21">
        <f>MROUND(Datos[[#This Row],[Latitude]],IF(Datos[[#This Row],[Latitude]]&lt;0,-Precisión,Precisión))</f>
        <v>19.293500000000002</v>
      </c>
      <c r="Q1183" s="21">
        <f>MROUND(Datos[[#This Row],[Longitude]],IF(Datos[[#This Row],[Longitude]]&lt;0,-Precisión,Precisión))</f>
        <v>-92.165500000000009</v>
      </c>
      <c r="R1183" s="1">
        <v>1182</v>
      </c>
      <c r="S1183" s="5" t="b">
        <f>AND(Datos[[#This Row],[Latitude]]&gt;=Latitud_,Datos[[#This Row],[Latitude]]&lt;=_Latitud)</f>
        <v>1</v>
      </c>
      <c r="T1183" s="2" t="b">
        <f>AND(Datos[[#This Row],[Longitude]]&gt;=Longitud_,Datos[[#This Row],[Longitude]]&lt;=_Longitud)</f>
        <v>0</v>
      </c>
      <c r="U1183" s="2" t="b">
        <f>AND(Comodines[[#This Row],[Latitud]],Comodines[[#This Row],[Longitud]])</f>
        <v>0</v>
      </c>
      <c r="V1183" s="2" t="b">
        <f>IF(COUNTIFS($O$2:O1183,Comodines[[#This Row],[LatT&amp;LonT]],$F$2:F1183,Datos[[#This Row],[Acq_date]]-1)=0,TRUE,FALSE)</f>
        <v>1</v>
      </c>
      <c r="W1183" s="2" t="b">
        <f>AND(Comodines[[#This Row],[L&amp;L]],Comodines[[#This Row],[Nuevo_Fuego]])</f>
        <v>0</v>
      </c>
      <c r="X1183" s="2" t="str">
        <f>IF(Comodines[[#This Row],[L&amp;L]],Comodines[[#This Row],[Contador]],"")</f>
        <v/>
      </c>
      <c r="Y1183" s="2" t="str">
        <f>IFERROR(SMALL(Comodines[L&amp;LC1],COUNTA($U$2:U1183)),"")</f>
        <v/>
      </c>
      <c r="Z1183" s="2" t="str">
        <f>IF(AND(Comodines[[#This Row],[Nuevo_Fuego]],Comodines[[#This Row],[L&amp;L]]),Comodines[[#This Row],[Contador]],"")</f>
        <v/>
      </c>
      <c r="AA1183" s="2" t="str">
        <f>IFERROR(SMALL(Comodines[FuegoC1],COUNTA($W$2:W1183)),"")</f>
        <v/>
      </c>
      <c r="AB1183" s="3"/>
      <c r="AD1183" s="3"/>
      <c r="AE1183" s="3"/>
    </row>
    <row r="1184" spans="1:31" ht="15" x14ac:dyDescent="0.25">
      <c r="A1184" s="25">
        <v>18.440239999999999</v>
      </c>
      <c r="B1184" s="18">
        <v>-93.167240000000007</v>
      </c>
      <c r="C1184" s="2">
        <v>304.7</v>
      </c>
      <c r="D1184" s="2">
        <v>0.8</v>
      </c>
      <c r="E1184" s="2">
        <v>0.8</v>
      </c>
      <c r="F1184" s="4">
        <v>42644</v>
      </c>
      <c r="G1184" s="2">
        <v>650</v>
      </c>
      <c r="H1184" s="2" t="s">
        <v>0</v>
      </c>
      <c r="I1184" s="2" t="s">
        <v>1</v>
      </c>
      <c r="J1184" s="2" t="s">
        <v>2</v>
      </c>
      <c r="K1184" s="2">
        <v>285.7</v>
      </c>
      <c r="L1184" s="2">
        <v>0</v>
      </c>
      <c r="M1184" s="6" t="s">
        <v>0</v>
      </c>
      <c r="N1184" s="23"/>
      <c r="O1184" s="21" t="str">
        <f>Comodines[[#This Row],[Lat_trunc]]&amp;Comodines[[#This Row],[Lon_trunc]]</f>
        <v>18.44-93.167</v>
      </c>
      <c r="P1184" s="21">
        <f>MROUND(Datos[[#This Row],[Latitude]],IF(Datos[[#This Row],[Latitude]]&lt;0,-Precisión,Precisión))</f>
        <v>18.440000000000001</v>
      </c>
      <c r="Q1184" s="21">
        <f>MROUND(Datos[[#This Row],[Longitude]],IF(Datos[[#This Row],[Longitude]]&lt;0,-Precisión,Precisión))</f>
        <v>-93.167000000000002</v>
      </c>
      <c r="R1184" s="1">
        <v>1183</v>
      </c>
      <c r="S1184" s="5" t="b">
        <f>AND(Datos[[#This Row],[Latitude]]&gt;=Latitud_,Datos[[#This Row],[Latitude]]&lt;=_Latitud)</f>
        <v>1</v>
      </c>
      <c r="T1184" s="2" t="b">
        <f>AND(Datos[[#This Row],[Longitude]]&gt;=Longitud_,Datos[[#This Row],[Longitude]]&lt;=_Longitud)</f>
        <v>0</v>
      </c>
      <c r="U1184" s="2" t="b">
        <f>AND(Comodines[[#This Row],[Latitud]],Comodines[[#This Row],[Longitud]])</f>
        <v>0</v>
      </c>
      <c r="V1184" s="2" t="b">
        <f>IF(COUNTIFS($O$2:O1184,Comodines[[#This Row],[LatT&amp;LonT]],$F$2:F1184,Datos[[#This Row],[Acq_date]]-1)=0,TRUE,FALSE)</f>
        <v>1</v>
      </c>
      <c r="W1184" s="2" t="b">
        <f>AND(Comodines[[#This Row],[L&amp;L]],Comodines[[#This Row],[Nuevo_Fuego]])</f>
        <v>0</v>
      </c>
      <c r="X1184" s="2" t="str">
        <f>IF(Comodines[[#This Row],[L&amp;L]],Comodines[[#This Row],[Contador]],"")</f>
        <v/>
      </c>
      <c r="Y1184" s="2" t="str">
        <f>IFERROR(SMALL(Comodines[L&amp;LC1],COUNTA($U$2:U1184)),"")</f>
        <v/>
      </c>
      <c r="Z1184" s="2" t="str">
        <f>IF(AND(Comodines[[#This Row],[Nuevo_Fuego]],Comodines[[#This Row],[L&amp;L]]),Comodines[[#This Row],[Contador]],"")</f>
        <v/>
      </c>
      <c r="AA1184" s="2" t="str">
        <f>IFERROR(SMALL(Comodines[FuegoC1],COUNTA($W$2:W1184)),"")</f>
        <v/>
      </c>
      <c r="AB1184" s="3"/>
      <c r="AD1184" s="3"/>
      <c r="AE1184" s="3"/>
    </row>
    <row r="1185" spans="1:31" ht="15" x14ac:dyDescent="0.25">
      <c r="A1185" s="25">
        <v>18.06737</v>
      </c>
      <c r="B1185" s="18">
        <v>-93.318079999999995</v>
      </c>
      <c r="C1185" s="2">
        <v>303.5</v>
      </c>
      <c r="D1185" s="2">
        <v>0.8</v>
      </c>
      <c r="E1185" s="2">
        <v>0.8</v>
      </c>
      <c r="F1185" s="4">
        <v>42644</v>
      </c>
      <c r="G1185" s="2">
        <v>650</v>
      </c>
      <c r="H1185" s="2" t="s">
        <v>0</v>
      </c>
      <c r="I1185" s="2" t="s">
        <v>1</v>
      </c>
      <c r="J1185" s="2" t="s">
        <v>2</v>
      </c>
      <c r="K1185" s="2">
        <v>284.5</v>
      </c>
      <c r="L1185" s="2">
        <v>0</v>
      </c>
      <c r="M1185" s="6" t="s">
        <v>0</v>
      </c>
      <c r="N1185" s="23"/>
      <c r="O1185" s="21" t="str">
        <f>Comodines[[#This Row],[Lat_trunc]]&amp;Comodines[[#This Row],[Lon_trunc]]</f>
        <v>18.0675-93.318</v>
      </c>
      <c r="P1185" s="21">
        <f>MROUND(Datos[[#This Row],[Latitude]],IF(Datos[[#This Row],[Latitude]]&lt;0,-Precisión,Precisión))</f>
        <v>18.067499999999999</v>
      </c>
      <c r="Q1185" s="21">
        <f>MROUND(Datos[[#This Row],[Longitude]],IF(Datos[[#This Row],[Longitude]]&lt;0,-Precisión,Precisión))</f>
        <v>-93.317999999999998</v>
      </c>
      <c r="R1185" s="1">
        <v>1184</v>
      </c>
      <c r="S1185" s="5" t="b">
        <f>AND(Datos[[#This Row],[Latitude]]&gt;=Latitud_,Datos[[#This Row],[Latitude]]&lt;=_Latitud)</f>
        <v>1</v>
      </c>
      <c r="T1185" s="2" t="b">
        <f>AND(Datos[[#This Row],[Longitude]]&gt;=Longitud_,Datos[[#This Row],[Longitude]]&lt;=_Longitud)</f>
        <v>0</v>
      </c>
      <c r="U1185" s="2" t="b">
        <f>AND(Comodines[[#This Row],[Latitud]],Comodines[[#This Row],[Longitud]])</f>
        <v>0</v>
      </c>
      <c r="V1185" s="2" t="b">
        <f>IF(COUNTIFS($O$2:O1185,Comodines[[#This Row],[LatT&amp;LonT]],$F$2:F1185,Datos[[#This Row],[Acq_date]]-1)=0,TRUE,FALSE)</f>
        <v>1</v>
      </c>
      <c r="W1185" s="2" t="b">
        <f>AND(Comodines[[#This Row],[L&amp;L]],Comodines[[#This Row],[Nuevo_Fuego]])</f>
        <v>0</v>
      </c>
      <c r="X1185" s="2" t="str">
        <f>IF(Comodines[[#This Row],[L&amp;L]],Comodines[[#This Row],[Contador]],"")</f>
        <v/>
      </c>
      <c r="Y1185" s="2" t="str">
        <f>IFERROR(SMALL(Comodines[L&amp;LC1],COUNTA($U$2:U1185)),"")</f>
        <v/>
      </c>
      <c r="Z1185" s="2" t="str">
        <f>IF(AND(Comodines[[#This Row],[Nuevo_Fuego]],Comodines[[#This Row],[L&amp;L]]),Comodines[[#This Row],[Contador]],"")</f>
        <v/>
      </c>
      <c r="AA1185" s="2" t="str">
        <f>IFERROR(SMALL(Comodines[FuegoC1],COUNTA($W$2:W1185)),"")</f>
        <v/>
      </c>
      <c r="AB1185" s="3"/>
      <c r="AD1185" s="3"/>
      <c r="AE1185" s="3"/>
    </row>
    <row r="1186" spans="1:31" ht="15" x14ac:dyDescent="0.25">
      <c r="A1186" s="25">
        <v>18.066759999999999</v>
      </c>
      <c r="B1186" s="18">
        <v>-93.310320000000004</v>
      </c>
      <c r="C1186" s="2">
        <v>312.3</v>
      </c>
      <c r="D1186" s="2">
        <v>0.8</v>
      </c>
      <c r="E1186" s="2">
        <v>0.8</v>
      </c>
      <c r="F1186" s="4">
        <v>42644</v>
      </c>
      <c r="G1186" s="2">
        <v>650</v>
      </c>
      <c r="H1186" s="2" t="s">
        <v>0</v>
      </c>
      <c r="I1186" s="2" t="s">
        <v>1</v>
      </c>
      <c r="J1186" s="2" t="s">
        <v>2</v>
      </c>
      <c r="K1186" s="2">
        <v>284.8</v>
      </c>
      <c r="L1186" s="2">
        <v>0</v>
      </c>
      <c r="M1186" s="6" t="s">
        <v>0</v>
      </c>
      <c r="N1186" s="23"/>
      <c r="O1186" s="21" t="str">
        <f>Comodines[[#This Row],[Lat_trunc]]&amp;Comodines[[#This Row],[Lon_trunc]]</f>
        <v>18.067-93.3105</v>
      </c>
      <c r="P1186" s="21">
        <f>MROUND(Datos[[#This Row],[Latitude]],IF(Datos[[#This Row],[Latitude]]&lt;0,-Precisión,Precisión))</f>
        <v>18.067</v>
      </c>
      <c r="Q1186" s="21">
        <f>MROUND(Datos[[#This Row],[Longitude]],IF(Datos[[#This Row],[Longitude]]&lt;0,-Precisión,Precisión))</f>
        <v>-93.310500000000005</v>
      </c>
      <c r="R1186" s="1">
        <v>1185</v>
      </c>
      <c r="S1186" s="5" t="b">
        <f>AND(Datos[[#This Row],[Latitude]]&gt;=Latitud_,Datos[[#This Row],[Latitude]]&lt;=_Latitud)</f>
        <v>1</v>
      </c>
      <c r="T1186" s="2" t="b">
        <f>AND(Datos[[#This Row],[Longitude]]&gt;=Longitud_,Datos[[#This Row],[Longitude]]&lt;=_Longitud)</f>
        <v>0</v>
      </c>
      <c r="U1186" s="2" t="b">
        <f>AND(Comodines[[#This Row],[Latitud]],Comodines[[#This Row],[Longitud]])</f>
        <v>0</v>
      </c>
      <c r="V1186" s="2" t="b">
        <f>IF(COUNTIFS($O$2:O1186,Comodines[[#This Row],[LatT&amp;LonT]],$F$2:F1186,Datos[[#This Row],[Acq_date]]-1)=0,TRUE,FALSE)</f>
        <v>1</v>
      </c>
      <c r="W1186" s="2" t="b">
        <f>AND(Comodines[[#This Row],[L&amp;L]],Comodines[[#This Row],[Nuevo_Fuego]])</f>
        <v>0</v>
      </c>
      <c r="X1186" s="2" t="str">
        <f>IF(Comodines[[#This Row],[L&amp;L]],Comodines[[#This Row],[Contador]],"")</f>
        <v/>
      </c>
      <c r="Y1186" s="2" t="str">
        <f>IFERROR(SMALL(Comodines[L&amp;LC1],COUNTA($U$2:U1186)),"")</f>
        <v/>
      </c>
      <c r="Z1186" s="2" t="str">
        <f>IF(AND(Comodines[[#This Row],[Nuevo_Fuego]],Comodines[[#This Row],[L&amp;L]]),Comodines[[#This Row],[Contador]],"")</f>
        <v/>
      </c>
      <c r="AA1186" s="2" t="str">
        <f>IFERROR(SMALL(Comodines[FuegoC1],COUNTA($W$2:W1186)),"")</f>
        <v/>
      </c>
      <c r="AB1186" s="3"/>
      <c r="AD1186" s="3"/>
      <c r="AE1186" s="3"/>
    </row>
    <row r="1187" spans="1:31" ht="15" x14ac:dyDescent="0.25">
      <c r="A1187" s="25">
        <v>18.040400000000002</v>
      </c>
      <c r="B1187" s="18">
        <v>-93.067999999999998</v>
      </c>
      <c r="C1187" s="2">
        <v>327.60000000000002</v>
      </c>
      <c r="D1187" s="2">
        <v>0.8</v>
      </c>
      <c r="E1187" s="2">
        <v>0.8</v>
      </c>
      <c r="F1187" s="4">
        <v>42644</v>
      </c>
      <c r="G1187" s="2">
        <v>650</v>
      </c>
      <c r="H1187" s="2" t="s">
        <v>0</v>
      </c>
      <c r="I1187" s="2" t="s">
        <v>1</v>
      </c>
      <c r="J1187" s="2" t="s">
        <v>2</v>
      </c>
      <c r="K1187" s="2">
        <v>284.89999999999998</v>
      </c>
      <c r="L1187" s="2">
        <v>0</v>
      </c>
      <c r="M1187" s="6" t="s">
        <v>0</v>
      </c>
      <c r="N1187" s="23"/>
      <c r="O1187" s="21" t="str">
        <f>Comodines[[#This Row],[Lat_trunc]]&amp;Comodines[[#This Row],[Lon_trunc]]</f>
        <v>18.0405-93.068</v>
      </c>
      <c r="P1187" s="21">
        <f>MROUND(Datos[[#This Row],[Latitude]],IF(Datos[[#This Row],[Latitude]]&lt;0,-Precisión,Precisión))</f>
        <v>18.040500000000002</v>
      </c>
      <c r="Q1187" s="21">
        <f>MROUND(Datos[[#This Row],[Longitude]],IF(Datos[[#This Row],[Longitude]]&lt;0,-Precisión,Precisión))</f>
        <v>-93.067999999999998</v>
      </c>
      <c r="R1187" s="1">
        <v>1186</v>
      </c>
      <c r="S1187" s="5" t="b">
        <f>AND(Datos[[#This Row],[Latitude]]&gt;=Latitud_,Datos[[#This Row],[Latitude]]&lt;=_Latitud)</f>
        <v>1</v>
      </c>
      <c r="T1187" s="2" t="b">
        <f>AND(Datos[[#This Row],[Longitude]]&gt;=Longitud_,Datos[[#This Row],[Longitude]]&lt;=_Longitud)</f>
        <v>0</v>
      </c>
      <c r="U1187" s="2" t="b">
        <f>AND(Comodines[[#This Row],[Latitud]],Comodines[[#This Row],[Longitud]])</f>
        <v>0</v>
      </c>
      <c r="V1187" s="2" t="b">
        <f>IF(COUNTIFS($O$2:O1187,Comodines[[#This Row],[LatT&amp;LonT]],$F$2:F1187,Datos[[#This Row],[Acq_date]]-1)=0,TRUE,FALSE)</f>
        <v>1</v>
      </c>
      <c r="W1187" s="2" t="b">
        <f>AND(Comodines[[#This Row],[L&amp;L]],Comodines[[#This Row],[Nuevo_Fuego]])</f>
        <v>0</v>
      </c>
      <c r="X1187" s="2" t="str">
        <f>IF(Comodines[[#This Row],[L&amp;L]],Comodines[[#This Row],[Contador]],"")</f>
        <v/>
      </c>
      <c r="Y1187" s="2" t="str">
        <f>IFERROR(SMALL(Comodines[L&amp;LC1],COUNTA($U$2:U1187)),"")</f>
        <v/>
      </c>
      <c r="Z1187" s="2" t="str">
        <f>IF(AND(Comodines[[#This Row],[Nuevo_Fuego]],Comodines[[#This Row],[L&amp;L]]),Comodines[[#This Row],[Contador]],"")</f>
        <v/>
      </c>
      <c r="AA1187" s="2" t="str">
        <f>IFERROR(SMALL(Comodines[FuegoC1],COUNTA($W$2:W1187)),"")</f>
        <v/>
      </c>
      <c r="AB1187" s="3"/>
      <c r="AD1187" s="3"/>
      <c r="AE1187" s="3"/>
    </row>
    <row r="1188" spans="1:31" ht="15" x14ac:dyDescent="0.25">
      <c r="A1188" s="25">
        <v>18.066680000000002</v>
      </c>
      <c r="B1188" s="18">
        <v>-93.314819999999997</v>
      </c>
      <c r="C1188" s="2">
        <v>320.2</v>
      </c>
      <c r="D1188" s="2">
        <v>0.8</v>
      </c>
      <c r="E1188" s="2">
        <v>0.8</v>
      </c>
      <c r="F1188" s="4">
        <v>42644</v>
      </c>
      <c r="G1188" s="2">
        <v>650</v>
      </c>
      <c r="H1188" s="2" t="s">
        <v>0</v>
      </c>
      <c r="I1188" s="2" t="s">
        <v>1</v>
      </c>
      <c r="J1188" s="2" t="s">
        <v>2</v>
      </c>
      <c r="K1188" s="2">
        <v>284.89999999999998</v>
      </c>
      <c r="L1188" s="2">
        <v>0</v>
      </c>
      <c r="M1188" s="6" t="s">
        <v>0</v>
      </c>
      <c r="N1188" s="23"/>
      <c r="O1188" s="21" t="str">
        <f>Comodines[[#This Row],[Lat_trunc]]&amp;Comodines[[#This Row],[Lon_trunc]]</f>
        <v>18.0665-93.315</v>
      </c>
      <c r="P1188" s="21">
        <f>MROUND(Datos[[#This Row],[Latitude]],IF(Datos[[#This Row],[Latitude]]&lt;0,-Precisión,Precisión))</f>
        <v>18.066500000000001</v>
      </c>
      <c r="Q1188" s="21">
        <f>MROUND(Datos[[#This Row],[Longitude]],IF(Datos[[#This Row],[Longitude]]&lt;0,-Precisión,Precisión))</f>
        <v>-93.314999999999998</v>
      </c>
      <c r="R1188" s="1">
        <v>1187</v>
      </c>
      <c r="S1188" s="5" t="b">
        <f>AND(Datos[[#This Row],[Latitude]]&gt;=Latitud_,Datos[[#This Row],[Latitude]]&lt;=_Latitud)</f>
        <v>1</v>
      </c>
      <c r="T1188" s="2" t="b">
        <f>AND(Datos[[#This Row],[Longitude]]&gt;=Longitud_,Datos[[#This Row],[Longitude]]&lt;=_Longitud)</f>
        <v>0</v>
      </c>
      <c r="U1188" s="2" t="b">
        <f>AND(Comodines[[#This Row],[Latitud]],Comodines[[#This Row],[Longitud]])</f>
        <v>0</v>
      </c>
      <c r="V1188" s="2" t="b">
        <f>IF(COUNTIFS($O$2:O1188,Comodines[[#This Row],[LatT&amp;LonT]],$F$2:F1188,Datos[[#This Row],[Acq_date]]-1)=0,TRUE,FALSE)</f>
        <v>1</v>
      </c>
      <c r="W1188" s="2" t="b">
        <f>AND(Comodines[[#This Row],[L&amp;L]],Comodines[[#This Row],[Nuevo_Fuego]])</f>
        <v>0</v>
      </c>
      <c r="X1188" s="2" t="str">
        <f>IF(Comodines[[#This Row],[L&amp;L]],Comodines[[#This Row],[Contador]],"")</f>
        <v/>
      </c>
      <c r="Y1188" s="2" t="str">
        <f>IFERROR(SMALL(Comodines[L&amp;LC1],COUNTA($U$2:U1188)),"")</f>
        <v/>
      </c>
      <c r="Z1188" s="2" t="str">
        <f>IF(AND(Comodines[[#This Row],[Nuevo_Fuego]],Comodines[[#This Row],[L&amp;L]]),Comodines[[#This Row],[Contador]],"")</f>
        <v/>
      </c>
      <c r="AA1188" s="2" t="str">
        <f>IFERROR(SMALL(Comodines[FuegoC1],COUNTA($W$2:W1188)),"")</f>
        <v/>
      </c>
      <c r="AB1188" s="3"/>
      <c r="AD1188" s="3"/>
      <c r="AE1188" s="3"/>
    </row>
    <row r="1189" spans="1:31" ht="15" x14ac:dyDescent="0.25">
      <c r="A1189" s="25">
        <v>18.046050000000001</v>
      </c>
      <c r="B1189" s="18">
        <v>-93.071920000000006</v>
      </c>
      <c r="C1189" s="2">
        <v>301.60000000000002</v>
      </c>
      <c r="D1189" s="2">
        <v>0.8</v>
      </c>
      <c r="E1189" s="2">
        <v>0.8</v>
      </c>
      <c r="F1189" s="4">
        <v>42644</v>
      </c>
      <c r="G1189" s="2">
        <v>650</v>
      </c>
      <c r="H1189" s="2" t="s">
        <v>0</v>
      </c>
      <c r="I1189" s="2" t="s">
        <v>1</v>
      </c>
      <c r="J1189" s="2" t="s">
        <v>2</v>
      </c>
      <c r="K1189" s="2">
        <v>285</v>
      </c>
      <c r="L1189" s="2">
        <v>0</v>
      </c>
      <c r="M1189" s="6" t="s">
        <v>0</v>
      </c>
      <c r="N1189" s="23"/>
      <c r="O1189" s="21" t="str">
        <f>Comodines[[#This Row],[Lat_trunc]]&amp;Comodines[[#This Row],[Lon_trunc]]</f>
        <v>18.046-93.072</v>
      </c>
      <c r="P1189" s="21">
        <f>MROUND(Datos[[#This Row],[Latitude]],IF(Datos[[#This Row],[Latitude]]&lt;0,-Precisión,Precisión))</f>
        <v>18.045999999999999</v>
      </c>
      <c r="Q1189" s="21">
        <f>MROUND(Datos[[#This Row],[Longitude]],IF(Datos[[#This Row],[Longitude]]&lt;0,-Precisión,Precisión))</f>
        <v>-93.072000000000003</v>
      </c>
      <c r="R1189" s="1">
        <v>1188</v>
      </c>
      <c r="S1189" s="5" t="b">
        <f>AND(Datos[[#This Row],[Latitude]]&gt;=Latitud_,Datos[[#This Row],[Latitude]]&lt;=_Latitud)</f>
        <v>1</v>
      </c>
      <c r="T1189" s="2" t="b">
        <f>AND(Datos[[#This Row],[Longitude]]&gt;=Longitud_,Datos[[#This Row],[Longitude]]&lt;=_Longitud)</f>
        <v>0</v>
      </c>
      <c r="U1189" s="2" t="b">
        <f>AND(Comodines[[#This Row],[Latitud]],Comodines[[#This Row],[Longitud]])</f>
        <v>0</v>
      </c>
      <c r="V1189" s="2" t="b">
        <f>IF(COUNTIFS($O$2:O1189,Comodines[[#This Row],[LatT&amp;LonT]],$F$2:F1189,Datos[[#This Row],[Acq_date]]-1)=0,TRUE,FALSE)</f>
        <v>1</v>
      </c>
      <c r="W1189" s="2" t="b">
        <f>AND(Comodines[[#This Row],[L&amp;L]],Comodines[[#This Row],[Nuevo_Fuego]])</f>
        <v>0</v>
      </c>
      <c r="X1189" s="2" t="str">
        <f>IF(Comodines[[#This Row],[L&amp;L]],Comodines[[#This Row],[Contador]],"")</f>
        <v/>
      </c>
      <c r="Y1189" s="2" t="str">
        <f>IFERROR(SMALL(Comodines[L&amp;LC1],COUNTA($U$2:U1189)),"")</f>
        <v/>
      </c>
      <c r="Z1189" s="2" t="str">
        <f>IF(AND(Comodines[[#This Row],[Nuevo_Fuego]],Comodines[[#This Row],[L&amp;L]]),Comodines[[#This Row],[Contador]],"")</f>
        <v/>
      </c>
      <c r="AA1189" s="2" t="str">
        <f>IFERROR(SMALL(Comodines[FuegoC1],COUNTA($W$2:W1189)),"")</f>
        <v/>
      </c>
      <c r="AB1189" s="3"/>
      <c r="AD1189" s="3"/>
      <c r="AE1189" s="3"/>
    </row>
    <row r="1190" spans="1:31" ht="15" x14ac:dyDescent="0.25">
      <c r="A1190" s="25">
        <v>18.03885</v>
      </c>
      <c r="B1190" s="18">
        <v>-93.072649999999996</v>
      </c>
      <c r="C1190" s="2">
        <v>314.10000000000002</v>
      </c>
      <c r="D1190" s="2">
        <v>0.8</v>
      </c>
      <c r="E1190" s="2">
        <v>0.8</v>
      </c>
      <c r="F1190" s="4">
        <v>42644</v>
      </c>
      <c r="G1190" s="2">
        <v>650</v>
      </c>
      <c r="H1190" s="2" t="s">
        <v>0</v>
      </c>
      <c r="I1190" s="2" t="s">
        <v>1</v>
      </c>
      <c r="J1190" s="2" t="s">
        <v>2</v>
      </c>
      <c r="K1190" s="2">
        <v>285.10000000000002</v>
      </c>
      <c r="L1190" s="2">
        <v>0</v>
      </c>
      <c r="M1190" s="6" t="s">
        <v>0</v>
      </c>
      <c r="N1190" s="23"/>
      <c r="O1190" s="21" t="str">
        <f>Comodines[[#This Row],[Lat_trunc]]&amp;Comodines[[#This Row],[Lon_trunc]]</f>
        <v>18.039-93.0725</v>
      </c>
      <c r="P1190" s="21">
        <f>MROUND(Datos[[#This Row],[Latitude]],IF(Datos[[#This Row],[Latitude]]&lt;0,-Precisión,Precisión))</f>
        <v>18.039000000000001</v>
      </c>
      <c r="Q1190" s="21">
        <f>MROUND(Datos[[#This Row],[Longitude]],IF(Datos[[#This Row],[Longitude]]&lt;0,-Precisión,Precisión))</f>
        <v>-93.072500000000005</v>
      </c>
      <c r="R1190" s="1">
        <v>1189</v>
      </c>
      <c r="S1190" s="5" t="b">
        <f>AND(Datos[[#This Row],[Latitude]]&gt;=Latitud_,Datos[[#This Row],[Latitude]]&lt;=_Latitud)</f>
        <v>1</v>
      </c>
      <c r="T1190" s="2" t="b">
        <f>AND(Datos[[#This Row],[Longitude]]&gt;=Longitud_,Datos[[#This Row],[Longitude]]&lt;=_Longitud)</f>
        <v>0</v>
      </c>
      <c r="U1190" s="2" t="b">
        <f>AND(Comodines[[#This Row],[Latitud]],Comodines[[#This Row],[Longitud]])</f>
        <v>0</v>
      </c>
      <c r="V1190" s="2" t="b">
        <f>IF(COUNTIFS($O$2:O1190,Comodines[[#This Row],[LatT&amp;LonT]],$F$2:F1190,Datos[[#This Row],[Acq_date]]-1)=0,TRUE,FALSE)</f>
        <v>1</v>
      </c>
      <c r="W1190" s="2" t="b">
        <f>AND(Comodines[[#This Row],[L&amp;L]],Comodines[[#This Row],[Nuevo_Fuego]])</f>
        <v>0</v>
      </c>
      <c r="X1190" s="2" t="str">
        <f>IF(Comodines[[#This Row],[L&amp;L]],Comodines[[#This Row],[Contador]],"")</f>
        <v/>
      </c>
      <c r="Y1190" s="2" t="str">
        <f>IFERROR(SMALL(Comodines[L&amp;LC1],COUNTA($U$2:U1190)),"")</f>
        <v/>
      </c>
      <c r="Z1190" s="2" t="str">
        <f>IF(AND(Comodines[[#This Row],[Nuevo_Fuego]],Comodines[[#This Row],[L&amp;L]]),Comodines[[#This Row],[Contador]],"")</f>
        <v/>
      </c>
      <c r="AA1190" s="2" t="str">
        <f>IFERROR(SMALL(Comodines[FuegoC1],COUNTA($W$2:W1190)),"")</f>
        <v/>
      </c>
      <c r="AB1190" s="3"/>
      <c r="AD1190" s="3"/>
      <c r="AE1190" s="3"/>
    </row>
    <row r="1191" spans="1:31" ht="15" x14ac:dyDescent="0.25">
      <c r="A1191" s="25">
        <v>18.038209999999999</v>
      </c>
      <c r="B1191" s="18">
        <v>-93.065219999999997</v>
      </c>
      <c r="C1191" s="2">
        <v>302.3</v>
      </c>
      <c r="D1191" s="2">
        <v>0.8</v>
      </c>
      <c r="E1191" s="2">
        <v>0.8</v>
      </c>
      <c r="F1191" s="4">
        <v>42644</v>
      </c>
      <c r="G1191" s="2">
        <v>650</v>
      </c>
      <c r="H1191" s="2" t="s">
        <v>0</v>
      </c>
      <c r="I1191" s="2" t="s">
        <v>1</v>
      </c>
      <c r="J1191" s="2" t="s">
        <v>2</v>
      </c>
      <c r="K1191" s="2">
        <v>285.2</v>
      </c>
      <c r="L1191" s="2">
        <v>0</v>
      </c>
      <c r="M1191" s="6" t="s">
        <v>0</v>
      </c>
      <c r="N1191" s="23"/>
      <c r="O1191" s="21" t="str">
        <f>Comodines[[#This Row],[Lat_trunc]]&amp;Comodines[[#This Row],[Lon_trunc]]</f>
        <v>18.038-93.065</v>
      </c>
      <c r="P1191" s="21">
        <f>MROUND(Datos[[#This Row],[Latitude]],IF(Datos[[#This Row],[Latitude]]&lt;0,-Precisión,Precisión))</f>
        <v>18.038</v>
      </c>
      <c r="Q1191" s="21">
        <f>MROUND(Datos[[#This Row],[Longitude]],IF(Datos[[#This Row],[Longitude]]&lt;0,-Precisión,Precisión))</f>
        <v>-93.064999999999998</v>
      </c>
      <c r="R1191" s="1">
        <v>1190</v>
      </c>
      <c r="S1191" s="5" t="b">
        <f>AND(Datos[[#This Row],[Latitude]]&gt;=Latitud_,Datos[[#This Row],[Latitude]]&lt;=_Latitud)</f>
        <v>1</v>
      </c>
      <c r="T1191" s="2" t="b">
        <f>AND(Datos[[#This Row],[Longitude]]&gt;=Longitud_,Datos[[#This Row],[Longitude]]&lt;=_Longitud)</f>
        <v>0</v>
      </c>
      <c r="U1191" s="2" t="b">
        <f>AND(Comodines[[#This Row],[Latitud]],Comodines[[#This Row],[Longitud]])</f>
        <v>0</v>
      </c>
      <c r="V1191" s="2" t="b">
        <f>IF(COUNTIFS($O$2:O1191,Comodines[[#This Row],[LatT&amp;LonT]],$F$2:F1191,Datos[[#This Row],[Acq_date]]-1)=0,TRUE,FALSE)</f>
        <v>1</v>
      </c>
      <c r="W1191" s="2" t="b">
        <f>AND(Comodines[[#This Row],[L&amp;L]],Comodines[[#This Row],[Nuevo_Fuego]])</f>
        <v>0</v>
      </c>
      <c r="X1191" s="2" t="str">
        <f>IF(Comodines[[#This Row],[L&amp;L]],Comodines[[#This Row],[Contador]],"")</f>
        <v/>
      </c>
      <c r="Y1191" s="2" t="str">
        <f>IFERROR(SMALL(Comodines[L&amp;LC1],COUNTA($U$2:U1191)),"")</f>
        <v/>
      </c>
      <c r="Z1191" s="2" t="str">
        <f>IF(AND(Comodines[[#This Row],[Nuevo_Fuego]],Comodines[[#This Row],[L&amp;L]]),Comodines[[#This Row],[Contador]],"")</f>
        <v/>
      </c>
      <c r="AA1191" s="2" t="str">
        <f>IFERROR(SMALL(Comodines[FuegoC1],COUNTA($W$2:W1191)),"")</f>
        <v/>
      </c>
      <c r="AB1191" s="3"/>
      <c r="AD1191" s="3"/>
      <c r="AE1191" s="3"/>
    </row>
    <row r="1192" spans="1:31" ht="15" x14ac:dyDescent="0.25">
      <c r="A1192" s="25">
        <v>17.900880000000001</v>
      </c>
      <c r="B1192" s="18">
        <v>-93.190640000000002</v>
      </c>
      <c r="C1192" s="2">
        <v>320.3</v>
      </c>
      <c r="D1192" s="2">
        <v>0.8</v>
      </c>
      <c r="E1192" s="2">
        <v>0.8</v>
      </c>
      <c r="F1192" s="4">
        <v>42644</v>
      </c>
      <c r="G1192" s="2">
        <v>650</v>
      </c>
      <c r="H1192" s="2" t="s">
        <v>0</v>
      </c>
      <c r="I1192" s="2" t="s">
        <v>1</v>
      </c>
      <c r="J1192" s="2" t="s">
        <v>2</v>
      </c>
      <c r="K1192" s="2">
        <v>284.60000000000002</v>
      </c>
      <c r="L1192" s="2">
        <v>0</v>
      </c>
      <c r="M1192" s="6" t="s">
        <v>0</v>
      </c>
      <c r="N1192" s="23"/>
      <c r="O1192" s="21" t="str">
        <f>Comodines[[#This Row],[Lat_trunc]]&amp;Comodines[[#This Row],[Lon_trunc]]</f>
        <v>17.901-93.1905</v>
      </c>
      <c r="P1192" s="21">
        <f>MROUND(Datos[[#This Row],[Latitude]],IF(Datos[[#This Row],[Latitude]]&lt;0,-Precisión,Precisión))</f>
        <v>17.901</v>
      </c>
      <c r="Q1192" s="21">
        <f>MROUND(Datos[[#This Row],[Longitude]],IF(Datos[[#This Row],[Longitude]]&lt;0,-Precisión,Precisión))</f>
        <v>-93.1905</v>
      </c>
      <c r="R1192" s="1">
        <v>1191</v>
      </c>
      <c r="S1192" s="5" t="b">
        <f>AND(Datos[[#This Row],[Latitude]]&gt;=Latitud_,Datos[[#This Row],[Latitude]]&lt;=_Latitud)</f>
        <v>1</v>
      </c>
      <c r="T1192" s="2" t="b">
        <f>AND(Datos[[#This Row],[Longitude]]&gt;=Longitud_,Datos[[#This Row],[Longitude]]&lt;=_Longitud)</f>
        <v>0</v>
      </c>
      <c r="U1192" s="2" t="b">
        <f>AND(Comodines[[#This Row],[Latitud]],Comodines[[#This Row],[Longitud]])</f>
        <v>0</v>
      </c>
      <c r="V1192" s="2" t="b">
        <f>IF(COUNTIFS($O$2:O1192,Comodines[[#This Row],[LatT&amp;LonT]],$F$2:F1192,Datos[[#This Row],[Acq_date]]-1)=0,TRUE,FALSE)</f>
        <v>1</v>
      </c>
      <c r="W1192" s="2" t="b">
        <f>AND(Comodines[[#This Row],[L&amp;L]],Comodines[[#This Row],[Nuevo_Fuego]])</f>
        <v>0</v>
      </c>
      <c r="X1192" s="2" t="str">
        <f>IF(Comodines[[#This Row],[L&amp;L]],Comodines[[#This Row],[Contador]],"")</f>
        <v/>
      </c>
      <c r="Y1192" s="2" t="str">
        <f>IFERROR(SMALL(Comodines[L&amp;LC1],COUNTA($U$2:U1192)),"")</f>
        <v/>
      </c>
      <c r="Z1192" s="2" t="str">
        <f>IF(AND(Comodines[[#This Row],[Nuevo_Fuego]],Comodines[[#This Row],[L&amp;L]]),Comodines[[#This Row],[Contador]],"")</f>
        <v/>
      </c>
      <c r="AA1192" s="2" t="str">
        <f>IFERROR(SMALL(Comodines[FuegoC1],COUNTA($W$2:W1192)),"")</f>
        <v/>
      </c>
      <c r="AB1192" s="3"/>
      <c r="AD1192" s="3"/>
      <c r="AE1192" s="3"/>
    </row>
    <row r="1193" spans="1:31" ht="15" x14ac:dyDescent="0.25">
      <c r="A1193" s="25">
        <v>17.900259999999999</v>
      </c>
      <c r="B1193" s="18">
        <v>-93.183199999999999</v>
      </c>
      <c r="C1193" s="2">
        <v>316.39999999999998</v>
      </c>
      <c r="D1193" s="2">
        <v>0.8</v>
      </c>
      <c r="E1193" s="2">
        <v>0.8</v>
      </c>
      <c r="F1193" s="4">
        <v>42644</v>
      </c>
      <c r="G1193" s="2">
        <v>650</v>
      </c>
      <c r="H1193" s="2" t="s">
        <v>0</v>
      </c>
      <c r="I1193" s="2" t="s">
        <v>1</v>
      </c>
      <c r="J1193" s="2" t="s">
        <v>2</v>
      </c>
      <c r="K1193" s="2">
        <v>284.39999999999998</v>
      </c>
      <c r="L1193" s="2">
        <v>0</v>
      </c>
      <c r="M1193" s="6" t="s">
        <v>0</v>
      </c>
      <c r="N1193" s="23"/>
      <c r="O1193" s="21" t="str">
        <f>Comodines[[#This Row],[Lat_trunc]]&amp;Comodines[[#This Row],[Lon_trunc]]</f>
        <v>17.9005-93.183</v>
      </c>
      <c r="P1193" s="21">
        <f>MROUND(Datos[[#This Row],[Latitude]],IF(Datos[[#This Row],[Latitude]]&lt;0,-Precisión,Precisión))</f>
        <v>17.900500000000001</v>
      </c>
      <c r="Q1193" s="21">
        <f>MROUND(Datos[[#This Row],[Longitude]],IF(Datos[[#This Row],[Longitude]]&lt;0,-Precisión,Precisión))</f>
        <v>-93.183000000000007</v>
      </c>
      <c r="R1193" s="1">
        <v>1192</v>
      </c>
      <c r="S1193" s="5" t="b">
        <f>AND(Datos[[#This Row],[Latitude]]&gt;=Latitud_,Datos[[#This Row],[Latitude]]&lt;=_Latitud)</f>
        <v>1</v>
      </c>
      <c r="T1193" s="2" t="b">
        <f>AND(Datos[[#This Row],[Longitude]]&gt;=Longitud_,Datos[[#This Row],[Longitude]]&lt;=_Longitud)</f>
        <v>0</v>
      </c>
      <c r="U1193" s="2" t="b">
        <f>AND(Comodines[[#This Row],[Latitud]],Comodines[[#This Row],[Longitud]])</f>
        <v>0</v>
      </c>
      <c r="V1193" s="2" t="b">
        <f>IF(COUNTIFS($O$2:O1193,Comodines[[#This Row],[LatT&amp;LonT]],$F$2:F1193,Datos[[#This Row],[Acq_date]]-1)=0,TRUE,FALSE)</f>
        <v>1</v>
      </c>
      <c r="W1193" s="2" t="b">
        <f>AND(Comodines[[#This Row],[L&amp;L]],Comodines[[#This Row],[Nuevo_Fuego]])</f>
        <v>0</v>
      </c>
      <c r="X1193" s="2" t="str">
        <f>IF(Comodines[[#This Row],[L&amp;L]],Comodines[[#This Row],[Contador]],"")</f>
        <v/>
      </c>
      <c r="Y1193" s="2" t="str">
        <f>IFERROR(SMALL(Comodines[L&amp;LC1],COUNTA($U$2:U1193)),"")</f>
        <v/>
      </c>
      <c r="Z1193" s="2" t="str">
        <f>IF(AND(Comodines[[#This Row],[Nuevo_Fuego]],Comodines[[#This Row],[L&amp;L]]),Comodines[[#This Row],[Contador]],"")</f>
        <v/>
      </c>
      <c r="AA1193" s="2" t="str">
        <f>IFERROR(SMALL(Comodines[FuegoC1],COUNTA($W$2:W1193)),"")</f>
        <v/>
      </c>
      <c r="AB1193" s="3"/>
      <c r="AD1193" s="3"/>
      <c r="AE1193" s="3"/>
    </row>
    <row r="1194" spans="1:31" ht="15" x14ac:dyDescent="0.25">
      <c r="A1194" s="25">
        <v>17.893640000000001</v>
      </c>
      <c r="B1194" s="18">
        <v>-93.191360000000003</v>
      </c>
      <c r="C1194" s="2">
        <v>305.8</v>
      </c>
      <c r="D1194" s="2">
        <v>0.8</v>
      </c>
      <c r="E1194" s="2">
        <v>0.8</v>
      </c>
      <c r="F1194" s="4">
        <v>42644</v>
      </c>
      <c r="G1194" s="2">
        <v>650</v>
      </c>
      <c r="H1194" s="2" t="s">
        <v>0</v>
      </c>
      <c r="I1194" s="2" t="s">
        <v>1</v>
      </c>
      <c r="J1194" s="2" t="s">
        <v>2</v>
      </c>
      <c r="K1194" s="2">
        <v>284.2</v>
      </c>
      <c r="L1194" s="2">
        <v>0</v>
      </c>
      <c r="M1194" s="6" t="s">
        <v>0</v>
      </c>
      <c r="N1194" s="23"/>
      <c r="O1194" s="21" t="str">
        <f>Comodines[[#This Row],[Lat_trunc]]&amp;Comodines[[#This Row],[Lon_trunc]]</f>
        <v>17.8935-93.1915</v>
      </c>
      <c r="P1194" s="21">
        <f>MROUND(Datos[[#This Row],[Latitude]],IF(Datos[[#This Row],[Latitude]]&lt;0,-Precisión,Precisión))</f>
        <v>17.8935</v>
      </c>
      <c r="Q1194" s="21">
        <f>MROUND(Datos[[#This Row],[Longitude]],IF(Datos[[#This Row],[Longitude]]&lt;0,-Precisión,Precisión))</f>
        <v>-93.191500000000005</v>
      </c>
      <c r="R1194" s="1">
        <v>1193</v>
      </c>
      <c r="S1194" s="5" t="b">
        <f>AND(Datos[[#This Row],[Latitude]]&gt;=Latitud_,Datos[[#This Row],[Latitude]]&lt;=_Latitud)</f>
        <v>1</v>
      </c>
      <c r="T1194" s="2" t="b">
        <f>AND(Datos[[#This Row],[Longitude]]&gt;=Longitud_,Datos[[#This Row],[Longitude]]&lt;=_Longitud)</f>
        <v>0</v>
      </c>
      <c r="U1194" s="2" t="b">
        <f>AND(Comodines[[#This Row],[Latitud]],Comodines[[#This Row],[Longitud]])</f>
        <v>0</v>
      </c>
      <c r="V1194" s="2" t="b">
        <f>IF(COUNTIFS($O$2:O1194,Comodines[[#This Row],[LatT&amp;LonT]],$F$2:F1194,Datos[[#This Row],[Acq_date]]-1)=0,TRUE,FALSE)</f>
        <v>1</v>
      </c>
      <c r="W1194" s="2" t="b">
        <f>AND(Comodines[[#This Row],[L&amp;L]],Comodines[[#This Row],[Nuevo_Fuego]])</f>
        <v>0</v>
      </c>
      <c r="X1194" s="2" t="str">
        <f>IF(Comodines[[#This Row],[L&amp;L]],Comodines[[#This Row],[Contador]],"")</f>
        <v/>
      </c>
      <c r="Y1194" s="2" t="str">
        <f>IFERROR(SMALL(Comodines[L&amp;LC1],COUNTA($U$2:U1194)),"")</f>
        <v/>
      </c>
      <c r="Z1194" s="2" t="str">
        <f>IF(AND(Comodines[[#This Row],[Nuevo_Fuego]],Comodines[[#This Row],[L&amp;L]]),Comodines[[#This Row],[Contador]],"")</f>
        <v/>
      </c>
      <c r="AA1194" s="2" t="str">
        <f>IFERROR(SMALL(Comodines[FuegoC1],COUNTA($W$2:W1194)),"")</f>
        <v/>
      </c>
      <c r="AB1194" s="3"/>
      <c r="AD1194" s="3"/>
      <c r="AE1194" s="3"/>
    </row>
    <row r="1195" spans="1:31" ht="15" x14ac:dyDescent="0.25">
      <c r="A1195" s="25">
        <v>17.84477</v>
      </c>
      <c r="B1195" s="18">
        <v>-93.127830000000003</v>
      </c>
      <c r="C1195" s="2">
        <v>320.3</v>
      </c>
      <c r="D1195" s="2">
        <v>0.8</v>
      </c>
      <c r="E1195" s="2">
        <v>0.8</v>
      </c>
      <c r="F1195" s="4">
        <v>42644</v>
      </c>
      <c r="G1195" s="2">
        <v>650</v>
      </c>
      <c r="H1195" s="2" t="s">
        <v>0</v>
      </c>
      <c r="I1195" s="2" t="s">
        <v>1</v>
      </c>
      <c r="J1195" s="2" t="s">
        <v>2</v>
      </c>
      <c r="K1195" s="2">
        <v>280.10000000000002</v>
      </c>
      <c r="L1195" s="2">
        <v>0</v>
      </c>
      <c r="M1195" s="6" t="s">
        <v>0</v>
      </c>
      <c r="N1195" s="23"/>
      <c r="O1195" s="21" t="str">
        <f>Comodines[[#This Row],[Lat_trunc]]&amp;Comodines[[#This Row],[Lon_trunc]]</f>
        <v>17.845-93.128</v>
      </c>
      <c r="P1195" s="21">
        <f>MROUND(Datos[[#This Row],[Latitude]],IF(Datos[[#This Row],[Latitude]]&lt;0,-Precisión,Precisión))</f>
        <v>17.844999999999999</v>
      </c>
      <c r="Q1195" s="21">
        <f>MROUND(Datos[[#This Row],[Longitude]],IF(Datos[[#This Row],[Longitude]]&lt;0,-Precisión,Precisión))</f>
        <v>-93.128</v>
      </c>
      <c r="R1195" s="1">
        <v>1194</v>
      </c>
      <c r="S1195" s="5" t="b">
        <f>AND(Datos[[#This Row],[Latitude]]&gt;=Latitud_,Datos[[#This Row],[Latitude]]&lt;=_Latitud)</f>
        <v>1</v>
      </c>
      <c r="T1195" s="2" t="b">
        <f>AND(Datos[[#This Row],[Longitude]]&gt;=Longitud_,Datos[[#This Row],[Longitude]]&lt;=_Longitud)</f>
        <v>0</v>
      </c>
      <c r="U1195" s="2" t="b">
        <f>AND(Comodines[[#This Row],[Latitud]],Comodines[[#This Row],[Longitud]])</f>
        <v>0</v>
      </c>
      <c r="V1195" s="2" t="b">
        <f>IF(COUNTIFS($O$2:O1195,Comodines[[#This Row],[LatT&amp;LonT]],$F$2:F1195,Datos[[#This Row],[Acq_date]]-1)=0,TRUE,FALSE)</f>
        <v>1</v>
      </c>
      <c r="W1195" s="2" t="b">
        <f>AND(Comodines[[#This Row],[L&amp;L]],Comodines[[#This Row],[Nuevo_Fuego]])</f>
        <v>0</v>
      </c>
      <c r="X1195" s="2" t="str">
        <f>IF(Comodines[[#This Row],[L&amp;L]],Comodines[[#This Row],[Contador]],"")</f>
        <v/>
      </c>
      <c r="Y1195" s="2" t="str">
        <f>IFERROR(SMALL(Comodines[L&amp;LC1],COUNTA($U$2:U1195)),"")</f>
        <v/>
      </c>
      <c r="Z1195" s="2" t="str">
        <f>IF(AND(Comodines[[#This Row],[Nuevo_Fuego]],Comodines[[#This Row],[L&amp;L]]),Comodines[[#This Row],[Contador]],"")</f>
        <v/>
      </c>
      <c r="AA1195" s="2" t="str">
        <f>IFERROR(SMALL(Comodines[FuegoC1],COUNTA($W$2:W1195)),"")</f>
        <v/>
      </c>
      <c r="AB1195" s="3"/>
      <c r="AD1195" s="3"/>
      <c r="AE1195" s="3"/>
    </row>
    <row r="1196" spans="1:31" ht="15" x14ac:dyDescent="0.25">
      <c r="A1196" s="25">
        <v>17.844169999999998</v>
      </c>
      <c r="B1196" s="18">
        <v>-93.120360000000005</v>
      </c>
      <c r="C1196" s="2">
        <v>367</v>
      </c>
      <c r="D1196" s="2">
        <v>0.8</v>
      </c>
      <c r="E1196" s="2">
        <v>0.8</v>
      </c>
      <c r="F1196" s="4">
        <v>42644</v>
      </c>
      <c r="G1196" s="2">
        <v>650</v>
      </c>
      <c r="H1196" s="2" t="s">
        <v>0</v>
      </c>
      <c r="I1196" s="2" t="s">
        <v>1</v>
      </c>
      <c r="J1196" s="2" t="s">
        <v>2</v>
      </c>
      <c r="K1196" s="2">
        <v>280.7</v>
      </c>
      <c r="L1196" s="2">
        <v>0</v>
      </c>
      <c r="M1196" s="6" t="s">
        <v>0</v>
      </c>
      <c r="N1196" s="23"/>
      <c r="O1196" s="21" t="str">
        <f>Comodines[[#This Row],[Lat_trunc]]&amp;Comodines[[#This Row],[Lon_trunc]]</f>
        <v>17.844-93.1205</v>
      </c>
      <c r="P1196" s="21">
        <f>MROUND(Datos[[#This Row],[Latitude]],IF(Datos[[#This Row],[Latitude]]&lt;0,-Precisión,Precisión))</f>
        <v>17.844000000000001</v>
      </c>
      <c r="Q1196" s="21">
        <f>MROUND(Datos[[#This Row],[Longitude]],IF(Datos[[#This Row],[Longitude]]&lt;0,-Precisión,Precisión))</f>
        <v>-93.120500000000007</v>
      </c>
      <c r="R1196" s="1">
        <v>1195</v>
      </c>
      <c r="S1196" s="5" t="b">
        <f>AND(Datos[[#This Row],[Latitude]]&gt;=Latitud_,Datos[[#This Row],[Latitude]]&lt;=_Latitud)</f>
        <v>1</v>
      </c>
      <c r="T1196" s="2" t="b">
        <f>AND(Datos[[#This Row],[Longitude]]&gt;=Longitud_,Datos[[#This Row],[Longitude]]&lt;=_Longitud)</f>
        <v>0</v>
      </c>
      <c r="U1196" s="2" t="b">
        <f>AND(Comodines[[#This Row],[Latitud]],Comodines[[#This Row],[Longitud]])</f>
        <v>0</v>
      </c>
      <c r="V1196" s="2" t="b">
        <f>IF(COUNTIFS($O$2:O1196,Comodines[[#This Row],[LatT&amp;LonT]],$F$2:F1196,Datos[[#This Row],[Acq_date]]-1)=0,TRUE,FALSE)</f>
        <v>1</v>
      </c>
      <c r="W1196" s="2" t="b">
        <f>AND(Comodines[[#This Row],[L&amp;L]],Comodines[[#This Row],[Nuevo_Fuego]])</f>
        <v>0</v>
      </c>
      <c r="X1196" s="2" t="str">
        <f>IF(Comodines[[#This Row],[L&amp;L]],Comodines[[#This Row],[Contador]],"")</f>
        <v/>
      </c>
      <c r="Y1196" s="2" t="str">
        <f>IFERROR(SMALL(Comodines[L&amp;LC1],COUNTA($U$2:U1196)),"")</f>
        <v/>
      </c>
      <c r="Z1196" s="2" t="str">
        <f>IF(AND(Comodines[[#This Row],[Nuevo_Fuego]],Comodines[[#This Row],[L&amp;L]]),Comodines[[#This Row],[Contador]],"")</f>
        <v/>
      </c>
      <c r="AA1196" s="2" t="str">
        <f>IFERROR(SMALL(Comodines[FuegoC1],COUNTA($W$2:W1196)),"")</f>
        <v/>
      </c>
      <c r="AB1196" s="3"/>
      <c r="AD1196" s="3"/>
      <c r="AE1196" s="3"/>
    </row>
    <row r="1197" spans="1:31" ht="15" x14ac:dyDescent="0.25">
      <c r="A1197" s="25">
        <v>17.843579999999999</v>
      </c>
      <c r="B1197" s="18">
        <v>-93.112989999999996</v>
      </c>
      <c r="C1197" s="2">
        <v>296.3</v>
      </c>
      <c r="D1197" s="2">
        <v>0.8</v>
      </c>
      <c r="E1197" s="2">
        <v>0.8</v>
      </c>
      <c r="F1197" s="4">
        <v>42644</v>
      </c>
      <c r="G1197" s="2">
        <v>650</v>
      </c>
      <c r="H1197" s="2" t="s">
        <v>0</v>
      </c>
      <c r="I1197" s="2" t="s">
        <v>1</v>
      </c>
      <c r="J1197" s="2" t="s">
        <v>2</v>
      </c>
      <c r="K1197" s="2">
        <v>280.60000000000002</v>
      </c>
      <c r="L1197" s="2">
        <v>0</v>
      </c>
      <c r="M1197" s="6" t="s">
        <v>0</v>
      </c>
      <c r="N1197" s="23"/>
      <c r="O1197" s="21" t="str">
        <f>Comodines[[#This Row],[Lat_trunc]]&amp;Comodines[[#This Row],[Lon_trunc]]</f>
        <v>17.8435-93.113</v>
      </c>
      <c r="P1197" s="21">
        <f>MROUND(Datos[[#This Row],[Latitude]],IF(Datos[[#This Row],[Latitude]]&lt;0,-Precisión,Precisión))</f>
        <v>17.843499999999999</v>
      </c>
      <c r="Q1197" s="21">
        <f>MROUND(Datos[[#This Row],[Longitude]],IF(Datos[[#This Row],[Longitude]]&lt;0,-Precisión,Precisión))</f>
        <v>-93.113</v>
      </c>
      <c r="R1197" s="1">
        <v>1196</v>
      </c>
      <c r="S1197" s="5" t="b">
        <f>AND(Datos[[#This Row],[Latitude]]&gt;=Latitud_,Datos[[#This Row],[Latitude]]&lt;=_Latitud)</f>
        <v>1</v>
      </c>
      <c r="T1197" s="2" t="b">
        <f>AND(Datos[[#This Row],[Longitude]]&gt;=Longitud_,Datos[[#This Row],[Longitude]]&lt;=_Longitud)</f>
        <v>0</v>
      </c>
      <c r="U1197" s="2" t="b">
        <f>AND(Comodines[[#This Row],[Latitud]],Comodines[[#This Row],[Longitud]])</f>
        <v>0</v>
      </c>
      <c r="V1197" s="2" t="b">
        <f>IF(COUNTIFS($O$2:O1197,Comodines[[#This Row],[LatT&amp;LonT]],$F$2:F1197,Datos[[#This Row],[Acq_date]]-1)=0,TRUE,FALSE)</f>
        <v>1</v>
      </c>
      <c r="W1197" s="2" t="b">
        <f>AND(Comodines[[#This Row],[L&amp;L]],Comodines[[#This Row],[Nuevo_Fuego]])</f>
        <v>0</v>
      </c>
      <c r="X1197" s="2" t="str">
        <f>IF(Comodines[[#This Row],[L&amp;L]],Comodines[[#This Row],[Contador]],"")</f>
        <v/>
      </c>
      <c r="Y1197" s="2" t="str">
        <f>IFERROR(SMALL(Comodines[L&amp;LC1],COUNTA($U$2:U1197)),"")</f>
        <v/>
      </c>
      <c r="Z1197" s="2" t="str">
        <f>IF(AND(Comodines[[#This Row],[Nuevo_Fuego]],Comodines[[#This Row],[L&amp;L]]),Comodines[[#This Row],[Contador]],"")</f>
        <v/>
      </c>
      <c r="AA1197" s="2" t="str">
        <f>IFERROR(SMALL(Comodines[FuegoC1],COUNTA($W$2:W1197)),"")</f>
        <v/>
      </c>
      <c r="AB1197" s="3"/>
      <c r="AD1197" s="3"/>
      <c r="AE1197" s="3"/>
    </row>
    <row r="1198" spans="1:31" ht="15" x14ac:dyDescent="0.25">
      <c r="A1198" s="25">
        <v>17.83755</v>
      </c>
      <c r="B1198" s="18">
        <v>-93.128540000000001</v>
      </c>
      <c r="C1198" s="2">
        <v>299.5</v>
      </c>
      <c r="D1198" s="2">
        <v>0.8</v>
      </c>
      <c r="E1198" s="2">
        <v>0.8</v>
      </c>
      <c r="F1198" s="4">
        <v>42644</v>
      </c>
      <c r="G1198" s="2">
        <v>650</v>
      </c>
      <c r="H1198" s="2" t="s">
        <v>0</v>
      </c>
      <c r="I1198" s="2" t="s">
        <v>1</v>
      </c>
      <c r="J1198" s="2" t="s">
        <v>2</v>
      </c>
      <c r="K1198" s="2">
        <v>280.39999999999998</v>
      </c>
      <c r="L1198" s="2">
        <v>0</v>
      </c>
      <c r="M1198" s="6" t="s">
        <v>0</v>
      </c>
      <c r="N1198" s="23"/>
      <c r="O1198" s="21" t="str">
        <f>Comodines[[#This Row],[Lat_trunc]]&amp;Comodines[[#This Row],[Lon_trunc]]</f>
        <v>17.8375-93.1285</v>
      </c>
      <c r="P1198" s="21">
        <f>MROUND(Datos[[#This Row],[Latitude]],IF(Datos[[#This Row],[Latitude]]&lt;0,-Precisión,Precisión))</f>
        <v>17.837500000000002</v>
      </c>
      <c r="Q1198" s="21">
        <f>MROUND(Datos[[#This Row],[Longitude]],IF(Datos[[#This Row],[Longitude]]&lt;0,-Precisión,Precisión))</f>
        <v>-93.128500000000003</v>
      </c>
      <c r="R1198" s="1">
        <v>1197</v>
      </c>
      <c r="S1198" s="5" t="b">
        <f>AND(Datos[[#This Row],[Latitude]]&gt;=Latitud_,Datos[[#This Row],[Latitude]]&lt;=_Latitud)</f>
        <v>1</v>
      </c>
      <c r="T1198" s="2" t="b">
        <f>AND(Datos[[#This Row],[Longitude]]&gt;=Longitud_,Datos[[#This Row],[Longitude]]&lt;=_Longitud)</f>
        <v>0</v>
      </c>
      <c r="U1198" s="2" t="b">
        <f>AND(Comodines[[#This Row],[Latitud]],Comodines[[#This Row],[Longitud]])</f>
        <v>0</v>
      </c>
      <c r="V1198" s="2" t="b">
        <f>IF(COUNTIFS($O$2:O1198,Comodines[[#This Row],[LatT&amp;LonT]],$F$2:F1198,Datos[[#This Row],[Acq_date]]-1)=0,TRUE,FALSE)</f>
        <v>1</v>
      </c>
      <c r="W1198" s="2" t="b">
        <f>AND(Comodines[[#This Row],[L&amp;L]],Comodines[[#This Row],[Nuevo_Fuego]])</f>
        <v>0</v>
      </c>
      <c r="X1198" s="2" t="str">
        <f>IF(Comodines[[#This Row],[L&amp;L]],Comodines[[#This Row],[Contador]],"")</f>
        <v/>
      </c>
      <c r="Y1198" s="2" t="str">
        <f>IFERROR(SMALL(Comodines[L&amp;LC1],COUNTA($U$2:U1198)),"")</f>
        <v/>
      </c>
      <c r="Z1198" s="2" t="str">
        <f>IF(AND(Comodines[[#This Row],[Nuevo_Fuego]],Comodines[[#This Row],[L&amp;L]]),Comodines[[#This Row],[Contador]],"")</f>
        <v/>
      </c>
      <c r="AA1198" s="2" t="str">
        <f>IFERROR(SMALL(Comodines[FuegoC1],COUNTA($W$2:W1198)),"")</f>
        <v/>
      </c>
      <c r="AB1198" s="3"/>
      <c r="AD1198" s="3"/>
      <c r="AE1198" s="3"/>
    </row>
    <row r="1199" spans="1:31" ht="15" x14ac:dyDescent="0.25">
      <c r="A1199" s="25">
        <v>17.836950000000002</v>
      </c>
      <c r="B1199" s="18">
        <v>-93.120959999999997</v>
      </c>
      <c r="C1199" s="2">
        <v>318.60000000000002</v>
      </c>
      <c r="D1199" s="2">
        <v>0.8</v>
      </c>
      <c r="E1199" s="2">
        <v>0.8</v>
      </c>
      <c r="F1199" s="4">
        <v>42644</v>
      </c>
      <c r="G1199" s="2">
        <v>650</v>
      </c>
      <c r="H1199" s="2" t="s">
        <v>0</v>
      </c>
      <c r="I1199" s="2" t="s">
        <v>1</v>
      </c>
      <c r="J1199" s="2" t="s">
        <v>2</v>
      </c>
      <c r="K1199" s="2">
        <v>280.60000000000002</v>
      </c>
      <c r="L1199" s="2">
        <v>0</v>
      </c>
      <c r="M1199" s="6" t="s">
        <v>0</v>
      </c>
      <c r="N1199" s="23"/>
      <c r="O1199" s="21" t="str">
        <f>Comodines[[#This Row],[Lat_trunc]]&amp;Comodines[[#This Row],[Lon_trunc]]</f>
        <v>17.837-93.121</v>
      </c>
      <c r="P1199" s="21">
        <f>MROUND(Datos[[#This Row],[Latitude]],IF(Datos[[#This Row],[Latitude]]&lt;0,-Precisión,Precisión))</f>
        <v>17.837</v>
      </c>
      <c r="Q1199" s="21">
        <f>MROUND(Datos[[#This Row],[Longitude]],IF(Datos[[#This Row],[Longitude]]&lt;0,-Precisión,Precisión))</f>
        <v>-93.120999999999995</v>
      </c>
      <c r="R1199" s="1">
        <v>1198</v>
      </c>
      <c r="S1199" s="5" t="b">
        <f>AND(Datos[[#This Row],[Latitude]]&gt;=Latitud_,Datos[[#This Row],[Latitude]]&lt;=_Latitud)</f>
        <v>1</v>
      </c>
      <c r="T1199" s="2" t="b">
        <f>AND(Datos[[#This Row],[Longitude]]&gt;=Longitud_,Datos[[#This Row],[Longitude]]&lt;=_Longitud)</f>
        <v>0</v>
      </c>
      <c r="U1199" s="2" t="b">
        <f>AND(Comodines[[#This Row],[Latitud]],Comodines[[#This Row],[Longitud]])</f>
        <v>0</v>
      </c>
      <c r="V1199" s="2" t="b">
        <f>IF(COUNTIFS($O$2:O1199,Comodines[[#This Row],[LatT&amp;LonT]],$F$2:F1199,Datos[[#This Row],[Acq_date]]-1)=0,TRUE,FALSE)</f>
        <v>1</v>
      </c>
      <c r="W1199" s="2" t="b">
        <f>AND(Comodines[[#This Row],[L&amp;L]],Comodines[[#This Row],[Nuevo_Fuego]])</f>
        <v>0</v>
      </c>
      <c r="X1199" s="2" t="str">
        <f>IF(Comodines[[#This Row],[L&amp;L]],Comodines[[#This Row],[Contador]],"")</f>
        <v/>
      </c>
      <c r="Y1199" s="2" t="str">
        <f>IFERROR(SMALL(Comodines[L&amp;LC1],COUNTA($U$2:U1199)),"")</f>
        <v/>
      </c>
      <c r="Z1199" s="2" t="str">
        <f>IF(AND(Comodines[[#This Row],[Nuevo_Fuego]],Comodines[[#This Row],[L&amp;L]]),Comodines[[#This Row],[Contador]],"")</f>
        <v/>
      </c>
      <c r="AA1199" s="2" t="str">
        <f>IFERROR(SMALL(Comodines[FuegoC1],COUNTA($W$2:W1199)),"")</f>
        <v/>
      </c>
      <c r="AB1199" s="3"/>
      <c r="AD1199" s="3"/>
      <c r="AE1199" s="3"/>
    </row>
    <row r="1200" spans="1:31" ht="15" x14ac:dyDescent="0.25">
      <c r="A1200" s="25">
        <v>17.842749999999999</v>
      </c>
      <c r="B1200" s="18">
        <v>-93.124930000000006</v>
      </c>
      <c r="C1200" s="2">
        <v>346.9</v>
      </c>
      <c r="D1200" s="2">
        <v>0.8</v>
      </c>
      <c r="E1200" s="2">
        <v>0.8</v>
      </c>
      <c r="F1200" s="4">
        <v>42644</v>
      </c>
      <c r="G1200" s="2">
        <v>650</v>
      </c>
      <c r="H1200" s="2" t="s">
        <v>0</v>
      </c>
      <c r="I1200" s="2" t="s">
        <v>1</v>
      </c>
      <c r="J1200" s="2" t="s">
        <v>2</v>
      </c>
      <c r="K1200" s="2">
        <v>280.3</v>
      </c>
      <c r="L1200" s="2">
        <v>0</v>
      </c>
      <c r="M1200" s="6" t="s">
        <v>0</v>
      </c>
      <c r="N1200" s="23"/>
      <c r="O1200" s="21" t="str">
        <f>Comodines[[#This Row],[Lat_trunc]]&amp;Comodines[[#This Row],[Lon_trunc]]</f>
        <v>17.843-93.125</v>
      </c>
      <c r="P1200" s="21">
        <f>MROUND(Datos[[#This Row],[Latitude]],IF(Datos[[#This Row],[Latitude]]&lt;0,-Precisión,Precisión))</f>
        <v>17.843</v>
      </c>
      <c r="Q1200" s="21">
        <f>MROUND(Datos[[#This Row],[Longitude]],IF(Datos[[#This Row],[Longitude]]&lt;0,-Precisión,Precisión))</f>
        <v>-93.125</v>
      </c>
      <c r="R1200" s="1">
        <v>1199</v>
      </c>
      <c r="S1200" s="5" t="b">
        <f>AND(Datos[[#This Row],[Latitude]]&gt;=Latitud_,Datos[[#This Row],[Latitude]]&lt;=_Latitud)</f>
        <v>1</v>
      </c>
      <c r="T1200" s="2" t="b">
        <f>AND(Datos[[#This Row],[Longitude]]&gt;=Longitud_,Datos[[#This Row],[Longitude]]&lt;=_Longitud)</f>
        <v>0</v>
      </c>
      <c r="U1200" s="2" t="b">
        <f>AND(Comodines[[#This Row],[Latitud]],Comodines[[#This Row],[Longitud]])</f>
        <v>0</v>
      </c>
      <c r="V1200" s="2" t="b">
        <f>IF(COUNTIFS($O$2:O1200,Comodines[[#This Row],[LatT&amp;LonT]],$F$2:F1200,Datos[[#This Row],[Acq_date]]-1)=0,TRUE,FALSE)</f>
        <v>1</v>
      </c>
      <c r="W1200" s="2" t="b">
        <f>AND(Comodines[[#This Row],[L&amp;L]],Comodines[[#This Row],[Nuevo_Fuego]])</f>
        <v>0</v>
      </c>
      <c r="X1200" s="2" t="str">
        <f>IF(Comodines[[#This Row],[L&amp;L]],Comodines[[#This Row],[Contador]],"")</f>
        <v/>
      </c>
      <c r="Y1200" s="2" t="str">
        <f>IFERROR(SMALL(Comodines[L&amp;LC1],COUNTA($U$2:U1200)),"")</f>
        <v/>
      </c>
      <c r="Z1200" s="2" t="str">
        <f>IF(AND(Comodines[[#This Row],[Nuevo_Fuego]],Comodines[[#This Row],[L&amp;L]]),Comodines[[#This Row],[Contador]],"")</f>
        <v/>
      </c>
      <c r="AA1200" s="2" t="str">
        <f>IFERROR(SMALL(Comodines[FuegoC1],COUNTA($W$2:W1200)),"")</f>
        <v/>
      </c>
      <c r="AB1200" s="3"/>
      <c r="AD1200" s="3"/>
      <c r="AE1200" s="3"/>
    </row>
    <row r="1201" spans="1:31" ht="15" x14ac:dyDescent="0.25">
      <c r="A1201" s="25">
        <v>17.842110000000002</v>
      </c>
      <c r="B1201" s="18">
        <v>-93.117450000000005</v>
      </c>
      <c r="C1201" s="2">
        <v>342.7</v>
      </c>
      <c r="D1201" s="2">
        <v>0.8</v>
      </c>
      <c r="E1201" s="2">
        <v>0.8</v>
      </c>
      <c r="F1201" s="4">
        <v>42644</v>
      </c>
      <c r="G1201" s="2">
        <v>650</v>
      </c>
      <c r="H1201" s="2" t="s">
        <v>0</v>
      </c>
      <c r="I1201" s="2" t="s">
        <v>1</v>
      </c>
      <c r="J1201" s="2" t="s">
        <v>2</v>
      </c>
      <c r="K1201" s="2">
        <v>280.2</v>
      </c>
      <c r="L1201" s="2">
        <v>0</v>
      </c>
      <c r="M1201" s="6" t="s">
        <v>0</v>
      </c>
      <c r="N1201" s="23"/>
      <c r="O1201" s="21" t="str">
        <f>Comodines[[#This Row],[Lat_trunc]]&amp;Comodines[[#This Row],[Lon_trunc]]</f>
        <v>17.842-93.1175</v>
      </c>
      <c r="P1201" s="21">
        <f>MROUND(Datos[[#This Row],[Latitude]],IF(Datos[[#This Row],[Latitude]]&lt;0,-Precisión,Precisión))</f>
        <v>17.841999999999999</v>
      </c>
      <c r="Q1201" s="21">
        <f>MROUND(Datos[[#This Row],[Longitude]],IF(Datos[[#This Row],[Longitude]]&lt;0,-Precisión,Precisión))</f>
        <v>-93.117500000000007</v>
      </c>
      <c r="R1201" s="1">
        <v>1200</v>
      </c>
      <c r="S1201" s="5" t="b">
        <f>AND(Datos[[#This Row],[Latitude]]&gt;=Latitud_,Datos[[#This Row],[Latitude]]&lt;=_Latitud)</f>
        <v>1</v>
      </c>
      <c r="T1201" s="2" t="b">
        <f>AND(Datos[[#This Row],[Longitude]]&gt;=Longitud_,Datos[[#This Row],[Longitude]]&lt;=_Longitud)</f>
        <v>0</v>
      </c>
      <c r="U1201" s="2" t="b">
        <f>AND(Comodines[[#This Row],[Latitud]],Comodines[[#This Row],[Longitud]])</f>
        <v>0</v>
      </c>
      <c r="V1201" s="2" t="b">
        <f>IF(COUNTIFS($O$2:O1201,Comodines[[#This Row],[LatT&amp;LonT]],$F$2:F1201,Datos[[#This Row],[Acq_date]]-1)=0,TRUE,FALSE)</f>
        <v>1</v>
      </c>
      <c r="W1201" s="2" t="b">
        <f>AND(Comodines[[#This Row],[L&amp;L]],Comodines[[#This Row],[Nuevo_Fuego]])</f>
        <v>0</v>
      </c>
      <c r="X1201" s="2" t="str">
        <f>IF(Comodines[[#This Row],[L&amp;L]],Comodines[[#This Row],[Contador]],"")</f>
        <v/>
      </c>
      <c r="Y1201" s="2" t="str">
        <f>IFERROR(SMALL(Comodines[L&amp;LC1],COUNTA($U$2:U1201)),"")</f>
        <v/>
      </c>
      <c r="Z1201" s="2" t="str">
        <f>IF(AND(Comodines[[#This Row],[Nuevo_Fuego]],Comodines[[#This Row],[L&amp;L]]),Comodines[[#This Row],[Contador]],"")</f>
        <v/>
      </c>
      <c r="AA1201" s="2" t="str">
        <f>IFERROR(SMALL(Comodines[FuegoC1],COUNTA($W$2:W1201)),"")</f>
        <v/>
      </c>
      <c r="AB1201" s="3"/>
      <c r="AD1201" s="3"/>
      <c r="AE1201" s="3"/>
    </row>
    <row r="1202" spans="1:31" ht="15" x14ac:dyDescent="0.25">
      <c r="A1202" s="25">
        <v>16.735569999999999</v>
      </c>
      <c r="B1202" s="18">
        <v>-88.404759999999996</v>
      </c>
      <c r="C1202" s="2">
        <v>303.3</v>
      </c>
      <c r="D1202" s="2">
        <v>0.4</v>
      </c>
      <c r="E1202" s="2">
        <v>0.6</v>
      </c>
      <c r="F1202" s="4">
        <v>42644</v>
      </c>
      <c r="G1202" s="2">
        <v>650</v>
      </c>
      <c r="H1202" s="2" t="s">
        <v>0</v>
      </c>
      <c r="I1202" s="2" t="s">
        <v>1</v>
      </c>
      <c r="J1202" s="2" t="s">
        <v>2</v>
      </c>
      <c r="K1202" s="2">
        <v>280.10000000000002</v>
      </c>
      <c r="L1202" s="2">
        <v>0</v>
      </c>
      <c r="M1202" s="6" t="s">
        <v>0</v>
      </c>
      <c r="N1202" s="23"/>
      <c r="O1202" s="21" t="str">
        <f>Comodines[[#This Row],[Lat_trunc]]&amp;Comodines[[#This Row],[Lon_trunc]]</f>
        <v>16.7355-88.405</v>
      </c>
      <c r="P1202" s="21">
        <f>MROUND(Datos[[#This Row],[Latitude]],IF(Datos[[#This Row],[Latitude]]&lt;0,-Precisión,Precisión))</f>
        <v>16.735500000000002</v>
      </c>
      <c r="Q1202" s="21">
        <f>MROUND(Datos[[#This Row],[Longitude]],IF(Datos[[#This Row],[Longitude]]&lt;0,-Precisión,Precisión))</f>
        <v>-88.405000000000001</v>
      </c>
      <c r="R1202" s="1">
        <v>1201</v>
      </c>
      <c r="S1202" s="5" t="b">
        <f>AND(Datos[[#This Row],[Latitude]]&gt;=Latitud_,Datos[[#This Row],[Latitude]]&lt;=_Latitud)</f>
        <v>0</v>
      </c>
      <c r="T1202" s="2" t="b">
        <f>AND(Datos[[#This Row],[Longitude]]&gt;=Longitud_,Datos[[#This Row],[Longitude]]&lt;=_Longitud)</f>
        <v>0</v>
      </c>
      <c r="U1202" s="2" t="b">
        <f>AND(Comodines[[#This Row],[Latitud]],Comodines[[#This Row],[Longitud]])</f>
        <v>0</v>
      </c>
      <c r="V1202" s="2" t="b">
        <f>IF(COUNTIFS($O$2:O1202,Comodines[[#This Row],[LatT&amp;LonT]],$F$2:F1202,Datos[[#This Row],[Acq_date]]-1)=0,TRUE,FALSE)</f>
        <v>1</v>
      </c>
      <c r="W1202" s="2" t="b">
        <f>AND(Comodines[[#This Row],[L&amp;L]],Comodines[[#This Row],[Nuevo_Fuego]])</f>
        <v>0</v>
      </c>
      <c r="X1202" s="2" t="str">
        <f>IF(Comodines[[#This Row],[L&amp;L]],Comodines[[#This Row],[Contador]],"")</f>
        <v/>
      </c>
      <c r="Y1202" s="2" t="str">
        <f>IFERROR(SMALL(Comodines[L&amp;LC1],COUNTA($U$2:U1202)),"")</f>
        <v/>
      </c>
      <c r="Z1202" s="2" t="str">
        <f>IF(AND(Comodines[[#This Row],[Nuevo_Fuego]],Comodines[[#This Row],[L&amp;L]]),Comodines[[#This Row],[Contador]],"")</f>
        <v/>
      </c>
      <c r="AA1202" s="2" t="str">
        <f>IFERROR(SMALL(Comodines[FuegoC1],COUNTA($W$2:W1202)),"")</f>
        <v/>
      </c>
      <c r="AB1202" s="3"/>
      <c r="AD1202" s="3"/>
      <c r="AE1202" s="3"/>
    </row>
    <row r="1203" spans="1:31" ht="15" x14ac:dyDescent="0.25">
      <c r="A1203" s="25">
        <v>15.44739</v>
      </c>
      <c r="B1203" s="18">
        <v>-86.722530000000006</v>
      </c>
      <c r="C1203" s="2">
        <v>311.10000000000002</v>
      </c>
      <c r="D1203" s="2">
        <v>0.5</v>
      </c>
      <c r="E1203" s="2">
        <v>0.5</v>
      </c>
      <c r="F1203" s="4">
        <v>42644</v>
      </c>
      <c r="G1203" s="2">
        <v>650</v>
      </c>
      <c r="H1203" s="2" t="s">
        <v>0</v>
      </c>
      <c r="I1203" s="2" t="s">
        <v>1</v>
      </c>
      <c r="J1203" s="2" t="s">
        <v>2</v>
      </c>
      <c r="K1203" s="2">
        <v>287.2</v>
      </c>
      <c r="L1203" s="2">
        <v>0</v>
      </c>
      <c r="M1203" s="6" t="s">
        <v>0</v>
      </c>
      <c r="N1203" s="23"/>
      <c r="O1203" s="21" t="str">
        <f>Comodines[[#This Row],[Lat_trunc]]&amp;Comodines[[#This Row],[Lon_trunc]]</f>
        <v>15.4475-86.7225</v>
      </c>
      <c r="P1203" s="21">
        <f>MROUND(Datos[[#This Row],[Latitude]],IF(Datos[[#This Row],[Latitude]]&lt;0,-Precisión,Precisión))</f>
        <v>15.4475</v>
      </c>
      <c r="Q1203" s="21">
        <f>MROUND(Datos[[#This Row],[Longitude]],IF(Datos[[#This Row],[Longitude]]&lt;0,-Precisión,Precisión))</f>
        <v>-86.722499999999997</v>
      </c>
      <c r="R1203" s="1">
        <v>1202</v>
      </c>
      <c r="S1203" s="5" t="b">
        <f>AND(Datos[[#This Row],[Latitude]]&gt;=Latitud_,Datos[[#This Row],[Latitude]]&lt;=_Latitud)</f>
        <v>0</v>
      </c>
      <c r="T1203" s="2" t="b">
        <f>AND(Datos[[#This Row],[Longitude]]&gt;=Longitud_,Datos[[#This Row],[Longitude]]&lt;=_Longitud)</f>
        <v>0</v>
      </c>
      <c r="U1203" s="2" t="b">
        <f>AND(Comodines[[#This Row],[Latitud]],Comodines[[#This Row],[Longitud]])</f>
        <v>0</v>
      </c>
      <c r="V1203" s="2" t="b">
        <f>IF(COUNTIFS($O$2:O1203,Comodines[[#This Row],[LatT&amp;LonT]],$F$2:F1203,Datos[[#This Row],[Acq_date]]-1)=0,TRUE,FALSE)</f>
        <v>1</v>
      </c>
      <c r="W1203" s="2" t="b">
        <f>AND(Comodines[[#This Row],[L&amp;L]],Comodines[[#This Row],[Nuevo_Fuego]])</f>
        <v>0</v>
      </c>
      <c r="X1203" s="2" t="str">
        <f>IF(Comodines[[#This Row],[L&amp;L]],Comodines[[#This Row],[Contador]],"")</f>
        <v/>
      </c>
      <c r="Y1203" s="2" t="str">
        <f>IFERROR(SMALL(Comodines[L&amp;LC1],COUNTA($U$2:U1203)),"")</f>
        <v/>
      </c>
      <c r="Z1203" s="2" t="str">
        <f>IF(AND(Comodines[[#This Row],[Nuevo_Fuego]],Comodines[[#This Row],[L&amp;L]]),Comodines[[#This Row],[Contador]],"")</f>
        <v/>
      </c>
      <c r="AA1203" s="2" t="str">
        <f>IFERROR(SMALL(Comodines[FuegoC1],COUNTA($W$2:W1203)),"")</f>
        <v/>
      </c>
      <c r="AB1203" s="3"/>
      <c r="AD1203" s="3"/>
      <c r="AE1203" s="3"/>
    </row>
    <row r="1204" spans="1:31" ht="15" x14ac:dyDescent="0.25">
      <c r="A1204" s="25">
        <v>11.986230000000001</v>
      </c>
      <c r="B1204" s="18">
        <v>-86.16901</v>
      </c>
      <c r="C1204" s="2">
        <v>338.1</v>
      </c>
      <c r="D1204" s="2">
        <v>0.4</v>
      </c>
      <c r="E1204" s="2">
        <v>0.5</v>
      </c>
      <c r="F1204" s="4">
        <v>42644</v>
      </c>
      <c r="G1204" s="2">
        <v>650</v>
      </c>
      <c r="H1204" s="2" t="s">
        <v>0</v>
      </c>
      <c r="I1204" s="2" t="s">
        <v>1</v>
      </c>
      <c r="J1204" s="2" t="s">
        <v>2</v>
      </c>
      <c r="K1204" s="2">
        <v>282.7</v>
      </c>
      <c r="L1204" s="2">
        <v>0</v>
      </c>
      <c r="M1204" s="6" t="s">
        <v>0</v>
      </c>
      <c r="N1204" s="23"/>
      <c r="O1204" s="21" t="str">
        <f>Comodines[[#This Row],[Lat_trunc]]&amp;Comodines[[#This Row],[Lon_trunc]]</f>
        <v>11.986-86.169</v>
      </c>
      <c r="P1204" s="21">
        <f>MROUND(Datos[[#This Row],[Latitude]],IF(Datos[[#This Row],[Latitude]]&lt;0,-Precisión,Precisión))</f>
        <v>11.986000000000001</v>
      </c>
      <c r="Q1204" s="21">
        <f>MROUND(Datos[[#This Row],[Longitude]],IF(Datos[[#This Row],[Longitude]]&lt;0,-Precisión,Precisión))</f>
        <v>-86.168999999999997</v>
      </c>
      <c r="R1204" s="1">
        <v>1203</v>
      </c>
      <c r="S1204" s="5" t="b">
        <f>AND(Datos[[#This Row],[Latitude]]&gt;=Latitud_,Datos[[#This Row],[Latitude]]&lt;=_Latitud)</f>
        <v>0</v>
      </c>
      <c r="T1204" s="2" t="b">
        <f>AND(Datos[[#This Row],[Longitude]]&gt;=Longitud_,Datos[[#This Row],[Longitude]]&lt;=_Longitud)</f>
        <v>0</v>
      </c>
      <c r="U1204" s="2" t="b">
        <f>AND(Comodines[[#This Row],[Latitud]],Comodines[[#This Row],[Longitud]])</f>
        <v>0</v>
      </c>
      <c r="V1204" s="2" t="b">
        <f>IF(COUNTIFS($O$2:O1204,Comodines[[#This Row],[LatT&amp;LonT]],$F$2:F1204,Datos[[#This Row],[Acq_date]]-1)=0,TRUE,FALSE)</f>
        <v>1</v>
      </c>
      <c r="W1204" s="2" t="b">
        <f>AND(Comodines[[#This Row],[L&amp;L]],Comodines[[#This Row],[Nuevo_Fuego]])</f>
        <v>0</v>
      </c>
      <c r="X1204" s="2" t="str">
        <f>IF(Comodines[[#This Row],[L&amp;L]],Comodines[[#This Row],[Contador]],"")</f>
        <v/>
      </c>
      <c r="Y1204" s="2" t="str">
        <f>IFERROR(SMALL(Comodines[L&amp;LC1],COUNTA($U$2:U1204)),"")</f>
        <v/>
      </c>
      <c r="Z1204" s="2" t="str">
        <f>IF(AND(Comodines[[#This Row],[Nuevo_Fuego]],Comodines[[#This Row],[L&amp;L]]),Comodines[[#This Row],[Contador]],"")</f>
        <v/>
      </c>
      <c r="AA1204" s="2" t="str">
        <f>IFERROR(SMALL(Comodines[FuegoC1],COUNTA($W$2:W1204)),"")</f>
        <v/>
      </c>
      <c r="AB1204" s="3"/>
      <c r="AD1204" s="3"/>
      <c r="AE1204" s="3"/>
    </row>
    <row r="1205" spans="1:31" ht="15" x14ac:dyDescent="0.25">
      <c r="A1205" s="25">
        <v>11.98565</v>
      </c>
      <c r="B1205" s="18">
        <v>-86.164779999999993</v>
      </c>
      <c r="C1205" s="2">
        <v>337.8</v>
      </c>
      <c r="D1205" s="2">
        <v>0.4</v>
      </c>
      <c r="E1205" s="2">
        <v>0.5</v>
      </c>
      <c r="F1205" s="4">
        <v>42644</v>
      </c>
      <c r="G1205" s="2">
        <v>650</v>
      </c>
      <c r="H1205" s="2" t="s">
        <v>0</v>
      </c>
      <c r="I1205" s="2" t="s">
        <v>1</v>
      </c>
      <c r="J1205" s="2" t="s">
        <v>2</v>
      </c>
      <c r="K1205" s="2">
        <v>284.8</v>
      </c>
      <c r="L1205" s="2">
        <v>0</v>
      </c>
      <c r="M1205" s="6" t="s">
        <v>0</v>
      </c>
      <c r="N1205" s="23"/>
      <c r="O1205" s="21" t="str">
        <f>Comodines[[#This Row],[Lat_trunc]]&amp;Comodines[[#This Row],[Lon_trunc]]</f>
        <v>11.9855-86.165</v>
      </c>
      <c r="P1205" s="21">
        <f>MROUND(Datos[[#This Row],[Latitude]],IF(Datos[[#This Row],[Latitude]]&lt;0,-Precisión,Precisión))</f>
        <v>11.9855</v>
      </c>
      <c r="Q1205" s="21">
        <f>MROUND(Datos[[#This Row],[Longitude]],IF(Datos[[#This Row],[Longitude]]&lt;0,-Precisión,Precisión))</f>
        <v>-86.165000000000006</v>
      </c>
      <c r="R1205" s="1">
        <v>1204</v>
      </c>
      <c r="S1205" s="5" t="b">
        <f>AND(Datos[[#This Row],[Latitude]]&gt;=Latitud_,Datos[[#This Row],[Latitude]]&lt;=_Latitud)</f>
        <v>0</v>
      </c>
      <c r="T1205" s="2" t="b">
        <f>AND(Datos[[#This Row],[Longitude]]&gt;=Longitud_,Datos[[#This Row],[Longitude]]&lt;=_Longitud)</f>
        <v>0</v>
      </c>
      <c r="U1205" s="2" t="b">
        <f>AND(Comodines[[#This Row],[Latitud]],Comodines[[#This Row],[Longitud]])</f>
        <v>0</v>
      </c>
      <c r="V1205" s="2" t="b">
        <f>IF(COUNTIFS($O$2:O1205,Comodines[[#This Row],[LatT&amp;LonT]],$F$2:F1205,Datos[[#This Row],[Acq_date]]-1)=0,TRUE,FALSE)</f>
        <v>1</v>
      </c>
      <c r="W1205" s="2" t="b">
        <f>AND(Comodines[[#This Row],[L&amp;L]],Comodines[[#This Row],[Nuevo_Fuego]])</f>
        <v>0</v>
      </c>
      <c r="X1205" s="2" t="str">
        <f>IF(Comodines[[#This Row],[L&amp;L]],Comodines[[#This Row],[Contador]],"")</f>
        <v/>
      </c>
      <c r="Y1205" s="2" t="str">
        <f>IFERROR(SMALL(Comodines[L&amp;LC1],COUNTA($U$2:U1205)),"")</f>
        <v/>
      </c>
      <c r="Z1205" s="2" t="str">
        <f>IF(AND(Comodines[[#This Row],[Nuevo_Fuego]],Comodines[[#This Row],[L&amp;L]]),Comodines[[#This Row],[Contador]],"")</f>
        <v/>
      </c>
      <c r="AA1205" s="2" t="str">
        <f>IFERROR(SMALL(Comodines[FuegoC1],COUNTA($W$2:W1205)),"")</f>
        <v/>
      </c>
      <c r="AB1205" s="3"/>
      <c r="AD1205" s="3"/>
      <c r="AE1205" s="3"/>
    </row>
    <row r="1206" spans="1:31" ht="15" x14ac:dyDescent="0.25">
      <c r="A1206" s="25">
        <v>11.986829999999999</v>
      </c>
      <c r="B1206" s="18">
        <v>-86.173429999999996</v>
      </c>
      <c r="C1206" s="2">
        <v>298.7</v>
      </c>
      <c r="D1206" s="2">
        <v>0.4</v>
      </c>
      <c r="E1206" s="2">
        <v>0.5</v>
      </c>
      <c r="F1206" s="4">
        <v>42644</v>
      </c>
      <c r="G1206" s="2">
        <v>650</v>
      </c>
      <c r="H1206" s="2" t="s">
        <v>0</v>
      </c>
      <c r="I1206" s="2" t="s">
        <v>1</v>
      </c>
      <c r="J1206" s="2" t="s">
        <v>2</v>
      </c>
      <c r="K1206" s="2">
        <v>281.60000000000002</v>
      </c>
      <c r="L1206" s="2">
        <v>0</v>
      </c>
      <c r="M1206" s="6" t="s">
        <v>0</v>
      </c>
      <c r="N1206" s="23"/>
      <c r="O1206" s="21" t="str">
        <f>Comodines[[#This Row],[Lat_trunc]]&amp;Comodines[[#This Row],[Lon_trunc]]</f>
        <v>11.987-86.1735</v>
      </c>
      <c r="P1206" s="21">
        <f>MROUND(Datos[[#This Row],[Latitude]],IF(Datos[[#This Row],[Latitude]]&lt;0,-Precisión,Precisión))</f>
        <v>11.987</v>
      </c>
      <c r="Q1206" s="21">
        <f>MROUND(Datos[[#This Row],[Longitude]],IF(Datos[[#This Row],[Longitude]]&lt;0,-Precisión,Precisión))</f>
        <v>-86.173500000000004</v>
      </c>
      <c r="R1206" s="1">
        <v>1205</v>
      </c>
      <c r="S1206" s="5" t="b">
        <f>AND(Datos[[#This Row],[Latitude]]&gt;=Latitud_,Datos[[#This Row],[Latitude]]&lt;=_Latitud)</f>
        <v>0</v>
      </c>
      <c r="T1206" s="2" t="b">
        <f>AND(Datos[[#This Row],[Longitude]]&gt;=Longitud_,Datos[[#This Row],[Longitude]]&lt;=_Longitud)</f>
        <v>0</v>
      </c>
      <c r="U1206" s="2" t="b">
        <f>AND(Comodines[[#This Row],[Latitud]],Comodines[[#This Row],[Longitud]])</f>
        <v>0</v>
      </c>
      <c r="V1206" s="2" t="b">
        <f>IF(COUNTIFS($O$2:O1206,Comodines[[#This Row],[LatT&amp;LonT]],$F$2:F1206,Datos[[#This Row],[Acq_date]]-1)=0,TRUE,FALSE)</f>
        <v>1</v>
      </c>
      <c r="W1206" s="2" t="b">
        <f>AND(Comodines[[#This Row],[L&amp;L]],Comodines[[#This Row],[Nuevo_Fuego]])</f>
        <v>0</v>
      </c>
      <c r="X1206" s="2" t="str">
        <f>IF(Comodines[[#This Row],[L&amp;L]],Comodines[[#This Row],[Contador]],"")</f>
        <v/>
      </c>
      <c r="Y1206" s="2" t="str">
        <f>IFERROR(SMALL(Comodines[L&amp;LC1],COUNTA($U$2:U1206)),"")</f>
        <v/>
      </c>
      <c r="Z1206" s="2" t="str">
        <f>IF(AND(Comodines[[#This Row],[Nuevo_Fuego]],Comodines[[#This Row],[L&amp;L]]),Comodines[[#This Row],[Contador]],"")</f>
        <v/>
      </c>
      <c r="AA1206" s="2" t="str">
        <f>IFERROR(SMALL(Comodines[FuegoC1],COUNTA($W$2:W1206)),"")</f>
        <v/>
      </c>
      <c r="AB1206" s="3"/>
      <c r="AD1206" s="3"/>
      <c r="AE1206" s="3"/>
    </row>
    <row r="1207" spans="1:31" ht="15" x14ac:dyDescent="0.25">
      <c r="A1207" s="25">
        <v>11.98194</v>
      </c>
      <c r="B1207" s="18">
        <v>-86.169730000000001</v>
      </c>
      <c r="C1207" s="2">
        <v>331.4</v>
      </c>
      <c r="D1207" s="2">
        <v>0.4</v>
      </c>
      <c r="E1207" s="2">
        <v>0.5</v>
      </c>
      <c r="F1207" s="4">
        <v>42644</v>
      </c>
      <c r="G1207" s="2">
        <v>650</v>
      </c>
      <c r="H1207" s="2" t="s">
        <v>0</v>
      </c>
      <c r="I1207" s="2" t="s">
        <v>1</v>
      </c>
      <c r="J1207" s="2" t="s">
        <v>2</v>
      </c>
      <c r="K1207" s="2">
        <v>281.5</v>
      </c>
      <c r="L1207" s="2">
        <v>0</v>
      </c>
      <c r="M1207" s="6" t="s">
        <v>0</v>
      </c>
      <c r="N1207" s="23"/>
      <c r="O1207" s="21" t="str">
        <f>Comodines[[#This Row],[Lat_trunc]]&amp;Comodines[[#This Row],[Lon_trunc]]</f>
        <v>11.982-86.1695</v>
      </c>
      <c r="P1207" s="21">
        <f>MROUND(Datos[[#This Row],[Latitude]],IF(Datos[[#This Row],[Latitude]]&lt;0,-Precisión,Precisión))</f>
        <v>11.982000000000001</v>
      </c>
      <c r="Q1207" s="21">
        <f>MROUND(Datos[[#This Row],[Longitude]],IF(Datos[[#This Row],[Longitude]]&lt;0,-Precisión,Precisión))</f>
        <v>-86.169499999999999</v>
      </c>
      <c r="R1207" s="1">
        <v>1206</v>
      </c>
      <c r="S1207" s="5" t="b">
        <f>AND(Datos[[#This Row],[Latitude]]&gt;=Latitud_,Datos[[#This Row],[Latitude]]&lt;=_Latitud)</f>
        <v>0</v>
      </c>
      <c r="T1207" s="2" t="b">
        <f>AND(Datos[[#This Row],[Longitude]]&gt;=Longitud_,Datos[[#This Row],[Longitude]]&lt;=_Longitud)</f>
        <v>0</v>
      </c>
      <c r="U1207" s="2" t="b">
        <f>AND(Comodines[[#This Row],[Latitud]],Comodines[[#This Row],[Longitud]])</f>
        <v>0</v>
      </c>
      <c r="V1207" s="2" t="b">
        <f>IF(COUNTIFS($O$2:O1207,Comodines[[#This Row],[LatT&amp;LonT]],$F$2:F1207,Datos[[#This Row],[Acq_date]]-1)=0,TRUE,FALSE)</f>
        <v>1</v>
      </c>
      <c r="W1207" s="2" t="b">
        <f>AND(Comodines[[#This Row],[L&amp;L]],Comodines[[#This Row],[Nuevo_Fuego]])</f>
        <v>0</v>
      </c>
      <c r="X1207" s="2" t="str">
        <f>IF(Comodines[[#This Row],[L&amp;L]],Comodines[[#This Row],[Contador]],"")</f>
        <v/>
      </c>
      <c r="Y1207" s="2" t="str">
        <f>IFERROR(SMALL(Comodines[L&amp;LC1],COUNTA($U$2:U1207)),"")</f>
        <v/>
      </c>
      <c r="Z1207" s="2" t="str">
        <f>IF(AND(Comodines[[#This Row],[Nuevo_Fuego]],Comodines[[#This Row],[L&amp;L]]),Comodines[[#This Row],[Contador]],"")</f>
        <v/>
      </c>
      <c r="AA1207" s="2" t="str">
        <f>IFERROR(SMALL(Comodines[FuegoC1],COUNTA($W$2:W1207)),"")</f>
        <v/>
      </c>
      <c r="AB1207" s="3"/>
      <c r="AD1207" s="3"/>
      <c r="AE1207" s="3"/>
    </row>
    <row r="1208" spans="1:31" ht="15" x14ac:dyDescent="0.25">
      <c r="A1208" s="25">
        <v>11.98136</v>
      </c>
      <c r="B1208" s="18">
        <v>-86.165499999999994</v>
      </c>
      <c r="C1208" s="2">
        <v>328.6</v>
      </c>
      <c r="D1208" s="2">
        <v>0.4</v>
      </c>
      <c r="E1208" s="2">
        <v>0.5</v>
      </c>
      <c r="F1208" s="4">
        <v>42644</v>
      </c>
      <c r="G1208" s="2">
        <v>650</v>
      </c>
      <c r="H1208" s="2" t="s">
        <v>0</v>
      </c>
      <c r="I1208" s="2" t="s">
        <v>1</v>
      </c>
      <c r="J1208" s="2" t="s">
        <v>2</v>
      </c>
      <c r="K1208" s="2">
        <v>282.10000000000002</v>
      </c>
      <c r="L1208" s="2">
        <v>0</v>
      </c>
      <c r="M1208" s="6" t="s">
        <v>0</v>
      </c>
      <c r="N1208" s="23"/>
      <c r="O1208" s="21" t="str">
        <f>Comodines[[#This Row],[Lat_trunc]]&amp;Comodines[[#This Row],[Lon_trunc]]</f>
        <v>11.9815-86.1655</v>
      </c>
      <c r="P1208" s="21">
        <f>MROUND(Datos[[#This Row],[Latitude]],IF(Datos[[#This Row],[Latitude]]&lt;0,-Precisión,Precisión))</f>
        <v>11.9815</v>
      </c>
      <c r="Q1208" s="21">
        <f>MROUND(Datos[[#This Row],[Longitude]],IF(Datos[[#This Row],[Longitude]]&lt;0,-Precisión,Precisión))</f>
        <v>-86.165500000000009</v>
      </c>
      <c r="R1208" s="1">
        <v>1207</v>
      </c>
      <c r="S1208" s="5" t="b">
        <f>AND(Datos[[#This Row],[Latitude]]&gt;=Latitud_,Datos[[#This Row],[Latitude]]&lt;=_Latitud)</f>
        <v>0</v>
      </c>
      <c r="T1208" s="2" t="b">
        <f>AND(Datos[[#This Row],[Longitude]]&gt;=Longitud_,Datos[[#This Row],[Longitude]]&lt;=_Longitud)</f>
        <v>0</v>
      </c>
      <c r="U1208" s="2" t="b">
        <f>AND(Comodines[[#This Row],[Latitud]],Comodines[[#This Row],[Longitud]])</f>
        <v>0</v>
      </c>
      <c r="V1208" s="2" t="b">
        <f>IF(COUNTIFS($O$2:O1208,Comodines[[#This Row],[LatT&amp;LonT]],$F$2:F1208,Datos[[#This Row],[Acq_date]]-1)=0,TRUE,FALSE)</f>
        <v>1</v>
      </c>
      <c r="W1208" s="2" t="b">
        <f>AND(Comodines[[#This Row],[L&amp;L]],Comodines[[#This Row],[Nuevo_Fuego]])</f>
        <v>0</v>
      </c>
      <c r="X1208" s="2" t="str">
        <f>IF(Comodines[[#This Row],[L&amp;L]],Comodines[[#This Row],[Contador]],"")</f>
        <v/>
      </c>
      <c r="Y1208" s="2" t="str">
        <f>IFERROR(SMALL(Comodines[L&amp;LC1],COUNTA($U$2:U1208)),"")</f>
        <v/>
      </c>
      <c r="Z1208" s="2" t="str">
        <f>IF(AND(Comodines[[#This Row],[Nuevo_Fuego]],Comodines[[#This Row],[L&amp;L]]),Comodines[[#This Row],[Contador]],"")</f>
        <v/>
      </c>
      <c r="AA1208" s="2" t="str">
        <f>IFERROR(SMALL(Comodines[FuegoC1],COUNTA($W$2:W1208)),"")</f>
        <v/>
      </c>
      <c r="AB1208" s="3"/>
      <c r="AD1208" s="3"/>
      <c r="AE1208" s="3"/>
    </row>
    <row r="1209" spans="1:31" ht="15" x14ac:dyDescent="0.25">
      <c r="A1209" s="25">
        <v>11.98255</v>
      </c>
      <c r="B1209" s="18">
        <v>-86.174180000000007</v>
      </c>
      <c r="C1209" s="2">
        <v>298.60000000000002</v>
      </c>
      <c r="D1209" s="2">
        <v>0.4</v>
      </c>
      <c r="E1209" s="2">
        <v>0.5</v>
      </c>
      <c r="F1209" s="4">
        <v>42644</v>
      </c>
      <c r="G1209" s="2">
        <v>650</v>
      </c>
      <c r="H1209" s="2" t="s">
        <v>0</v>
      </c>
      <c r="I1209" s="2" t="s">
        <v>1</v>
      </c>
      <c r="J1209" s="2" t="s">
        <v>2</v>
      </c>
      <c r="K1209" s="2">
        <v>280.8</v>
      </c>
      <c r="L1209" s="2">
        <v>0</v>
      </c>
      <c r="M1209" s="6" t="s">
        <v>0</v>
      </c>
      <c r="N1209" s="23"/>
      <c r="O1209" s="21" t="str">
        <f>Comodines[[#This Row],[Lat_trunc]]&amp;Comodines[[#This Row],[Lon_trunc]]</f>
        <v>11.9825-86.174</v>
      </c>
      <c r="P1209" s="21">
        <f>MROUND(Datos[[#This Row],[Latitude]],IF(Datos[[#This Row],[Latitude]]&lt;0,-Precisión,Precisión))</f>
        <v>11.9825</v>
      </c>
      <c r="Q1209" s="21">
        <f>MROUND(Datos[[#This Row],[Longitude]],IF(Datos[[#This Row],[Longitude]]&lt;0,-Precisión,Precisión))</f>
        <v>-86.174000000000007</v>
      </c>
      <c r="R1209" s="1">
        <v>1208</v>
      </c>
      <c r="S1209" s="5" t="b">
        <f>AND(Datos[[#This Row],[Latitude]]&gt;=Latitud_,Datos[[#This Row],[Latitude]]&lt;=_Latitud)</f>
        <v>0</v>
      </c>
      <c r="T1209" s="2" t="b">
        <f>AND(Datos[[#This Row],[Longitude]]&gt;=Longitud_,Datos[[#This Row],[Longitude]]&lt;=_Longitud)</f>
        <v>0</v>
      </c>
      <c r="U1209" s="2" t="b">
        <f>AND(Comodines[[#This Row],[Latitud]],Comodines[[#This Row],[Longitud]])</f>
        <v>0</v>
      </c>
      <c r="V1209" s="2" t="b">
        <f>IF(COUNTIFS($O$2:O1209,Comodines[[#This Row],[LatT&amp;LonT]],$F$2:F1209,Datos[[#This Row],[Acq_date]]-1)=0,TRUE,FALSE)</f>
        <v>1</v>
      </c>
      <c r="W1209" s="2" t="b">
        <f>AND(Comodines[[#This Row],[L&amp;L]],Comodines[[#This Row],[Nuevo_Fuego]])</f>
        <v>0</v>
      </c>
      <c r="X1209" s="2" t="str">
        <f>IF(Comodines[[#This Row],[L&amp;L]],Comodines[[#This Row],[Contador]],"")</f>
        <v/>
      </c>
      <c r="Y1209" s="2" t="str">
        <f>IFERROR(SMALL(Comodines[L&amp;LC1],COUNTA($U$2:U1209)),"")</f>
        <v/>
      </c>
      <c r="Z1209" s="2" t="str">
        <f>IF(AND(Comodines[[#This Row],[Nuevo_Fuego]],Comodines[[#This Row],[L&amp;L]]),Comodines[[#This Row],[Contador]],"")</f>
        <v/>
      </c>
      <c r="AA1209" s="2" t="str">
        <f>IFERROR(SMALL(Comodines[FuegoC1],COUNTA($W$2:W1209)),"")</f>
        <v/>
      </c>
      <c r="AB1209" s="3"/>
      <c r="AD1209" s="3"/>
      <c r="AE1209" s="3"/>
    </row>
    <row r="1210" spans="1:31" ht="15" x14ac:dyDescent="0.25">
      <c r="A1210" s="25">
        <v>33.089939999999999</v>
      </c>
      <c r="B1210" s="18">
        <v>-80.345179999999999</v>
      </c>
      <c r="C1210" s="2">
        <v>301</v>
      </c>
      <c r="D1210" s="2">
        <v>0.6</v>
      </c>
      <c r="E1210" s="2">
        <v>0.4</v>
      </c>
      <c r="F1210" s="4">
        <v>42644</v>
      </c>
      <c r="G1210" s="2">
        <v>645</v>
      </c>
      <c r="H1210" s="2" t="s">
        <v>0</v>
      </c>
      <c r="I1210" s="2" t="s">
        <v>1</v>
      </c>
      <c r="J1210" s="2" t="s">
        <v>2</v>
      </c>
      <c r="K1210" s="2">
        <v>289.39999999999998</v>
      </c>
      <c r="L1210" s="2">
        <v>0</v>
      </c>
      <c r="M1210" s="6" t="s">
        <v>0</v>
      </c>
      <c r="N1210" s="23"/>
      <c r="O1210" s="21" t="str">
        <f>Comodines[[#This Row],[Lat_trunc]]&amp;Comodines[[#This Row],[Lon_trunc]]</f>
        <v>33.09-80.345</v>
      </c>
      <c r="P1210" s="21">
        <f>MROUND(Datos[[#This Row],[Latitude]],IF(Datos[[#This Row],[Latitude]]&lt;0,-Precisión,Precisión))</f>
        <v>33.090000000000003</v>
      </c>
      <c r="Q1210" s="21">
        <f>MROUND(Datos[[#This Row],[Longitude]],IF(Datos[[#This Row],[Longitude]]&lt;0,-Precisión,Precisión))</f>
        <v>-80.344999999999999</v>
      </c>
      <c r="R1210" s="1">
        <v>1209</v>
      </c>
      <c r="S1210" s="5" t="b">
        <f>AND(Datos[[#This Row],[Latitude]]&gt;=Latitud_,Datos[[#This Row],[Latitude]]&lt;=_Latitud)</f>
        <v>0</v>
      </c>
      <c r="T1210" s="2" t="b">
        <f>AND(Datos[[#This Row],[Longitude]]&gt;=Longitud_,Datos[[#This Row],[Longitude]]&lt;=_Longitud)</f>
        <v>0</v>
      </c>
      <c r="U1210" s="2" t="b">
        <f>AND(Comodines[[#This Row],[Latitud]],Comodines[[#This Row],[Longitud]])</f>
        <v>0</v>
      </c>
      <c r="V1210" s="2" t="b">
        <f>IF(COUNTIFS($O$2:O1210,Comodines[[#This Row],[LatT&amp;LonT]],$F$2:F1210,Datos[[#This Row],[Acq_date]]-1)=0,TRUE,FALSE)</f>
        <v>1</v>
      </c>
      <c r="W1210" s="2" t="b">
        <f>AND(Comodines[[#This Row],[L&amp;L]],Comodines[[#This Row],[Nuevo_Fuego]])</f>
        <v>0</v>
      </c>
      <c r="X1210" s="2" t="str">
        <f>IF(Comodines[[#This Row],[L&amp;L]],Comodines[[#This Row],[Contador]],"")</f>
        <v/>
      </c>
      <c r="Y1210" s="2" t="str">
        <f>IFERROR(SMALL(Comodines[L&amp;LC1],COUNTA($U$2:U1210)),"")</f>
        <v/>
      </c>
      <c r="Z1210" s="2" t="str">
        <f>IF(AND(Comodines[[#This Row],[Nuevo_Fuego]],Comodines[[#This Row],[L&amp;L]]),Comodines[[#This Row],[Contador]],"")</f>
        <v/>
      </c>
      <c r="AA1210" s="2" t="str">
        <f>IFERROR(SMALL(Comodines[FuegoC1],COUNTA($W$2:W1210)),"")</f>
        <v/>
      </c>
      <c r="AB1210" s="3"/>
      <c r="AD1210" s="3"/>
      <c r="AE1210" s="3"/>
    </row>
    <row r="1211" spans="1:31" ht="15" x14ac:dyDescent="0.25">
      <c r="A1211" s="25">
        <v>33.014519999999997</v>
      </c>
      <c r="B1211" s="18">
        <v>-79.885599999999997</v>
      </c>
      <c r="C1211" s="2">
        <v>314.39999999999998</v>
      </c>
      <c r="D1211" s="2">
        <v>0.5</v>
      </c>
      <c r="E1211" s="2">
        <v>0.4</v>
      </c>
      <c r="F1211" s="4">
        <v>42644</v>
      </c>
      <c r="G1211" s="2">
        <v>645</v>
      </c>
      <c r="H1211" s="2" t="s">
        <v>0</v>
      </c>
      <c r="I1211" s="2" t="s">
        <v>1</v>
      </c>
      <c r="J1211" s="2" t="s">
        <v>2</v>
      </c>
      <c r="K1211" s="2">
        <v>272.3</v>
      </c>
      <c r="L1211" s="2">
        <v>0</v>
      </c>
      <c r="M1211" s="6" t="s">
        <v>0</v>
      </c>
      <c r="N1211" s="23"/>
      <c r="O1211" s="21" t="str">
        <f>Comodines[[#This Row],[Lat_trunc]]&amp;Comodines[[#This Row],[Lon_trunc]]</f>
        <v>33.0145-79.8855</v>
      </c>
      <c r="P1211" s="21">
        <f>MROUND(Datos[[#This Row],[Latitude]],IF(Datos[[#This Row],[Latitude]]&lt;0,-Precisión,Precisión))</f>
        <v>33.014499999999998</v>
      </c>
      <c r="Q1211" s="21">
        <f>MROUND(Datos[[#This Row],[Longitude]],IF(Datos[[#This Row],[Longitude]]&lt;0,-Precisión,Precisión))</f>
        <v>-79.885500000000008</v>
      </c>
      <c r="R1211" s="1">
        <v>1210</v>
      </c>
      <c r="S1211" s="5" t="b">
        <f>AND(Datos[[#This Row],[Latitude]]&gt;=Latitud_,Datos[[#This Row],[Latitude]]&lt;=_Latitud)</f>
        <v>0</v>
      </c>
      <c r="T1211" s="2" t="b">
        <f>AND(Datos[[#This Row],[Longitude]]&gt;=Longitud_,Datos[[#This Row],[Longitude]]&lt;=_Longitud)</f>
        <v>0</v>
      </c>
      <c r="U1211" s="2" t="b">
        <f>AND(Comodines[[#This Row],[Latitud]],Comodines[[#This Row],[Longitud]])</f>
        <v>0</v>
      </c>
      <c r="V1211" s="2" t="b">
        <f>IF(COUNTIFS($O$2:O1211,Comodines[[#This Row],[LatT&amp;LonT]],$F$2:F1211,Datos[[#This Row],[Acq_date]]-1)=0,TRUE,FALSE)</f>
        <v>1</v>
      </c>
      <c r="W1211" s="2" t="b">
        <f>AND(Comodines[[#This Row],[L&amp;L]],Comodines[[#This Row],[Nuevo_Fuego]])</f>
        <v>0</v>
      </c>
      <c r="X1211" s="2" t="str">
        <f>IF(Comodines[[#This Row],[L&amp;L]],Comodines[[#This Row],[Contador]],"")</f>
        <v/>
      </c>
      <c r="Y1211" s="2" t="str">
        <f>IFERROR(SMALL(Comodines[L&amp;LC1],COUNTA($U$2:U1211)),"")</f>
        <v/>
      </c>
      <c r="Z1211" s="2" t="str">
        <f>IF(AND(Comodines[[#This Row],[Nuevo_Fuego]],Comodines[[#This Row],[L&amp;L]]),Comodines[[#This Row],[Contador]],"")</f>
        <v/>
      </c>
      <c r="AA1211" s="2" t="str">
        <f>IFERROR(SMALL(Comodines[FuegoC1],COUNTA($W$2:W1211)),"")</f>
        <v/>
      </c>
      <c r="AB1211" s="3"/>
      <c r="AD1211" s="3"/>
      <c r="AE1211" s="3"/>
    </row>
    <row r="1212" spans="1:31" ht="15" x14ac:dyDescent="0.25">
      <c r="A1212" s="25">
        <v>33.44</v>
      </c>
      <c r="B1212" s="18">
        <v>-88.572730000000007</v>
      </c>
      <c r="C1212" s="2">
        <v>301.89999999999998</v>
      </c>
      <c r="D1212" s="2">
        <v>0.6</v>
      </c>
      <c r="E1212" s="2">
        <v>0.7</v>
      </c>
      <c r="F1212" s="4">
        <v>42644</v>
      </c>
      <c r="G1212" s="2">
        <v>645</v>
      </c>
      <c r="H1212" s="2" t="s">
        <v>0</v>
      </c>
      <c r="I1212" s="2" t="s">
        <v>1</v>
      </c>
      <c r="J1212" s="2" t="s">
        <v>2</v>
      </c>
      <c r="K1212" s="2">
        <v>284.3</v>
      </c>
      <c r="L1212" s="2">
        <v>0</v>
      </c>
      <c r="M1212" s="6" t="s">
        <v>0</v>
      </c>
      <c r="N1212" s="23"/>
      <c r="O1212" s="21" t="str">
        <f>Comodines[[#This Row],[Lat_trunc]]&amp;Comodines[[#This Row],[Lon_trunc]]</f>
        <v>33.44-88.5725</v>
      </c>
      <c r="P1212" s="21">
        <f>MROUND(Datos[[#This Row],[Latitude]],IF(Datos[[#This Row],[Latitude]]&lt;0,-Precisión,Precisión))</f>
        <v>33.44</v>
      </c>
      <c r="Q1212" s="21">
        <f>MROUND(Datos[[#This Row],[Longitude]],IF(Datos[[#This Row],[Longitude]]&lt;0,-Precisión,Precisión))</f>
        <v>-88.572500000000005</v>
      </c>
      <c r="R1212" s="1">
        <v>1211</v>
      </c>
      <c r="S1212" s="5" t="b">
        <f>AND(Datos[[#This Row],[Latitude]]&gt;=Latitud_,Datos[[#This Row],[Latitude]]&lt;=_Latitud)</f>
        <v>0</v>
      </c>
      <c r="T1212" s="2" t="b">
        <f>AND(Datos[[#This Row],[Longitude]]&gt;=Longitud_,Datos[[#This Row],[Longitude]]&lt;=_Longitud)</f>
        <v>0</v>
      </c>
      <c r="U1212" s="2" t="b">
        <f>AND(Comodines[[#This Row],[Latitud]],Comodines[[#This Row],[Longitud]])</f>
        <v>0</v>
      </c>
      <c r="V1212" s="2" t="b">
        <f>IF(COUNTIFS($O$2:O1212,Comodines[[#This Row],[LatT&amp;LonT]],$F$2:F1212,Datos[[#This Row],[Acq_date]]-1)=0,TRUE,FALSE)</f>
        <v>1</v>
      </c>
      <c r="W1212" s="2" t="b">
        <f>AND(Comodines[[#This Row],[L&amp;L]],Comodines[[#This Row],[Nuevo_Fuego]])</f>
        <v>0</v>
      </c>
      <c r="X1212" s="2" t="str">
        <f>IF(Comodines[[#This Row],[L&amp;L]],Comodines[[#This Row],[Contador]],"")</f>
        <v/>
      </c>
      <c r="Y1212" s="2" t="str">
        <f>IFERROR(SMALL(Comodines[L&amp;LC1],COUNTA($U$2:U1212)),"")</f>
        <v/>
      </c>
      <c r="Z1212" s="2" t="str">
        <f>IF(AND(Comodines[[#This Row],[Nuevo_Fuego]],Comodines[[#This Row],[L&amp;L]]),Comodines[[#This Row],[Contador]],"")</f>
        <v/>
      </c>
      <c r="AA1212" s="2" t="str">
        <f>IFERROR(SMALL(Comodines[FuegoC1],COUNTA($W$2:W1212)),"")</f>
        <v/>
      </c>
      <c r="AB1212" s="3"/>
      <c r="AD1212" s="3"/>
      <c r="AE1212" s="3"/>
    </row>
    <row r="1213" spans="1:31" ht="15" x14ac:dyDescent="0.25">
      <c r="A1213" s="25">
        <v>33.438229999999997</v>
      </c>
      <c r="B1213" s="18">
        <v>-88.572950000000006</v>
      </c>
      <c r="C1213" s="2">
        <v>301.5</v>
      </c>
      <c r="D1213" s="2">
        <v>0.6</v>
      </c>
      <c r="E1213" s="2">
        <v>0.7</v>
      </c>
      <c r="F1213" s="4">
        <v>42644</v>
      </c>
      <c r="G1213" s="2">
        <v>645</v>
      </c>
      <c r="H1213" s="2" t="s">
        <v>0</v>
      </c>
      <c r="I1213" s="2" t="s">
        <v>1</v>
      </c>
      <c r="J1213" s="2" t="s">
        <v>2</v>
      </c>
      <c r="K1213" s="2">
        <v>283.8</v>
      </c>
      <c r="L1213" s="2">
        <v>0</v>
      </c>
      <c r="M1213" s="6" t="s">
        <v>0</v>
      </c>
      <c r="N1213" s="23"/>
      <c r="O1213" s="21" t="str">
        <f>Comodines[[#This Row],[Lat_trunc]]&amp;Comodines[[#This Row],[Lon_trunc]]</f>
        <v>33.438-88.573</v>
      </c>
      <c r="P1213" s="21">
        <f>MROUND(Datos[[#This Row],[Latitude]],IF(Datos[[#This Row],[Latitude]]&lt;0,-Precisión,Precisión))</f>
        <v>33.438000000000002</v>
      </c>
      <c r="Q1213" s="21">
        <f>MROUND(Datos[[#This Row],[Longitude]],IF(Datos[[#This Row],[Longitude]]&lt;0,-Precisión,Precisión))</f>
        <v>-88.573000000000008</v>
      </c>
      <c r="R1213" s="1">
        <v>1212</v>
      </c>
      <c r="S1213" s="5" t="b">
        <f>AND(Datos[[#This Row],[Latitude]]&gt;=Latitud_,Datos[[#This Row],[Latitude]]&lt;=_Latitud)</f>
        <v>0</v>
      </c>
      <c r="T1213" s="2" t="b">
        <f>AND(Datos[[#This Row],[Longitude]]&gt;=Longitud_,Datos[[#This Row],[Longitude]]&lt;=_Longitud)</f>
        <v>0</v>
      </c>
      <c r="U1213" s="2" t="b">
        <f>AND(Comodines[[#This Row],[Latitud]],Comodines[[#This Row],[Longitud]])</f>
        <v>0</v>
      </c>
      <c r="V1213" s="2" t="b">
        <f>IF(COUNTIFS($O$2:O1213,Comodines[[#This Row],[LatT&amp;LonT]],$F$2:F1213,Datos[[#This Row],[Acq_date]]-1)=0,TRUE,FALSE)</f>
        <v>1</v>
      </c>
      <c r="W1213" s="2" t="b">
        <f>AND(Comodines[[#This Row],[L&amp;L]],Comodines[[#This Row],[Nuevo_Fuego]])</f>
        <v>0</v>
      </c>
      <c r="X1213" s="2" t="str">
        <f>IF(Comodines[[#This Row],[L&amp;L]],Comodines[[#This Row],[Contador]],"")</f>
        <v/>
      </c>
      <c r="Y1213" s="2" t="str">
        <f>IFERROR(SMALL(Comodines[L&amp;LC1],COUNTA($U$2:U1213)),"")</f>
        <v/>
      </c>
      <c r="Z1213" s="2" t="str">
        <f>IF(AND(Comodines[[#This Row],[Nuevo_Fuego]],Comodines[[#This Row],[L&amp;L]]),Comodines[[#This Row],[Contador]],"")</f>
        <v/>
      </c>
      <c r="AA1213" s="2" t="str">
        <f>IFERROR(SMALL(Comodines[FuegoC1],COUNTA($W$2:W1213)),"")</f>
        <v/>
      </c>
      <c r="AB1213" s="3"/>
      <c r="AD1213" s="3"/>
      <c r="AE1213" s="3"/>
    </row>
    <row r="1214" spans="1:31" ht="15" x14ac:dyDescent="0.25">
      <c r="A1214" s="25">
        <v>33.223120000000002</v>
      </c>
      <c r="B1214" s="18">
        <v>-86.00761</v>
      </c>
      <c r="C1214" s="2">
        <v>303.8</v>
      </c>
      <c r="D1214" s="2">
        <v>0.4</v>
      </c>
      <c r="E1214" s="2">
        <v>0.6</v>
      </c>
      <c r="F1214" s="4">
        <v>42644</v>
      </c>
      <c r="G1214" s="2">
        <v>645</v>
      </c>
      <c r="H1214" s="2" t="s">
        <v>0</v>
      </c>
      <c r="I1214" s="2" t="s">
        <v>1</v>
      </c>
      <c r="J1214" s="2" t="s">
        <v>2</v>
      </c>
      <c r="K1214" s="2">
        <v>282.89999999999998</v>
      </c>
      <c r="L1214" s="2">
        <v>0</v>
      </c>
      <c r="M1214" s="6" t="s">
        <v>0</v>
      </c>
      <c r="N1214" s="23"/>
      <c r="O1214" s="21" t="str">
        <f>Comodines[[#This Row],[Lat_trunc]]&amp;Comodines[[#This Row],[Lon_trunc]]</f>
        <v>33.223-86.0075</v>
      </c>
      <c r="P1214" s="21">
        <f>MROUND(Datos[[#This Row],[Latitude]],IF(Datos[[#This Row],[Latitude]]&lt;0,-Precisión,Precisión))</f>
        <v>33.222999999999999</v>
      </c>
      <c r="Q1214" s="21">
        <f>MROUND(Datos[[#This Row],[Longitude]],IF(Datos[[#This Row],[Longitude]]&lt;0,-Precisión,Precisión))</f>
        <v>-86.007500000000007</v>
      </c>
      <c r="R1214" s="1">
        <v>1213</v>
      </c>
      <c r="S1214" s="5" t="b">
        <f>AND(Datos[[#This Row],[Latitude]]&gt;=Latitud_,Datos[[#This Row],[Latitude]]&lt;=_Latitud)</f>
        <v>0</v>
      </c>
      <c r="T1214" s="2" t="b">
        <f>AND(Datos[[#This Row],[Longitude]]&gt;=Longitud_,Datos[[#This Row],[Longitude]]&lt;=_Longitud)</f>
        <v>0</v>
      </c>
      <c r="U1214" s="2" t="b">
        <f>AND(Comodines[[#This Row],[Latitud]],Comodines[[#This Row],[Longitud]])</f>
        <v>0</v>
      </c>
      <c r="V1214" s="2" t="b">
        <f>IF(COUNTIFS($O$2:O1214,Comodines[[#This Row],[LatT&amp;LonT]],$F$2:F1214,Datos[[#This Row],[Acq_date]]-1)=0,TRUE,FALSE)</f>
        <v>1</v>
      </c>
      <c r="W1214" s="2" t="b">
        <f>AND(Comodines[[#This Row],[L&amp;L]],Comodines[[#This Row],[Nuevo_Fuego]])</f>
        <v>0</v>
      </c>
      <c r="X1214" s="2" t="str">
        <f>IF(Comodines[[#This Row],[L&amp;L]],Comodines[[#This Row],[Contador]],"")</f>
        <v/>
      </c>
      <c r="Y1214" s="2" t="str">
        <f>IFERROR(SMALL(Comodines[L&amp;LC1],COUNTA($U$2:U1214)),"")</f>
        <v/>
      </c>
      <c r="Z1214" s="2" t="str">
        <f>IF(AND(Comodines[[#This Row],[Nuevo_Fuego]],Comodines[[#This Row],[L&amp;L]]),Comodines[[#This Row],[Contador]],"")</f>
        <v/>
      </c>
      <c r="AA1214" s="2" t="str">
        <f>IFERROR(SMALL(Comodines[FuegoC1],COUNTA($W$2:W1214)),"")</f>
        <v/>
      </c>
      <c r="AB1214" s="3"/>
      <c r="AD1214" s="3"/>
      <c r="AE1214" s="3"/>
    </row>
    <row r="1215" spans="1:31" ht="15" x14ac:dyDescent="0.25">
      <c r="A1215" s="25">
        <v>33.224150000000002</v>
      </c>
      <c r="B1215" s="18">
        <v>-86.008700000000005</v>
      </c>
      <c r="C1215" s="2">
        <v>302.89999999999998</v>
      </c>
      <c r="D1215" s="2">
        <v>0.4</v>
      </c>
      <c r="E1215" s="2">
        <v>0.6</v>
      </c>
      <c r="F1215" s="4">
        <v>42644</v>
      </c>
      <c r="G1215" s="2">
        <v>645</v>
      </c>
      <c r="H1215" s="2" t="s">
        <v>0</v>
      </c>
      <c r="I1215" s="2" t="s">
        <v>1</v>
      </c>
      <c r="J1215" s="2" t="s">
        <v>2</v>
      </c>
      <c r="K1215" s="2">
        <v>283</v>
      </c>
      <c r="L1215" s="2">
        <v>0</v>
      </c>
      <c r="M1215" s="6" t="s">
        <v>0</v>
      </c>
      <c r="N1215" s="23"/>
      <c r="O1215" s="21" t="str">
        <f>Comodines[[#This Row],[Lat_trunc]]&amp;Comodines[[#This Row],[Lon_trunc]]</f>
        <v>33.224-86.0085</v>
      </c>
      <c r="P1215" s="21">
        <f>MROUND(Datos[[#This Row],[Latitude]],IF(Datos[[#This Row],[Latitude]]&lt;0,-Precisión,Precisión))</f>
        <v>33.224000000000004</v>
      </c>
      <c r="Q1215" s="21">
        <f>MROUND(Datos[[#This Row],[Longitude]],IF(Datos[[#This Row],[Longitude]]&lt;0,-Precisión,Precisión))</f>
        <v>-86.008499999999998</v>
      </c>
      <c r="R1215" s="1">
        <v>1214</v>
      </c>
      <c r="S1215" s="5" t="b">
        <f>AND(Datos[[#This Row],[Latitude]]&gt;=Latitud_,Datos[[#This Row],[Latitude]]&lt;=_Latitud)</f>
        <v>0</v>
      </c>
      <c r="T1215" s="2" t="b">
        <f>AND(Datos[[#This Row],[Longitude]]&gt;=Longitud_,Datos[[#This Row],[Longitude]]&lt;=_Longitud)</f>
        <v>0</v>
      </c>
      <c r="U1215" s="2" t="b">
        <f>AND(Comodines[[#This Row],[Latitud]],Comodines[[#This Row],[Longitud]])</f>
        <v>0</v>
      </c>
      <c r="V1215" s="2" t="b">
        <f>IF(COUNTIFS($O$2:O1215,Comodines[[#This Row],[LatT&amp;LonT]],$F$2:F1215,Datos[[#This Row],[Acq_date]]-1)=0,TRUE,FALSE)</f>
        <v>1</v>
      </c>
      <c r="W1215" s="2" t="b">
        <f>AND(Comodines[[#This Row],[L&amp;L]],Comodines[[#This Row],[Nuevo_Fuego]])</f>
        <v>0</v>
      </c>
      <c r="X1215" s="2" t="str">
        <f>IF(Comodines[[#This Row],[L&amp;L]],Comodines[[#This Row],[Contador]],"")</f>
        <v/>
      </c>
      <c r="Y1215" s="2" t="str">
        <f>IFERROR(SMALL(Comodines[L&amp;LC1],COUNTA($U$2:U1215)),"")</f>
        <v/>
      </c>
      <c r="Z1215" s="2" t="str">
        <f>IF(AND(Comodines[[#This Row],[Nuevo_Fuego]],Comodines[[#This Row],[L&amp;L]]),Comodines[[#This Row],[Contador]],"")</f>
        <v/>
      </c>
      <c r="AA1215" s="2" t="str">
        <f>IFERROR(SMALL(Comodines[FuegoC1],COUNTA($W$2:W1215)),"")</f>
        <v/>
      </c>
      <c r="AB1215" s="3"/>
      <c r="AD1215" s="3"/>
      <c r="AE1215" s="3"/>
    </row>
    <row r="1216" spans="1:31" ht="15" x14ac:dyDescent="0.25">
      <c r="A1216" s="25">
        <v>33.328569999999999</v>
      </c>
      <c r="B1216" s="18">
        <v>-88.309070000000006</v>
      </c>
      <c r="C1216" s="2">
        <v>295.2</v>
      </c>
      <c r="D1216" s="2">
        <v>0.5</v>
      </c>
      <c r="E1216" s="2">
        <v>0.7</v>
      </c>
      <c r="F1216" s="4">
        <v>42644</v>
      </c>
      <c r="G1216" s="2">
        <v>645</v>
      </c>
      <c r="H1216" s="2" t="s">
        <v>0</v>
      </c>
      <c r="I1216" s="2" t="s">
        <v>1</v>
      </c>
      <c r="J1216" s="2" t="s">
        <v>2</v>
      </c>
      <c r="K1216" s="2">
        <v>283.8</v>
      </c>
      <c r="L1216" s="2">
        <v>0</v>
      </c>
      <c r="M1216" s="6" t="s">
        <v>0</v>
      </c>
      <c r="N1216" s="23"/>
      <c r="O1216" s="21" t="str">
        <f>Comodines[[#This Row],[Lat_trunc]]&amp;Comodines[[#This Row],[Lon_trunc]]</f>
        <v>33.3285-88.309</v>
      </c>
      <c r="P1216" s="21">
        <f>MROUND(Datos[[#This Row],[Latitude]],IF(Datos[[#This Row],[Latitude]]&lt;0,-Precisión,Precisión))</f>
        <v>33.328499999999998</v>
      </c>
      <c r="Q1216" s="21">
        <f>MROUND(Datos[[#This Row],[Longitude]],IF(Datos[[#This Row],[Longitude]]&lt;0,-Precisión,Precisión))</f>
        <v>-88.308999999999997</v>
      </c>
      <c r="R1216" s="1">
        <v>1215</v>
      </c>
      <c r="S1216" s="5" t="b">
        <f>AND(Datos[[#This Row],[Latitude]]&gt;=Latitud_,Datos[[#This Row],[Latitude]]&lt;=_Latitud)</f>
        <v>0</v>
      </c>
      <c r="T1216" s="2" t="b">
        <f>AND(Datos[[#This Row],[Longitude]]&gt;=Longitud_,Datos[[#This Row],[Longitude]]&lt;=_Longitud)</f>
        <v>0</v>
      </c>
      <c r="U1216" s="2" t="b">
        <f>AND(Comodines[[#This Row],[Latitud]],Comodines[[#This Row],[Longitud]])</f>
        <v>0</v>
      </c>
      <c r="V1216" s="2" t="b">
        <f>IF(COUNTIFS($O$2:O1216,Comodines[[#This Row],[LatT&amp;LonT]],$F$2:F1216,Datos[[#This Row],[Acq_date]]-1)=0,TRUE,FALSE)</f>
        <v>1</v>
      </c>
      <c r="W1216" s="2" t="b">
        <f>AND(Comodines[[#This Row],[L&amp;L]],Comodines[[#This Row],[Nuevo_Fuego]])</f>
        <v>0</v>
      </c>
      <c r="X1216" s="2" t="str">
        <f>IF(Comodines[[#This Row],[L&amp;L]],Comodines[[#This Row],[Contador]],"")</f>
        <v/>
      </c>
      <c r="Y1216" s="2" t="str">
        <f>IFERROR(SMALL(Comodines[L&amp;LC1],COUNTA($U$2:U1216)),"")</f>
        <v/>
      </c>
      <c r="Z1216" s="2" t="str">
        <f>IF(AND(Comodines[[#This Row],[Nuevo_Fuego]],Comodines[[#This Row],[L&amp;L]]),Comodines[[#This Row],[Contador]],"")</f>
        <v/>
      </c>
      <c r="AA1216" s="2" t="str">
        <f>IFERROR(SMALL(Comodines[FuegoC1],COUNTA($W$2:W1216)),"")</f>
        <v/>
      </c>
      <c r="AB1216" s="3"/>
      <c r="AD1216" s="3"/>
      <c r="AE1216" s="3"/>
    </row>
    <row r="1217" spans="1:31" ht="15" x14ac:dyDescent="0.25">
      <c r="A1217" s="25">
        <v>33.247959999999999</v>
      </c>
      <c r="B1217" s="18">
        <v>-86.820980000000006</v>
      </c>
      <c r="C1217" s="2">
        <v>297.5</v>
      </c>
      <c r="D1217" s="2">
        <v>0.4</v>
      </c>
      <c r="E1217" s="2">
        <v>0.6</v>
      </c>
      <c r="F1217" s="4">
        <v>42644</v>
      </c>
      <c r="G1217" s="2">
        <v>645</v>
      </c>
      <c r="H1217" s="2" t="s">
        <v>0</v>
      </c>
      <c r="I1217" s="2" t="s">
        <v>1</v>
      </c>
      <c r="J1217" s="2" t="s">
        <v>2</v>
      </c>
      <c r="K1217" s="2">
        <v>284.89999999999998</v>
      </c>
      <c r="L1217" s="2">
        <v>0</v>
      </c>
      <c r="M1217" s="6" t="s">
        <v>0</v>
      </c>
      <c r="N1217" s="23"/>
      <c r="O1217" s="21" t="str">
        <f>Comodines[[#This Row],[Lat_trunc]]&amp;Comodines[[#This Row],[Lon_trunc]]</f>
        <v>33.248-86.821</v>
      </c>
      <c r="P1217" s="21">
        <f>MROUND(Datos[[#This Row],[Latitude]],IF(Datos[[#This Row],[Latitude]]&lt;0,-Precisión,Precisión))</f>
        <v>33.247999999999998</v>
      </c>
      <c r="Q1217" s="21">
        <f>MROUND(Datos[[#This Row],[Longitude]],IF(Datos[[#This Row],[Longitude]]&lt;0,-Precisión,Precisión))</f>
        <v>-86.820999999999998</v>
      </c>
      <c r="R1217" s="1">
        <v>1216</v>
      </c>
      <c r="S1217" s="5" t="b">
        <f>AND(Datos[[#This Row],[Latitude]]&gt;=Latitud_,Datos[[#This Row],[Latitude]]&lt;=_Latitud)</f>
        <v>0</v>
      </c>
      <c r="T1217" s="2" t="b">
        <f>AND(Datos[[#This Row],[Longitude]]&gt;=Longitud_,Datos[[#This Row],[Longitude]]&lt;=_Longitud)</f>
        <v>0</v>
      </c>
      <c r="U1217" s="2" t="b">
        <f>AND(Comodines[[#This Row],[Latitud]],Comodines[[#This Row],[Longitud]])</f>
        <v>0</v>
      </c>
      <c r="V1217" s="2" t="b">
        <f>IF(COUNTIFS($O$2:O1217,Comodines[[#This Row],[LatT&amp;LonT]],$F$2:F1217,Datos[[#This Row],[Acq_date]]-1)=0,TRUE,FALSE)</f>
        <v>1</v>
      </c>
      <c r="W1217" s="2" t="b">
        <f>AND(Comodines[[#This Row],[L&amp;L]],Comodines[[#This Row],[Nuevo_Fuego]])</f>
        <v>0</v>
      </c>
      <c r="X1217" s="2" t="str">
        <f>IF(Comodines[[#This Row],[L&amp;L]],Comodines[[#This Row],[Contador]],"")</f>
        <v/>
      </c>
      <c r="Y1217" s="2" t="str">
        <f>IFERROR(SMALL(Comodines[L&amp;LC1],COUNTA($U$2:U1217)),"")</f>
        <v/>
      </c>
      <c r="Z1217" s="2" t="str">
        <f>IF(AND(Comodines[[#This Row],[Nuevo_Fuego]],Comodines[[#This Row],[L&amp;L]]),Comodines[[#This Row],[Contador]],"")</f>
        <v/>
      </c>
      <c r="AA1217" s="2" t="str">
        <f>IFERROR(SMALL(Comodines[FuegoC1],COUNTA($W$2:W1217)),"")</f>
        <v/>
      </c>
      <c r="AB1217" s="3"/>
      <c r="AD1217" s="3"/>
      <c r="AE1217" s="3"/>
    </row>
    <row r="1218" spans="1:31" ht="15" x14ac:dyDescent="0.25">
      <c r="A1218" s="25">
        <v>32.960479999999997</v>
      </c>
      <c r="B1218" s="18">
        <v>-83.025829999999999</v>
      </c>
      <c r="C1218" s="2">
        <v>297.60000000000002</v>
      </c>
      <c r="D1218" s="2">
        <v>0.5</v>
      </c>
      <c r="E1218" s="2">
        <v>0.5</v>
      </c>
      <c r="F1218" s="4">
        <v>42644</v>
      </c>
      <c r="G1218" s="2">
        <v>645</v>
      </c>
      <c r="H1218" s="2" t="s">
        <v>0</v>
      </c>
      <c r="I1218" s="2" t="s">
        <v>1</v>
      </c>
      <c r="J1218" s="2" t="s">
        <v>2</v>
      </c>
      <c r="K1218" s="2">
        <v>284.8</v>
      </c>
      <c r="L1218" s="2">
        <v>0</v>
      </c>
      <c r="M1218" s="6" t="s">
        <v>0</v>
      </c>
      <c r="N1218" s="23"/>
      <c r="O1218" s="21" t="str">
        <f>Comodines[[#This Row],[Lat_trunc]]&amp;Comodines[[#This Row],[Lon_trunc]]</f>
        <v>32.9605-83.026</v>
      </c>
      <c r="P1218" s="21">
        <f>MROUND(Datos[[#This Row],[Latitude]],IF(Datos[[#This Row],[Latitude]]&lt;0,-Precisión,Precisión))</f>
        <v>32.960500000000003</v>
      </c>
      <c r="Q1218" s="21">
        <f>MROUND(Datos[[#This Row],[Longitude]],IF(Datos[[#This Row],[Longitude]]&lt;0,-Precisión,Precisión))</f>
        <v>-83.025999999999996</v>
      </c>
      <c r="R1218" s="1">
        <v>1217</v>
      </c>
      <c r="S1218" s="5" t="b">
        <f>AND(Datos[[#This Row],[Latitude]]&gt;=Latitud_,Datos[[#This Row],[Latitude]]&lt;=_Latitud)</f>
        <v>0</v>
      </c>
      <c r="T1218" s="2" t="b">
        <f>AND(Datos[[#This Row],[Longitude]]&gt;=Longitud_,Datos[[#This Row],[Longitude]]&lt;=_Longitud)</f>
        <v>0</v>
      </c>
      <c r="U1218" s="2" t="b">
        <f>AND(Comodines[[#This Row],[Latitud]],Comodines[[#This Row],[Longitud]])</f>
        <v>0</v>
      </c>
      <c r="V1218" s="2" t="b">
        <f>IF(COUNTIFS($O$2:O1218,Comodines[[#This Row],[LatT&amp;LonT]],$F$2:F1218,Datos[[#This Row],[Acq_date]]-1)=0,TRUE,FALSE)</f>
        <v>1</v>
      </c>
      <c r="W1218" s="2" t="b">
        <f>AND(Comodines[[#This Row],[L&amp;L]],Comodines[[#This Row],[Nuevo_Fuego]])</f>
        <v>0</v>
      </c>
      <c r="X1218" s="2" t="str">
        <f>IF(Comodines[[#This Row],[L&amp;L]],Comodines[[#This Row],[Contador]],"")</f>
        <v/>
      </c>
      <c r="Y1218" s="2" t="str">
        <f>IFERROR(SMALL(Comodines[L&amp;LC1],COUNTA($U$2:U1218)),"")</f>
        <v/>
      </c>
      <c r="Z1218" s="2" t="str">
        <f>IF(AND(Comodines[[#This Row],[Nuevo_Fuego]],Comodines[[#This Row],[L&amp;L]]),Comodines[[#This Row],[Contador]],"")</f>
        <v/>
      </c>
      <c r="AA1218" s="2" t="str">
        <f>IFERROR(SMALL(Comodines[FuegoC1],COUNTA($W$2:W1218)),"")</f>
        <v/>
      </c>
      <c r="AB1218" s="3"/>
      <c r="AD1218" s="3"/>
      <c r="AE1218" s="3"/>
    </row>
    <row r="1219" spans="1:31" ht="15" x14ac:dyDescent="0.25">
      <c r="A1219" s="25">
        <v>33.106949999999998</v>
      </c>
      <c r="B1219" s="18">
        <v>-86.801490000000001</v>
      </c>
      <c r="C1219" s="2">
        <v>302.2</v>
      </c>
      <c r="D1219" s="2">
        <v>0.4</v>
      </c>
      <c r="E1219" s="2">
        <v>0.6</v>
      </c>
      <c r="F1219" s="4">
        <v>42644</v>
      </c>
      <c r="G1219" s="2">
        <v>645</v>
      </c>
      <c r="H1219" s="2" t="s">
        <v>0</v>
      </c>
      <c r="I1219" s="2" t="s">
        <v>1</v>
      </c>
      <c r="J1219" s="2" t="s">
        <v>2</v>
      </c>
      <c r="K1219" s="2">
        <v>285.60000000000002</v>
      </c>
      <c r="L1219" s="2">
        <v>0</v>
      </c>
      <c r="M1219" s="6" t="s">
        <v>0</v>
      </c>
      <c r="N1219" s="23"/>
      <c r="O1219" s="21" t="str">
        <f>Comodines[[#This Row],[Lat_trunc]]&amp;Comodines[[#This Row],[Lon_trunc]]</f>
        <v>33.107-86.8015</v>
      </c>
      <c r="P1219" s="21">
        <f>MROUND(Datos[[#This Row],[Latitude]],IF(Datos[[#This Row],[Latitude]]&lt;0,-Precisión,Precisión))</f>
        <v>33.106999999999999</v>
      </c>
      <c r="Q1219" s="21">
        <f>MROUND(Datos[[#This Row],[Longitude]],IF(Datos[[#This Row],[Longitude]]&lt;0,-Precisión,Precisión))</f>
        <v>-86.801500000000004</v>
      </c>
      <c r="R1219" s="1">
        <v>1218</v>
      </c>
      <c r="S1219" s="5" t="b">
        <f>AND(Datos[[#This Row],[Latitude]]&gt;=Latitud_,Datos[[#This Row],[Latitude]]&lt;=_Latitud)</f>
        <v>0</v>
      </c>
      <c r="T1219" s="2" t="b">
        <f>AND(Datos[[#This Row],[Longitude]]&gt;=Longitud_,Datos[[#This Row],[Longitude]]&lt;=_Longitud)</f>
        <v>0</v>
      </c>
      <c r="U1219" s="2" t="b">
        <f>AND(Comodines[[#This Row],[Latitud]],Comodines[[#This Row],[Longitud]])</f>
        <v>0</v>
      </c>
      <c r="V1219" s="2" t="b">
        <f>IF(COUNTIFS($O$2:O1219,Comodines[[#This Row],[LatT&amp;LonT]],$F$2:F1219,Datos[[#This Row],[Acq_date]]-1)=0,TRUE,FALSE)</f>
        <v>1</v>
      </c>
      <c r="W1219" s="2" t="b">
        <f>AND(Comodines[[#This Row],[L&amp;L]],Comodines[[#This Row],[Nuevo_Fuego]])</f>
        <v>0</v>
      </c>
      <c r="X1219" s="2" t="str">
        <f>IF(Comodines[[#This Row],[L&amp;L]],Comodines[[#This Row],[Contador]],"")</f>
        <v/>
      </c>
      <c r="Y1219" s="2" t="str">
        <f>IFERROR(SMALL(Comodines[L&amp;LC1],COUNTA($U$2:U1219)),"")</f>
        <v/>
      </c>
      <c r="Z1219" s="2" t="str">
        <f>IF(AND(Comodines[[#This Row],[Nuevo_Fuego]],Comodines[[#This Row],[L&amp;L]]),Comodines[[#This Row],[Contador]],"")</f>
        <v/>
      </c>
      <c r="AA1219" s="2" t="str">
        <f>IFERROR(SMALL(Comodines[FuegoC1],COUNTA($W$2:W1219)),"")</f>
        <v/>
      </c>
      <c r="AB1219" s="3"/>
      <c r="AD1219" s="3"/>
      <c r="AE1219" s="3"/>
    </row>
    <row r="1220" spans="1:31" ht="15" x14ac:dyDescent="0.25">
      <c r="A1220" s="25">
        <v>33.101170000000003</v>
      </c>
      <c r="B1220" s="18">
        <v>-86.802019999999999</v>
      </c>
      <c r="C1220" s="2">
        <v>300.10000000000002</v>
      </c>
      <c r="D1220" s="2">
        <v>0.4</v>
      </c>
      <c r="E1220" s="2">
        <v>0.6</v>
      </c>
      <c r="F1220" s="4">
        <v>42644</v>
      </c>
      <c r="G1220" s="2">
        <v>645</v>
      </c>
      <c r="H1220" s="2" t="s">
        <v>0</v>
      </c>
      <c r="I1220" s="2" t="s">
        <v>1</v>
      </c>
      <c r="J1220" s="2" t="s">
        <v>2</v>
      </c>
      <c r="K1220" s="2">
        <v>284.5</v>
      </c>
      <c r="L1220" s="2">
        <v>0</v>
      </c>
      <c r="M1220" s="6" t="s">
        <v>0</v>
      </c>
      <c r="N1220" s="23"/>
      <c r="O1220" s="21" t="str">
        <f>Comodines[[#This Row],[Lat_trunc]]&amp;Comodines[[#This Row],[Lon_trunc]]</f>
        <v>33.101-86.802</v>
      </c>
      <c r="P1220" s="21">
        <f>MROUND(Datos[[#This Row],[Latitude]],IF(Datos[[#This Row],[Latitude]]&lt;0,-Precisión,Precisión))</f>
        <v>33.100999999999999</v>
      </c>
      <c r="Q1220" s="21">
        <f>MROUND(Datos[[#This Row],[Longitude]],IF(Datos[[#This Row],[Longitude]]&lt;0,-Precisión,Precisión))</f>
        <v>-86.802000000000007</v>
      </c>
      <c r="R1220" s="1">
        <v>1219</v>
      </c>
      <c r="S1220" s="5" t="b">
        <f>AND(Datos[[#This Row],[Latitude]]&gt;=Latitud_,Datos[[#This Row],[Latitude]]&lt;=_Latitud)</f>
        <v>0</v>
      </c>
      <c r="T1220" s="2" t="b">
        <f>AND(Datos[[#This Row],[Longitude]]&gt;=Longitud_,Datos[[#This Row],[Longitude]]&lt;=_Longitud)</f>
        <v>0</v>
      </c>
      <c r="U1220" s="2" t="b">
        <f>AND(Comodines[[#This Row],[Latitud]],Comodines[[#This Row],[Longitud]])</f>
        <v>0</v>
      </c>
      <c r="V1220" s="2" t="b">
        <f>IF(COUNTIFS($O$2:O1220,Comodines[[#This Row],[LatT&amp;LonT]],$F$2:F1220,Datos[[#This Row],[Acq_date]]-1)=0,TRUE,FALSE)</f>
        <v>1</v>
      </c>
      <c r="W1220" s="2" t="b">
        <f>AND(Comodines[[#This Row],[L&amp;L]],Comodines[[#This Row],[Nuevo_Fuego]])</f>
        <v>0</v>
      </c>
      <c r="X1220" s="2" t="str">
        <f>IF(Comodines[[#This Row],[L&amp;L]],Comodines[[#This Row],[Contador]],"")</f>
        <v/>
      </c>
      <c r="Y1220" s="2" t="str">
        <f>IFERROR(SMALL(Comodines[L&amp;LC1],COUNTA($U$2:U1220)),"")</f>
        <v/>
      </c>
      <c r="Z1220" s="2" t="str">
        <f>IF(AND(Comodines[[#This Row],[Nuevo_Fuego]],Comodines[[#This Row],[L&amp;L]]),Comodines[[#This Row],[Contador]],"")</f>
        <v/>
      </c>
      <c r="AA1220" s="2" t="str">
        <f>IFERROR(SMALL(Comodines[FuegoC1],COUNTA($W$2:W1220)),"")</f>
        <v/>
      </c>
      <c r="AB1220" s="3"/>
      <c r="AD1220" s="3"/>
      <c r="AE1220" s="3"/>
    </row>
    <row r="1221" spans="1:31" ht="15" x14ac:dyDescent="0.25">
      <c r="A1221" s="25">
        <v>33.089889999999997</v>
      </c>
      <c r="B1221" s="18">
        <v>-86.807760000000002</v>
      </c>
      <c r="C1221" s="2">
        <v>313.10000000000002</v>
      </c>
      <c r="D1221" s="2">
        <v>0.4</v>
      </c>
      <c r="E1221" s="2">
        <v>0.6</v>
      </c>
      <c r="F1221" s="4">
        <v>42644</v>
      </c>
      <c r="G1221" s="2">
        <v>645</v>
      </c>
      <c r="H1221" s="2" t="s">
        <v>0</v>
      </c>
      <c r="I1221" s="2" t="s">
        <v>1</v>
      </c>
      <c r="J1221" s="2" t="s">
        <v>2</v>
      </c>
      <c r="K1221" s="2">
        <v>287.60000000000002</v>
      </c>
      <c r="L1221" s="2">
        <v>0</v>
      </c>
      <c r="M1221" s="6" t="s">
        <v>0</v>
      </c>
      <c r="N1221" s="23"/>
      <c r="O1221" s="21" t="str">
        <f>Comodines[[#This Row],[Lat_trunc]]&amp;Comodines[[#This Row],[Lon_trunc]]</f>
        <v>33.09-86.808</v>
      </c>
      <c r="P1221" s="21">
        <f>MROUND(Datos[[#This Row],[Latitude]],IF(Datos[[#This Row],[Latitude]]&lt;0,-Precisión,Precisión))</f>
        <v>33.090000000000003</v>
      </c>
      <c r="Q1221" s="21">
        <f>MROUND(Datos[[#This Row],[Longitude]],IF(Datos[[#This Row],[Longitude]]&lt;0,-Precisión,Precisión))</f>
        <v>-86.808000000000007</v>
      </c>
      <c r="R1221" s="1">
        <v>1220</v>
      </c>
      <c r="S1221" s="5" t="b">
        <f>AND(Datos[[#This Row],[Latitude]]&gt;=Latitud_,Datos[[#This Row],[Latitude]]&lt;=_Latitud)</f>
        <v>0</v>
      </c>
      <c r="T1221" s="2" t="b">
        <f>AND(Datos[[#This Row],[Longitude]]&gt;=Longitud_,Datos[[#This Row],[Longitude]]&lt;=_Longitud)</f>
        <v>0</v>
      </c>
      <c r="U1221" s="2" t="b">
        <f>AND(Comodines[[#This Row],[Latitud]],Comodines[[#This Row],[Longitud]])</f>
        <v>0</v>
      </c>
      <c r="V1221" s="2" t="b">
        <f>IF(COUNTIFS($O$2:O1221,Comodines[[#This Row],[LatT&amp;LonT]],$F$2:F1221,Datos[[#This Row],[Acq_date]]-1)=0,TRUE,FALSE)</f>
        <v>1</v>
      </c>
      <c r="W1221" s="2" t="b">
        <f>AND(Comodines[[#This Row],[L&amp;L]],Comodines[[#This Row],[Nuevo_Fuego]])</f>
        <v>0</v>
      </c>
      <c r="X1221" s="2" t="str">
        <f>IF(Comodines[[#This Row],[L&amp;L]],Comodines[[#This Row],[Contador]],"")</f>
        <v/>
      </c>
      <c r="Y1221" s="2" t="str">
        <f>IFERROR(SMALL(Comodines[L&amp;LC1],COUNTA($U$2:U1221)),"")</f>
        <v/>
      </c>
      <c r="Z1221" s="2" t="str">
        <f>IF(AND(Comodines[[#This Row],[Nuevo_Fuego]],Comodines[[#This Row],[L&amp;L]]),Comodines[[#This Row],[Contador]],"")</f>
        <v/>
      </c>
      <c r="AA1221" s="2" t="str">
        <f>IFERROR(SMALL(Comodines[FuegoC1],COUNTA($W$2:W1221)),"")</f>
        <v/>
      </c>
      <c r="AB1221" s="3"/>
      <c r="AD1221" s="3"/>
      <c r="AE1221" s="3"/>
    </row>
    <row r="1222" spans="1:31" ht="15" x14ac:dyDescent="0.25">
      <c r="A1222" s="25">
        <v>32.511890000000001</v>
      </c>
      <c r="B1222" s="18">
        <v>-80.811449999999994</v>
      </c>
      <c r="C1222" s="2">
        <v>303.3</v>
      </c>
      <c r="D1222" s="2">
        <v>0.4</v>
      </c>
      <c r="E1222" s="2">
        <v>0.5</v>
      </c>
      <c r="F1222" s="4">
        <v>42644</v>
      </c>
      <c r="G1222" s="2">
        <v>645</v>
      </c>
      <c r="H1222" s="2" t="s">
        <v>0</v>
      </c>
      <c r="I1222" s="2" t="s">
        <v>1</v>
      </c>
      <c r="J1222" s="2" t="s">
        <v>2</v>
      </c>
      <c r="K1222" s="2">
        <v>290.3</v>
      </c>
      <c r="L1222" s="2">
        <v>0</v>
      </c>
      <c r="M1222" s="6" t="s">
        <v>0</v>
      </c>
      <c r="N1222" s="23"/>
      <c r="O1222" s="21" t="str">
        <f>Comodines[[#This Row],[Lat_trunc]]&amp;Comodines[[#This Row],[Lon_trunc]]</f>
        <v>32.512-80.8115</v>
      </c>
      <c r="P1222" s="21">
        <f>MROUND(Datos[[#This Row],[Latitude]],IF(Datos[[#This Row],[Latitude]]&lt;0,-Precisión,Precisión))</f>
        <v>32.512</v>
      </c>
      <c r="Q1222" s="21">
        <f>MROUND(Datos[[#This Row],[Longitude]],IF(Datos[[#This Row],[Longitude]]&lt;0,-Precisión,Precisión))</f>
        <v>-80.811499999999995</v>
      </c>
      <c r="R1222" s="1">
        <v>1221</v>
      </c>
      <c r="S1222" s="5" t="b">
        <f>AND(Datos[[#This Row],[Latitude]]&gt;=Latitud_,Datos[[#This Row],[Latitude]]&lt;=_Latitud)</f>
        <v>0</v>
      </c>
      <c r="T1222" s="2" t="b">
        <f>AND(Datos[[#This Row],[Longitude]]&gt;=Longitud_,Datos[[#This Row],[Longitude]]&lt;=_Longitud)</f>
        <v>0</v>
      </c>
      <c r="U1222" s="2" t="b">
        <f>AND(Comodines[[#This Row],[Latitud]],Comodines[[#This Row],[Longitud]])</f>
        <v>0</v>
      </c>
      <c r="V1222" s="2" t="b">
        <f>IF(COUNTIFS($O$2:O1222,Comodines[[#This Row],[LatT&amp;LonT]],$F$2:F1222,Datos[[#This Row],[Acq_date]]-1)=0,TRUE,FALSE)</f>
        <v>1</v>
      </c>
      <c r="W1222" s="2" t="b">
        <f>AND(Comodines[[#This Row],[L&amp;L]],Comodines[[#This Row],[Nuevo_Fuego]])</f>
        <v>0</v>
      </c>
      <c r="X1222" s="2" t="str">
        <f>IF(Comodines[[#This Row],[L&amp;L]],Comodines[[#This Row],[Contador]],"")</f>
        <v/>
      </c>
      <c r="Y1222" s="2" t="str">
        <f>IFERROR(SMALL(Comodines[L&amp;LC1],COUNTA($U$2:U1222)),"")</f>
        <v/>
      </c>
      <c r="Z1222" s="2" t="str">
        <f>IF(AND(Comodines[[#This Row],[Nuevo_Fuego]],Comodines[[#This Row],[L&amp;L]]),Comodines[[#This Row],[Contador]],"")</f>
        <v/>
      </c>
      <c r="AA1222" s="2" t="str">
        <f>IFERROR(SMALL(Comodines[FuegoC1],COUNTA($W$2:W1222)),"")</f>
        <v/>
      </c>
      <c r="AB1222" s="3"/>
      <c r="AD1222" s="3"/>
      <c r="AE1222" s="3"/>
    </row>
    <row r="1223" spans="1:31" ht="15" x14ac:dyDescent="0.25">
      <c r="A1223" s="25">
        <v>32.904179999999997</v>
      </c>
      <c r="B1223" s="18">
        <v>-88.97054</v>
      </c>
      <c r="C1223" s="2">
        <v>310.2</v>
      </c>
      <c r="D1223" s="2">
        <v>0.6</v>
      </c>
      <c r="E1223" s="2">
        <v>0.7</v>
      </c>
      <c r="F1223" s="4">
        <v>42644</v>
      </c>
      <c r="G1223" s="2">
        <v>645</v>
      </c>
      <c r="H1223" s="2" t="s">
        <v>0</v>
      </c>
      <c r="I1223" s="2" t="s">
        <v>1</v>
      </c>
      <c r="J1223" s="2" t="s">
        <v>2</v>
      </c>
      <c r="K1223" s="2">
        <v>284.60000000000002</v>
      </c>
      <c r="L1223" s="2">
        <v>0</v>
      </c>
      <c r="M1223" s="6" t="s">
        <v>0</v>
      </c>
      <c r="N1223" s="23"/>
      <c r="O1223" s="21" t="str">
        <f>Comodines[[#This Row],[Lat_trunc]]&amp;Comodines[[#This Row],[Lon_trunc]]</f>
        <v>32.904-88.9705</v>
      </c>
      <c r="P1223" s="21">
        <f>MROUND(Datos[[#This Row],[Latitude]],IF(Datos[[#This Row],[Latitude]]&lt;0,-Precisión,Precisión))</f>
        <v>32.904000000000003</v>
      </c>
      <c r="Q1223" s="21">
        <f>MROUND(Datos[[#This Row],[Longitude]],IF(Datos[[#This Row],[Longitude]]&lt;0,-Precisión,Precisión))</f>
        <v>-88.970500000000001</v>
      </c>
      <c r="R1223" s="1">
        <v>1222</v>
      </c>
      <c r="S1223" s="5" t="b">
        <f>AND(Datos[[#This Row],[Latitude]]&gt;=Latitud_,Datos[[#This Row],[Latitude]]&lt;=_Latitud)</f>
        <v>0</v>
      </c>
      <c r="T1223" s="2" t="b">
        <f>AND(Datos[[#This Row],[Longitude]]&gt;=Longitud_,Datos[[#This Row],[Longitude]]&lt;=_Longitud)</f>
        <v>0</v>
      </c>
      <c r="U1223" s="2" t="b">
        <f>AND(Comodines[[#This Row],[Latitud]],Comodines[[#This Row],[Longitud]])</f>
        <v>0</v>
      </c>
      <c r="V1223" s="2" t="b">
        <f>IF(COUNTIFS($O$2:O1223,Comodines[[#This Row],[LatT&amp;LonT]],$F$2:F1223,Datos[[#This Row],[Acq_date]]-1)=0,TRUE,FALSE)</f>
        <v>1</v>
      </c>
      <c r="W1223" s="2" t="b">
        <f>AND(Comodines[[#This Row],[L&amp;L]],Comodines[[#This Row],[Nuevo_Fuego]])</f>
        <v>0</v>
      </c>
      <c r="X1223" s="2" t="str">
        <f>IF(Comodines[[#This Row],[L&amp;L]],Comodines[[#This Row],[Contador]],"")</f>
        <v/>
      </c>
      <c r="Y1223" s="2" t="str">
        <f>IFERROR(SMALL(Comodines[L&amp;LC1],COUNTA($U$2:U1223)),"")</f>
        <v/>
      </c>
      <c r="Z1223" s="2" t="str">
        <f>IF(AND(Comodines[[#This Row],[Nuevo_Fuego]],Comodines[[#This Row],[L&amp;L]]),Comodines[[#This Row],[Contador]],"")</f>
        <v/>
      </c>
      <c r="AA1223" s="2" t="str">
        <f>IFERROR(SMALL(Comodines[FuegoC1],COUNTA($W$2:W1223)),"")</f>
        <v/>
      </c>
      <c r="AB1223" s="3"/>
      <c r="AD1223" s="3"/>
      <c r="AE1223" s="3"/>
    </row>
    <row r="1224" spans="1:31" ht="15" x14ac:dyDescent="0.25">
      <c r="A1224" s="25">
        <v>32.897689999999997</v>
      </c>
      <c r="B1224" s="18">
        <v>-88.970950000000002</v>
      </c>
      <c r="C1224" s="2">
        <v>298.60000000000002</v>
      </c>
      <c r="D1224" s="2">
        <v>0.6</v>
      </c>
      <c r="E1224" s="2">
        <v>0.7</v>
      </c>
      <c r="F1224" s="4">
        <v>42644</v>
      </c>
      <c r="G1224" s="2">
        <v>645</v>
      </c>
      <c r="H1224" s="2" t="s">
        <v>0</v>
      </c>
      <c r="I1224" s="2" t="s">
        <v>1</v>
      </c>
      <c r="J1224" s="2" t="s">
        <v>2</v>
      </c>
      <c r="K1224" s="2">
        <v>283.39999999999998</v>
      </c>
      <c r="L1224" s="2">
        <v>0</v>
      </c>
      <c r="M1224" s="6" t="s">
        <v>0</v>
      </c>
      <c r="N1224" s="23"/>
      <c r="O1224" s="21" t="str">
        <f>Comodines[[#This Row],[Lat_trunc]]&amp;Comodines[[#This Row],[Lon_trunc]]</f>
        <v>32.8975-88.971</v>
      </c>
      <c r="P1224" s="21">
        <f>MROUND(Datos[[#This Row],[Latitude]],IF(Datos[[#This Row],[Latitude]]&lt;0,-Precisión,Precisión))</f>
        <v>32.897500000000001</v>
      </c>
      <c r="Q1224" s="21">
        <f>MROUND(Datos[[#This Row],[Longitude]],IF(Datos[[#This Row],[Longitude]]&lt;0,-Precisión,Precisión))</f>
        <v>-88.971000000000004</v>
      </c>
      <c r="R1224" s="1">
        <v>1223</v>
      </c>
      <c r="S1224" s="5" t="b">
        <f>AND(Datos[[#This Row],[Latitude]]&gt;=Latitud_,Datos[[#This Row],[Latitude]]&lt;=_Latitud)</f>
        <v>0</v>
      </c>
      <c r="T1224" s="2" t="b">
        <f>AND(Datos[[#This Row],[Longitude]]&gt;=Longitud_,Datos[[#This Row],[Longitude]]&lt;=_Longitud)</f>
        <v>0</v>
      </c>
      <c r="U1224" s="2" t="b">
        <f>AND(Comodines[[#This Row],[Latitud]],Comodines[[#This Row],[Longitud]])</f>
        <v>0</v>
      </c>
      <c r="V1224" s="2" t="b">
        <f>IF(COUNTIFS($O$2:O1224,Comodines[[#This Row],[LatT&amp;LonT]],$F$2:F1224,Datos[[#This Row],[Acq_date]]-1)=0,TRUE,FALSE)</f>
        <v>1</v>
      </c>
      <c r="W1224" s="2" t="b">
        <f>AND(Comodines[[#This Row],[L&amp;L]],Comodines[[#This Row],[Nuevo_Fuego]])</f>
        <v>0</v>
      </c>
      <c r="X1224" s="2" t="str">
        <f>IF(Comodines[[#This Row],[L&amp;L]],Comodines[[#This Row],[Contador]],"")</f>
        <v/>
      </c>
      <c r="Y1224" s="2" t="str">
        <f>IFERROR(SMALL(Comodines[L&amp;LC1],COUNTA($U$2:U1224)),"")</f>
        <v/>
      </c>
      <c r="Z1224" s="2" t="str">
        <f>IF(AND(Comodines[[#This Row],[Nuevo_Fuego]],Comodines[[#This Row],[L&amp;L]]),Comodines[[#This Row],[Contador]],"")</f>
        <v/>
      </c>
      <c r="AA1224" s="2" t="str">
        <f>IFERROR(SMALL(Comodines[FuegoC1],COUNTA($W$2:W1224)),"")</f>
        <v/>
      </c>
      <c r="AB1224" s="3"/>
      <c r="AD1224" s="3"/>
      <c r="AE1224" s="3"/>
    </row>
    <row r="1225" spans="1:31" ht="15" x14ac:dyDescent="0.25">
      <c r="A1225" s="25">
        <v>32.655360000000002</v>
      </c>
      <c r="B1225" s="18">
        <v>-88.766329999999996</v>
      </c>
      <c r="C1225" s="2">
        <v>303.39999999999998</v>
      </c>
      <c r="D1225" s="2">
        <v>0.6</v>
      </c>
      <c r="E1225" s="2">
        <v>0.7</v>
      </c>
      <c r="F1225" s="4">
        <v>42644</v>
      </c>
      <c r="G1225" s="2">
        <v>645</v>
      </c>
      <c r="H1225" s="2" t="s">
        <v>0</v>
      </c>
      <c r="I1225" s="2" t="s">
        <v>1</v>
      </c>
      <c r="J1225" s="2" t="s">
        <v>2</v>
      </c>
      <c r="K1225" s="2">
        <v>286.10000000000002</v>
      </c>
      <c r="L1225" s="2">
        <v>0</v>
      </c>
      <c r="M1225" s="6" t="s">
        <v>0</v>
      </c>
      <c r="N1225" s="23"/>
      <c r="O1225" s="21" t="str">
        <f>Comodines[[#This Row],[Lat_trunc]]&amp;Comodines[[#This Row],[Lon_trunc]]</f>
        <v>32.6555-88.7665</v>
      </c>
      <c r="P1225" s="21">
        <f>MROUND(Datos[[#This Row],[Latitude]],IF(Datos[[#This Row],[Latitude]]&lt;0,-Precisión,Precisión))</f>
        <v>32.655500000000004</v>
      </c>
      <c r="Q1225" s="21">
        <f>MROUND(Datos[[#This Row],[Longitude]],IF(Datos[[#This Row],[Longitude]]&lt;0,-Precisión,Precisión))</f>
        <v>-88.766500000000008</v>
      </c>
      <c r="R1225" s="1">
        <v>1224</v>
      </c>
      <c r="S1225" s="5" t="b">
        <f>AND(Datos[[#This Row],[Latitude]]&gt;=Latitud_,Datos[[#This Row],[Latitude]]&lt;=_Latitud)</f>
        <v>0</v>
      </c>
      <c r="T1225" s="2" t="b">
        <f>AND(Datos[[#This Row],[Longitude]]&gt;=Longitud_,Datos[[#This Row],[Longitude]]&lt;=_Longitud)</f>
        <v>0</v>
      </c>
      <c r="U1225" s="2" t="b">
        <f>AND(Comodines[[#This Row],[Latitud]],Comodines[[#This Row],[Longitud]])</f>
        <v>0</v>
      </c>
      <c r="V1225" s="2" t="b">
        <f>IF(COUNTIFS($O$2:O1225,Comodines[[#This Row],[LatT&amp;LonT]],$F$2:F1225,Datos[[#This Row],[Acq_date]]-1)=0,TRUE,FALSE)</f>
        <v>1</v>
      </c>
      <c r="W1225" s="2" t="b">
        <f>AND(Comodines[[#This Row],[L&amp;L]],Comodines[[#This Row],[Nuevo_Fuego]])</f>
        <v>0</v>
      </c>
      <c r="X1225" s="2" t="str">
        <f>IF(Comodines[[#This Row],[L&amp;L]],Comodines[[#This Row],[Contador]],"")</f>
        <v/>
      </c>
      <c r="Y1225" s="2" t="str">
        <f>IFERROR(SMALL(Comodines[L&amp;LC1],COUNTA($U$2:U1225)),"")</f>
        <v/>
      </c>
      <c r="Z1225" s="2" t="str">
        <f>IF(AND(Comodines[[#This Row],[Nuevo_Fuego]],Comodines[[#This Row],[L&amp;L]]),Comodines[[#This Row],[Contador]],"")</f>
        <v/>
      </c>
      <c r="AA1225" s="2" t="str">
        <f>IFERROR(SMALL(Comodines[FuegoC1],COUNTA($W$2:W1225)),"")</f>
        <v/>
      </c>
      <c r="AB1225" s="3"/>
      <c r="AD1225" s="3"/>
      <c r="AE1225" s="3"/>
    </row>
    <row r="1226" spans="1:31" ht="15" x14ac:dyDescent="0.25">
      <c r="A1226" s="25">
        <v>32.432870000000001</v>
      </c>
      <c r="B1226" s="18">
        <v>-84.97542</v>
      </c>
      <c r="C1226" s="2">
        <v>302.3</v>
      </c>
      <c r="D1226" s="2">
        <v>0.3</v>
      </c>
      <c r="E1226" s="2">
        <v>0.6</v>
      </c>
      <c r="F1226" s="4">
        <v>42644</v>
      </c>
      <c r="G1226" s="2">
        <v>645</v>
      </c>
      <c r="H1226" s="2" t="s">
        <v>0</v>
      </c>
      <c r="I1226" s="2" t="s">
        <v>1</v>
      </c>
      <c r="J1226" s="2" t="s">
        <v>2</v>
      </c>
      <c r="K1226" s="2">
        <v>285.8</v>
      </c>
      <c r="L1226" s="2">
        <v>0</v>
      </c>
      <c r="M1226" s="6" t="s">
        <v>0</v>
      </c>
      <c r="N1226" s="23"/>
      <c r="O1226" s="21" t="str">
        <f>Comodines[[#This Row],[Lat_trunc]]&amp;Comodines[[#This Row],[Lon_trunc]]</f>
        <v>32.433-84.9755</v>
      </c>
      <c r="P1226" s="21">
        <f>MROUND(Datos[[#This Row],[Latitude]],IF(Datos[[#This Row],[Latitude]]&lt;0,-Precisión,Precisión))</f>
        <v>32.433</v>
      </c>
      <c r="Q1226" s="21">
        <f>MROUND(Datos[[#This Row],[Longitude]],IF(Datos[[#This Row],[Longitude]]&lt;0,-Precisión,Precisión))</f>
        <v>-84.975499999999997</v>
      </c>
      <c r="R1226" s="1">
        <v>1225</v>
      </c>
      <c r="S1226" s="5" t="b">
        <f>AND(Datos[[#This Row],[Latitude]]&gt;=Latitud_,Datos[[#This Row],[Latitude]]&lt;=_Latitud)</f>
        <v>0</v>
      </c>
      <c r="T1226" s="2" t="b">
        <f>AND(Datos[[#This Row],[Longitude]]&gt;=Longitud_,Datos[[#This Row],[Longitude]]&lt;=_Longitud)</f>
        <v>0</v>
      </c>
      <c r="U1226" s="2" t="b">
        <f>AND(Comodines[[#This Row],[Latitud]],Comodines[[#This Row],[Longitud]])</f>
        <v>0</v>
      </c>
      <c r="V1226" s="2" t="b">
        <f>IF(COUNTIFS($O$2:O1226,Comodines[[#This Row],[LatT&amp;LonT]],$F$2:F1226,Datos[[#This Row],[Acq_date]]-1)=0,TRUE,FALSE)</f>
        <v>1</v>
      </c>
      <c r="W1226" s="2" t="b">
        <f>AND(Comodines[[#This Row],[L&amp;L]],Comodines[[#This Row],[Nuevo_Fuego]])</f>
        <v>0</v>
      </c>
      <c r="X1226" s="2" t="str">
        <f>IF(Comodines[[#This Row],[L&amp;L]],Comodines[[#This Row],[Contador]],"")</f>
        <v/>
      </c>
      <c r="Y1226" s="2" t="str">
        <f>IFERROR(SMALL(Comodines[L&amp;LC1],COUNTA($U$2:U1226)),"")</f>
        <v/>
      </c>
      <c r="Z1226" s="2" t="str">
        <f>IF(AND(Comodines[[#This Row],[Nuevo_Fuego]],Comodines[[#This Row],[L&amp;L]]),Comodines[[#This Row],[Contador]],"")</f>
        <v/>
      </c>
      <c r="AA1226" s="2" t="str">
        <f>IFERROR(SMALL(Comodines[FuegoC1],COUNTA($W$2:W1226)),"")</f>
        <v/>
      </c>
      <c r="AB1226" s="3"/>
      <c r="AD1226" s="3"/>
      <c r="AE1226" s="3"/>
    </row>
    <row r="1227" spans="1:31" ht="15" x14ac:dyDescent="0.25">
      <c r="A1227" s="25">
        <v>32.242130000000003</v>
      </c>
      <c r="B1227" s="18">
        <v>-82.946709999999996</v>
      </c>
      <c r="C1227" s="2">
        <v>297.10000000000002</v>
      </c>
      <c r="D1227" s="2">
        <v>0.5</v>
      </c>
      <c r="E1227" s="2">
        <v>0.5</v>
      </c>
      <c r="F1227" s="4">
        <v>42644</v>
      </c>
      <c r="G1227" s="2">
        <v>645</v>
      </c>
      <c r="H1227" s="2" t="s">
        <v>0</v>
      </c>
      <c r="I1227" s="2" t="s">
        <v>1</v>
      </c>
      <c r="J1227" s="2" t="s">
        <v>2</v>
      </c>
      <c r="K1227" s="2">
        <v>283.3</v>
      </c>
      <c r="L1227" s="2">
        <v>0</v>
      </c>
      <c r="M1227" s="6" t="s">
        <v>0</v>
      </c>
      <c r="N1227" s="23"/>
      <c r="O1227" s="21" t="str">
        <f>Comodines[[#This Row],[Lat_trunc]]&amp;Comodines[[#This Row],[Lon_trunc]]</f>
        <v>32.242-82.9465</v>
      </c>
      <c r="P1227" s="21">
        <f>MROUND(Datos[[#This Row],[Latitude]],IF(Datos[[#This Row],[Latitude]]&lt;0,-Precisión,Precisión))</f>
        <v>32.241999999999997</v>
      </c>
      <c r="Q1227" s="21">
        <f>MROUND(Datos[[#This Row],[Longitude]],IF(Datos[[#This Row],[Longitude]]&lt;0,-Precisión,Precisión))</f>
        <v>-82.9465</v>
      </c>
      <c r="R1227" s="1">
        <v>1226</v>
      </c>
      <c r="S1227" s="5" t="b">
        <f>AND(Datos[[#This Row],[Latitude]]&gt;=Latitud_,Datos[[#This Row],[Latitude]]&lt;=_Latitud)</f>
        <v>0</v>
      </c>
      <c r="T1227" s="2" t="b">
        <f>AND(Datos[[#This Row],[Longitude]]&gt;=Longitud_,Datos[[#This Row],[Longitude]]&lt;=_Longitud)</f>
        <v>0</v>
      </c>
      <c r="U1227" s="2" t="b">
        <f>AND(Comodines[[#This Row],[Latitud]],Comodines[[#This Row],[Longitud]])</f>
        <v>0</v>
      </c>
      <c r="V1227" s="2" t="b">
        <f>IF(COUNTIFS($O$2:O1227,Comodines[[#This Row],[LatT&amp;LonT]],$F$2:F1227,Datos[[#This Row],[Acq_date]]-1)=0,TRUE,FALSE)</f>
        <v>1</v>
      </c>
      <c r="W1227" s="2" t="b">
        <f>AND(Comodines[[#This Row],[L&amp;L]],Comodines[[#This Row],[Nuevo_Fuego]])</f>
        <v>0</v>
      </c>
      <c r="X1227" s="2" t="str">
        <f>IF(Comodines[[#This Row],[L&amp;L]],Comodines[[#This Row],[Contador]],"")</f>
        <v/>
      </c>
      <c r="Y1227" s="2" t="str">
        <f>IFERROR(SMALL(Comodines[L&amp;LC1],COUNTA($U$2:U1227)),"")</f>
        <v/>
      </c>
      <c r="Z1227" s="2" t="str">
        <f>IF(AND(Comodines[[#This Row],[Nuevo_Fuego]],Comodines[[#This Row],[L&amp;L]]),Comodines[[#This Row],[Contador]],"")</f>
        <v/>
      </c>
      <c r="AA1227" s="2" t="str">
        <f>IFERROR(SMALL(Comodines[FuegoC1],COUNTA($W$2:W1227)),"")</f>
        <v/>
      </c>
      <c r="AB1227" s="3"/>
      <c r="AD1227" s="3"/>
      <c r="AE1227" s="3"/>
    </row>
    <row r="1228" spans="1:31" ht="15" x14ac:dyDescent="0.25">
      <c r="A1228" s="25">
        <v>32.237569999999998</v>
      </c>
      <c r="B1228" s="18">
        <v>-82.947310000000002</v>
      </c>
      <c r="C1228" s="2">
        <v>337.4</v>
      </c>
      <c r="D1228" s="2">
        <v>0.5</v>
      </c>
      <c r="E1228" s="2">
        <v>0.5</v>
      </c>
      <c r="F1228" s="4">
        <v>42644</v>
      </c>
      <c r="G1228" s="2">
        <v>645</v>
      </c>
      <c r="H1228" s="2" t="s">
        <v>0</v>
      </c>
      <c r="I1228" s="2" t="s">
        <v>1</v>
      </c>
      <c r="J1228" s="2" t="s">
        <v>2</v>
      </c>
      <c r="K1228" s="2">
        <v>284.7</v>
      </c>
      <c r="L1228" s="2">
        <v>0</v>
      </c>
      <c r="M1228" s="6" t="s">
        <v>0</v>
      </c>
      <c r="N1228" s="23"/>
      <c r="O1228" s="21" t="str">
        <f>Comodines[[#This Row],[Lat_trunc]]&amp;Comodines[[#This Row],[Lon_trunc]]</f>
        <v>32.2375-82.9475</v>
      </c>
      <c r="P1228" s="21">
        <f>MROUND(Datos[[#This Row],[Latitude]],IF(Datos[[#This Row],[Latitude]]&lt;0,-Precisión,Precisión))</f>
        <v>32.237499999999997</v>
      </c>
      <c r="Q1228" s="21">
        <f>MROUND(Datos[[#This Row],[Longitude]],IF(Datos[[#This Row],[Longitude]]&lt;0,-Precisión,Precisión))</f>
        <v>-82.947500000000005</v>
      </c>
      <c r="R1228" s="1">
        <v>1227</v>
      </c>
      <c r="S1228" s="5" t="b">
        <f>AND(Datos[[#This Row],[Latitude]]&gt;=Latitud_,Datos[[#This Row],[Latitude]]&lt;=_Latitud)</f>
        <v>0</v>
      </c>
      <c r="T1228" s="2" t="b">
        <f>AND(Datos[[#This Row],[Longitude]]&gt;=Longitud_,Datos[[#This Row],[Longitude]]&lt;=_Longitud)</f>
        <v>0</v>
      </c>
      <c r="U1228" s="2" t="b">
        <f>AND(Comodines[[#This Row],[Latitud]],Comodines[[#This Row],[Longitud]])</f>
        <v>0</v>
      </c>
      <c r="V1228" s="2" t="b">
        <f>IF(COUNTIFS($O$2:O1228,Comodines[[#This Row],[LatT&amp;LonT]],$F$2:F1228,Datos[[#This Row],[Acq_date]]-1)=0,TRUE,FALSE)</f>
        <v>1</v>
      </c>
      <c r="W1228" s="2" t="b">
        <f>AND(Comodines[[#This Row],[L&amp;L]],Comodines[[#This Row],[Nuevo_Fuego]])</f>
        <v>0</v>
      </c>
      <c r="X1228" s="2" t="str">
        <f>IF(Comodines[[#This Row],[L&amp;L]],Comodines[[#This Row],[Contador]],"")</f>
        <v/>
      </c>
      <c r="Y1228" s="2" t="str">
        <f>IFERROR(SMALL(Comodines[L&amp;LC1],COUNTA($U$2:U1228)),"")</f>
        <v/>
      </c>
      <c r="Z1228" s="2" t="str">
        <f>IF(AND(Comodines[[#This Row],[Nuevo_Fuego]],Comodines[[#This Row],[L&amp;L]]),Comodines[[#This Row],[Contador]],"")</f>
        <v/>
      </c>
      <c r="AA1228" s="2" t="str">
        <f>IFERROR(SMALL(Comodines[FuegoC1],COUNTA($W$2:W1228)),"")</f>
        <v/>
      </c>
      <c r="AB1228" s="3"/>
      <c r="AD1228" s="3"/>
      <c r="AE1228" s="3"/>
    </row>
    <row r="1229" spans="1:31" ht="15" x14ac:dyDescent="0.25">
      <c r="A1229" s="25">
        <v>32.241549999999997</v>
      </c>
      <c r="B1229" s="18">
        <v>-82.943780000000004</v>
      </c>
      <c r="C1229" s="2">
        <v>297.3</v>
      </c>
      <c r="D1229" s="2">
        <v>0.5</v>
      </c>
      <c r="E1229" s="2">
        <v>0.5</v>
      </c>
      <c r="F1229" s="4">
        <v>42644</v>
      </c>
      <c r="G1229" s="2">
        <v>645</v>
      </c>
      <c r="H1229" s="2" t="s">
        <v>0</v>
      </c>
      <c r="I1229" s="2" t="s">
        <v>1</v>
      </c>
      <c r="J1229" s="2" t="s">
        <v>2</v>
      </c>
      <c r="K1229" s="2">
        <v>283.39999999999998</v>
      </c>
      <c r="L1229" s="2">
        <v>0</v>
      </c>
      <c r="M1229" s="6" t="s">
        <v>0</v>
      </c>
      <c r="N1229" s="23"/>
      <c r="O1229" s="21" t="str">
        <f>Comodines[[#This Row],[Lat_trunc]]&amp;Comodines[[#This Row],[Lon_trunc]]</f>
        <v>32.2415-82.944</v>
      </c>
      <c r="P1229" s="21">
        <f>MROUND(Datos[[#This Row],[Latitude]],IF(Datos[[#This Row],[Latitude]]&lt;0,-Precisión,Precisión))</f>
        <v>32.241500000000002</v>
      </c>
      <c r="Q1229" s="21">
        <f>MROUND(Datos[[#This Row],[Longitude]],IF(Datos[[#This Row],[Longitude]]&lt;0,-Precisión,Precisión))</f>
        <v>-82.944000000000003</v>
      </c>
      <c r="R1229" s="1">
        <v>1228</v>
      </c>
      <c r="S1229" s="5" t="b">
        <f>AND(Datos[[#This Row],[Latitude]]&gt;=Latitud_,Datos[[#This Row],[Latitude]]&lt;=_Latitud)</f>
        <v>0</v>
      </c>
      <c r="T1229" s="2" t="b">
        <f>AND(Datos[[#This Row],[Longitude]]&gt;=Longitud_,Datos[[#This Row],[Longitude]]&lt;=_Longitud)</f>
        <v>0</v>
      </c>
      <c r="U1229" s="2" t="b">
        <f>AND(Comodines[[#This Row],[Latitud]],Comodines[[#This Row],[Longitud]])</f>
        <v>0</v>
      </c>
      <c r="V1229" s="2" t="b">
        <f>IF(COUNTIFS($O$2:O1229,Comodines[[#This Row],[LatT&amp;LonT]],$F$2:F1229,Datos[[#This Row],[Acq_date]]-1)=0,TRUE,FALSE)</f>
        <v>1</v>
      </c>
      <c r="W1229" s="2" t="b">
        <f>AND(Comodines[[#This Row],[L&amp;L]],Comodines[[#This Row],[Nuevo_Fuego]])</f>
        <v>0</v>
      </c>
      <c r="X1229" s="2" t="str">
        <f>IF(Comodines[[#This Row],[L&amp;L]],Comodines[[#This Row],[Contador]],"")</f>
        <v/>
      </c>
      <c r="Y1229" s="2" t="str">
        <f>IFERROR(SMALL(Comodines[L&amp;LC1],COUNTA($U$2:U1229)),"")</f>
        <v/>
      </c>
      <c r="Z1229" s="2" t="str">
        <f>IF(AND(Comodines[[#This Row],[Nuevo_Fuego]],Comodines[[#This Row],[L&amp;L]]),Comodines[[#This Row],[Contador]],"")</f>
        <v/>
      </c>
      <c r="AA1229" s="2" t="str">
        <f>IFERROR(SMALL(Comodines[FuegoC1],COUNTA($W$2:W1229)),"")</f>
        <v/>
      </c>
      <c r="AB1229" s="3"/>
      <c r="AD1229" s="3"/>
      <c r="AE1229" s="3"/>
    </row>
    <row r="1230" spans="1:31" ht="15" x14ac:dyDescent="0.25">
      <c r="A1230" s="25">
        <v>32.236989999999999</v>
      </c>
      <c r="B1230" s="18">
        <v>-82.944389999999999</v>
      </c>
      <c r="C1230" s="2">
        <v>337.8</v>
      </c>
      <c r="D1230" s="2">
        <v>0.5</v>
      </c>
      <c r="E1230" s="2">
        <v>0.5</v>
      </c>
      <c r="F1230" s="4">
        <v>42644</v>
      </c>
      <c r="G1230" s="2">
        <v>645</v>
      </c>
      <c r="H1230" s="2" t="s">
        <v>0</v>
      </c>
      <c r="I1230" s="2" t="s">
        <v>1</v>
      </c>
      <c r="J1230" s="2" t="s">
        <v>2</v>
      </c>
      <c r="K1230" s="2">
        <v>284.10000000000002</v>
      </c>
      <c r="L1230" s="2">
        <v>0</v>
      </c>
      <c r="M1230" s="6" t="s">
        <v>0</v>
      </c>
      <c r="N1230" s="23"/>
      <c r="O1230" s="21" t="str">
        <f>Comodines[[#This Row],[Lat_trunc]]&amp;Comodines[[#This Row],[Lon_trunc]]</f>
        <v>32.237-82.9445</v>
      </c>
      <c r="P1230" s="21">
        <f>MROUND(Datos[[#This Row],[Latitude]],IF(Datos[[#This Row],[Latitude]]&lt;0,-Precisión,Precisión))</f>
        <v>32.237000000000002</v>
      </c>
      <c r="Q1230" s="21">
        <f>MROUND(Datos[[#This Row],[Longitude]],IF(Datos[[#This Row],[Longitude]]&lt;0,-Precisión,Precisión))</f>
        <v>-82.944500000000005</v>
      </c>
      <c r="R1230" s="1">
        <v>1229</v>
      </c>
      <c r="S1230" s="5" t="b">
        <f>AND(Datos[[#This Row],[Latitude]]&gt;=Latitud_,Datos[[#This Row],[Latitude]]&lt;=_Latitud)</f>
        <v>0</v>
      </c>
      <c r="T1230" s="2" t="b">
        <f>AND(Datos[[#This Row],[Longitude]]&gt;=Longitud_,Datos[[#This Row],[Longitude]]&lt;=_Longitud)</f>
        <v>0</v>
      </c>
      <c r="U1230" s="2" t="b">
        <f>AND(Comodines[[#This Row],[Latitud]],Comodines[[#This Row],[Longitud]])</f>
        <v>0</v>
      </c>
      <c r="V1230" s="2" t="b">
        <f>IF(COUNTIFS($O$2:O1230,Comodines[[#This Row],[LatT&amp;LonT]],$F$2:F1230,Datos[[#This Row],[Acq_date]]-1)=0,TRUE,FALSE)</f>
        <v>1</v>
      </c>
      <c r="W1230" s="2" t="b">
        <f>AND(Comodines[[#This Row],[L&amp;L]],Comodines[[#This Row],[Nuevo_Fuego]])</f>
        <v>0</v>
      </c>
      <c r="X1230" s="2" t="str">
        <f>IF(Comodines[[#This Row],[L&amp;L]],Comodines[[#This Row],[Contador]],"")</f>
        <v/>
      </c>
      <c r="Y1230" s="2" t="str">
        <f>IFERROR(SMALL(Comodines[L&amp;LC1],COUNTA($U$2:U1230)),"")</f>
        <v/>
      </c>
      <c r="Z1230" s="2" t="str">
        <f>IF(AND(Comodines[[#This Row],[Nuevo_Fuego]],Comodines[[#This Row],[L&amp;L]]),Comodines[[#This Row],[Contador]],"")</f>
        <v/>
      </c>
      <c r="AA1230" s="2" t="str">
        <f>IFERROR(SMALL(Comodines[FuegoC1],COUNTA($W$2:W1230)),"")</f>
        <v/>
      </c>
      <c r="AB1230" s="3"/>
      <c r="AD1230" s="3"/>
      <c r="AE1230" s="3"/>
    </row>
    <row r="1231" spans="1:31" ht="15" x14ac:dyDescent="0.25">
      <c r="A1231" s="25">
        <v>32.653919999999999</v>
      </c>
      <c r="B1231" s="18">
        <v>-88.763300000000001</v>
      </c>
      <c r="C1231" s="2">
        <v>296.10000000000002</v>
      </c>
      <c r="D1231" s="2">
        <v>0.6</v>
      </c>
      <c r="E1231" s="2">
        <v>0.7</v>
      </c>
      <c r="F1231" s="4">
        <v>42644</v>
      </c>
      <c r="G1231" s="2">
        <v>645</v>
      </c>
      <c r="H1231" s="2" t="s">
        <v>0</v>
      </c>
      <c r="I1231" s="2" t="s">
        <v>1</v>
      </c>
      <c r="J1231" s="2" t="s">
        <v>2</v>
      </c>
      <c r="K1231" s="2">
        <v>286</v>
      </c>
      <c r="L1231" s="2">
        <v>0</v>
      </c>
      <c r="M1231" s="6" t="s">
        <v>0</v>
      </c>
      <c r="N1231" s="23"/>
      <c r="O1231" s="21" t="str">
        <f>Comodines[[#This Row],[Lat_trunc]]&amp;Comodines[[#This Row],[Lon_trunc]]</f>
        <v>32.654-88.7635</v>
      </c>
      <c r="P1231" s="21">
        <f>MROUND(Datos[[#This Row],[Latitude]],IF(Datos[[#This Row],[Latitude]]&lt;0,-Precisión,Precisión))</f>
        <v>32.654000000000003</v>
      </c>
      <c r="Q1231" s="21">
        <f>MROUND(Datos[[#This Row],[Longitude]],IF(Datos[[#This Row],[Longitude]]&lt;0,-Precisión,Precisión))</f>
        <v>-88.763500000000008</v>
      </c>
      <c r="R1231" s="1">
        <v>1230</v>
      </c>
      <c r="S1231" s="5" t="b">
        <f>AND(Datos[[#This Row],[Latitude]]&gt;=Latitud_,Datos[[#This Row],[Latitude]]&lt;=_Latitud)</f>
        <v>0</v>
      </c>
      <c r="T1231" s="2" t="b">
        <f>AND(Datos[[#This Row],[Longitude]]&gt;=Longitud_,Datos[[#This Row],[Longitude]]&lt;=_Longitud)</f>
        <v>0</v>
      </c>
      <c r="U1231" s="2" t="b">
        <f>AND(Comodines[[#This Row],[Latitud]],Comodines[[#This Row],[Longitud]])</f>
        <v>0</v>
      </c>
      <c r="V1231" s="2" t="b">
        <f>IF(COUNTIFS($O$2:O1231,Comodines[[#This Row],[LatT&amp;LonT]],$F$2:F1231,Datos[[#This Row],[Acq_date]]-1)=0,TRUE,FALSE)</f>
        <v>1</v>
      </c>
      <c r="W1231" s="2" t="b">
        <f>AND(Comodines[[#This Row],[L&amp;L]],Comodines[[#This Row],[Nuevo_Fuego]])</f>
        <v>0</v>
      </c>
      <c r="X1231" s="2" t="str">
        <f>IF(Comodines[[#This Row],[L&amp;L]],Comodines[[#This Row],[Contador]],"")</f>
        <v/>
      </c>
      <c r="Y1231" s="2" t="str">
        <f>IFERROR(SMALL(Comodines[L&amp;LC1],COUNTA($U$2:U1231)),"")</f>
        <v/>
      </c>
      <c r="Z1231" s="2" t="str">
        <f>IF(AND(Comodines[[#This Row],[Nuevo_Fuego]],Comodines[[#This Row],[L&amp;L]]),Comodines[[#This Row],[Contador]],"")</f>
        <v/>
      </c>
      <c r="AA1231" s="2" t="str">
        <f>IFERROR(SMALL(Comodines[FuegoC1],COUNTA($W$2:W1231)),"")</f>
        <v/>
      </c>
      <c r="AB1231" s="3"/>
      <c r="AD1231" s="3"/>
      <c r="AE1231" s="3"/>
    </row>
    <row r="1232" spans="1:31" ht="15" x14ac:dyDescent="0.25">
      <c r="A1232" s="25">
        <v>32.118290000000002</v>
      </c>
      <c r="B1232" s="18">
        <v>-82.512180000000001</v>
      </c>
      <c r="C1232" s="2">
        <v>296.2</v>
      </c>
      <c r="D1232" s="2">
        <v>0.5</v>
      </c>
      <c r="E1232" s="2">
        <v>0.5</v>
      </c>
      <c r="F1232" s="4">
        <v>42644</v>
      </c>
      <c r="G1232" s="2">
        <v>645</v>
      </c>
      <c r="H1232" s="2" t="s">
        <v>0</v>
      </c>
      <c r="I1232" s="2" t="s">
        <v>1</v>
      </c>
      <c r="J1232" s="2" t="s">
        <v>2</v>
      </c>
      <c r="K1232" s="2">
        <v>285.7</v>
      </c>
      <c r="L1232" s="2">
        <v>0</v>
      </c>
      <c r="M1232" s="6" t="s">
        <v>0</v>
      </c>
      <c r="N1232" s="23"/>
      <c r="O1232" s="21" t="str">
        <f>Comodines[[#This Row],[Lat_trunc]]&amp;Comodines[[#This Row],[Lon_trunc]]</f>
        <v>32.1185-82.512</v>
      </c>
      <c r="P1232" s="21">
        <f>MROUND(Datos[[#This Row],[Latitude]],IF(Datos[[#This Row],[Latitude]]&lt;0,-Precisión,Precisión))</f>
        <v>32.118499999999997</v>
      </c>
      <c r="Q1232" s="21">
        <f>MROUND(Datos[[#This Row],[Longitude]],IF(Datos[[#This Row],[Longitude]]&lt;0,-Precisión,Precisión))</f>
        <v>-82.512</v>
      </c>
      <c r="R1232" s="1">
        <v>1231</v>
      </c>
      <c r="S1232" s="5" t="b">
        <f>AND(Datos[[#This Row],[Latitude]]&gt;=Latitud_,Datos[[#This Row],[Latitude]]&lt;=_Latitud)</f>
        <v>0</v>
      </c>
      <c r="T1232" s="2" t="b">
        <f>AND(Datos[[#This Row],[Longitude]]&gt;=Longitud_,Datos[[#This Row],[Longitude]]&lt;=_Longitud)</f>
        <v>0</v>
      </c>
      <c r="U1232" s="2" t="b">
        <f>AND(Comodines[[#This Row],[Latitud]],Comodines[[#This Row],[Longitud]])</f>
        <v>0</v>
      </c>
      <c r="V1232" s="2" t="b">
        <f>IF(COUNTIFS($O$2:O1232,Comodines[[#This Row],[LatT&amp;LonT]],$F$2:F1232,Datos[[#This Row],[Acq_date]]-1)=0,TRUE,FALSE)</f>
        <v>1</v>
      </c>
      <c r="W1232" s="2" t="b">
        <f>AND(Comodines[[#This Row],[L&amp;L]],Comodines[[#This Row],[Nuevo_Fuego]])</f>
        <v>0</v>
      </c>
      <c r="X1232" s="2" t="str">
        <f>IF(Comodines[[#This Row],[L&amp;L]],Comodines[[#This Row],[Contador]],"")</f>
        <v/>
      </c>
      <c r="Y1232" s="2" t="str">
        <f>IFERROR(SMALL(Comodines[L&amp;LC1],COUNTA($U$2:U1232)),"")</f>
        <v/>
      </c>
      <c r="Z1232" s="2" t="str">
        <f>IF(AND(Comodines[[#This Row],[Nuevo_Fuego]],Comodines[[#This Row],[L&amp;L]]),Comodines[[#This Row],[Contador]],"")</f>
        <v/>
      </c>
      <c r="AA1232" s="2" t="str">
        <f>IFERROR(SMALL(Comodines[FuegoC1],COUNTA($W$2:W1232)),"")</f>
        <v/>
      </c>
      <c r="AB1232" s="3"/>
      <c r="AD1232" s="3"/>
      <c r="AE1232" s="3"/>
    </row>
    <row r="1233" spans="1:31" ht="15" x14ac:dyDescent="0.25">
      <c r="A1233" s="25">
        <v>32.18403</v>
      </c>
      <c r="B1233" s="18">
        <v>-84.115200000000002</v>
      </c>
      <c r="C1233" s="2">
        <v>298.10000000000002</v>
      </c>
      <c r="D1233" s="2">
        <v>0.6</v>
      </c>
      <c r="E1233" s="2">
        <v>0.5</v>
      </c>
      <c r="F1233" s="4">
        <v>42644</v>
      </c>
      <c r="G1233" s="2">
        <v>645</v>
      </c>
      <c r="H1233" s="2" t="s">
        <v>0</v>
      </c>
      <c r="I1233" s="2" t="s">
        <v>1</v>
      </c>
      <c r="J1233" s="2" t="s">
        <v>2</v>
      </c>
      <c r="K1233" s="2">
        <v>286.8</v>
      </c>
      <c r="L1233" s="2">
        <v>0</v>
      </c>
      <c r="M1233" s="6" t="s">
        <v>0</v>
      </c>
      <c r="N1233" s="23"/>
      <c r="O1233" s="21" t="str">
        <f>Comodines[[#This Row],[Lat_trunc]]&amp;Comodines[[#This Row],[Lon_trunc]]</f>
        <v>32.184-84.115</v>
      </c>
      <c r="P1233" s="21">
        <f>MROUND(Datos[[#This Row],[Latitude]],IF(Datos[[#This Row],[Latitude]]&lt;0,-Precisión,Precisión))</f>
        <v>32.183999999999997</v>
      </c>
      <c r="Q1233" s="21">
        <f>MROUND(Datos[[#This Row],[Longitude]],IF(Datos[[#This Row],[Longitude]]&lt;0,-Precisión,Precisión))</f>
        <v>-84.114999999999995</v>
      </c>
      <c r="R1233" s="1">
        <v>1232</v>
      </c>
      <c r="S1233" s="5" t="b">
        <f>AND(Datos[[#This Row],[Latitude]]&gt;=Latitud_,Datos[[#This Row],[Latitude]]&lt;=_Latitud)</f>
        <v>0</v>
      </c>
      <c r="T1233" s="2" t="b">
        <f>AND(Datos[[#This Row],[Longitude]]&gt;=Longitud_,Datos[[#This Row],[Longitude]]&lt;=_Longitud)</f>
        <v>0</v>
      </c>
      <c r="U1233" s="2" t="b">
        <f>AND(Comodines[[#This Row],[Latitud]],Comodines[[#This Row],[Longitud]])</f>
        <v>0</v>
      </c>
      <c r="V1233" s="2" t="b">
        <f>IF(COUNTIFS($O$2:O1233,Comodines[[#This Row],[LatT&amp;LonT]],$F$2:F1233,Datos[[#This Row],[Acq_date]]-1)=0,TRUE,FALSE)</f>
        <v>1</v>
      </c>
      <c r="W1233" s="2" t="b">
        <f>AND(Comodines[[#This Row],[L&amp;L]],Comodines[[#This Row],[Nuevo_Fuego]])</f>
        <v>0</v>
      </c>
      <c r="X1233" s="2" t="str">
        <f>IF(Comodines[[#This Row],[L&amp;L]],Comodines[[#This Row],[Contador]],"")</f>
        <v/>
      </c>
      <c r="Y1233" s="2" t="str">
        <f>IFERROR(SMALL(Comodines[L&amp;LC1],COUNTA($U$2:U1233)),"")</f>
        <v/>
      </c>
      <c r="Z1233" s="2" t="str">
        <f>IF(AND(Comodines[[#This Row],[Nuevo_Fuego]],Comodines[[#This Row],[L&amp;L]]),Comodines[[#This Row],[Contador]],"")</f>
        <v/>
      </c>
      <c r="AA1233" s="2" t="str">
        <f>IFERROR(SMALL(Comodines[FuegoC1],COUNTA($W$2:W1233)),"")</f>
        <v/>
      </c>
      <c r="AB1233" s="3"/>
      <c r="AD1233" s="3"/>
      <c r="AE1233" s="3"/>
    </row>
    <row r="1234" spans="1:31" ht="15" x14ac:dyDescent="0.25">
      <c r="A1234" s="25">
        <v>31.80199</v>
      </c>
      <c r="B1234" s="18">
        <v>-82.222049999999996</v>
      </c>
      <c r="C1234" s="2">
        <v>307.2</v>
      </c>
      <c r="D1234" s="2">
        <v>0.5</v>
      </c>
      <c r="E1234" s="2">
        <v>0.5</v>
      </c>
      <c r="F1234" s="4">
        <v>42644</v>
      </c>
      <c r="G1234" s="2">
        <v>645</v>
      </c>
      <c r="H1234" s="2" t="s">
        <v>0</v>
      </c>
      <c r="I1234" s="2" t="s">
        <v>1</v>
      </c>
      <c r="J1234" s="2" t="s">
        <v>2</v>
      </c>
      <c r="K1234" s="2">
        <v>287.39999999999998</v>
      </c>
      <c r="L1234" s="2">
        <v>0</v>
      </c>
      <c r="M1234" s="6" t="s">
        <v>0</v>
      </c>
      <c r="N1234" s="23"/>
      <c r="O1234" s="21" t="str">
        <f>Comodines[[#This Row],[Lat_trunc]]&amp;Comodines[[#This Row],[Lon_trunc]]</f>
        <v>31.802-82.222</v>
      </c>
      <c r="P1234" s="21">
        <f>MROUND(Datos[[#This Row],[Latitude]],IF(Datos[[#This Row],[Latitude]]&lt;0,-Precisión,Precisión))</f>
        <v>31.802</v>
      </c>
      <c r="Q1234" s="21">
        <f>MROUND(Datos[[#This Row],[Longitude]],IF(Datos[[#This Row],[Longitude]]&lt;0,-Precisión,Precisión))</f>
        <v>-82.222000000000008</v>
      </c>
      <c r="R1234" s="1">
        <v>1233</v>
      </c>
      <c r="S1234" s="5" t="b">
        <f>AND(Datos[[#This Row],[Latitude]]&gt;=Latitud_,Datos[[#This Row],[Latitude]]&lt;=_Latitud)</f>
        <v>0</v>
      </c>
      <c r="T1234" s="2" t="b">
        <f>AND(Datos[[#This Row],[Longitude]]&gt;=Longitud_,Datos[[#This Row],[Longitude]]&lt;=_Longitud)</f>
        <v>0</v>
      </c>
      <c r="U1234" s="2" t="b">
        <f>AND(Comodines[[#This Row],[Latitud]],Comodines[[#This Row],[Longitud]])</f>
        <v>0</v>
      </c>
      <c r="V1234" s="2" t="b">
        <f>IF(COUNTIFS($O$2:O1234,Comodines[[#This Row],[LatT&amp;LonT]],$F$2:F1234,Datos[[#This Row],[Acq_date]]-1)=0,TRUE,FALSE)</f>
        <v>1</v>
      </c>
      <c r="W1234" s="2" t="b">
        <f>AND(Comodines[[#This Row],[L&amp;L]],Comodines[[#This Row],[Nuevo_Fuego]])</f>
        <v>0</v>
      </c>
      <c r="X1234" s="2" t="str">
        <f>IF(Comodines[[#This Row],[L&amp;L]],Comodines[[#This Row],[Contador]],"")</f>
        <v/>
      </c>
      <c r="Y1234" s="2" t="str">
        <f>IFERROR(SMALL(Comodines[L&amp;LC1],COUNTA($U$2:U1234)),"")</f>
        <v/>
      </c>
      <c r="Z1234" s="2" t="str">
        <f>IF(AND(Comodines[[#This Row],[Nuevo_Fuego]],Comodines[[#This Row],[L&amp;L]]),Comodines[[#This Row],[Contador]],"")</f>
        <v/>
      </c>
      <c r="AA1234" s="2" t="str">
        <f>IFERROR(SMALL(Comodines[FuegoC1],COUNTA($W$2:W1234)),"")</f>
        <v/>
      </c>
      <c r="AB1234" s="3"/>
      <c r="AD1234" s="3"/>
      <c r="AE1234" s="3"/>
    </row>
    <row r="1235" spans="1:31" ht="15" x14ac:dyDescent="0.25">
      <c r="A1235" s="25">
        <v>32.314160000000001</v>
      </c>
      <c r="B1235" s="18">
        <v>-90.134150000000005</v>
      </c>
      <c r="C1235" s="2">
        <v>296.3</v>
      </c>
      <c r="D1235" s="2">
        <v>0.7</v>
      </c>
      <c r="E1235" s="2">
        <v>0.8</v>
      </c>
      <c r="F1235" s="4">
        <v>42644</v>
      </c>
      <c r="G1235" s="2">
        <v>645</v>
      </c>
      <c r="H1235" s="2" t="s">
        <v>0</v>
      </c>
      <c r="I1235" s="2" t="s">
        <v>1</v>
      </c>
      <c r="J1235" s="2" t="s">
        <v>2</v>
      </c>
      <c r="K1235" s="2">
        <v>285.7</v>
      </c>
      <c r="L1235" s="2">
        <v>0</v>
      </c>
      <c r="M1235" s="6" t="s">
        <v>0</v>
      </c>
      <c r="N1235" s="23"/>
      <c r="O1235" s="21" t="str">
        <f>Comodines[[#This Row],[Lat_trunc]]&amp;Comodines[[#This Row],[Lon_trunc]]</f>
        <v>32.314-90.134</v>
      </c>
      <c r="P1235" s="21">
        <f>MROUND(Datos[[#This Row],[Latitude]],IF(Datos[[#This Row],[Latitude]]&lt;0,-Precisión,Precisión))</f>
        <v>32.314</v>
      </c>
      <c r="Q1235" s="21">
        <f>MROUND(Datos[[#This Row],[Longitude]],IF(Datos[[#This Row],[Longitude]]&lt;0,-Precisión,Precisión))</f>
        <v>-90.134</v>
      </c>
      <c r="R1235" s="1">
        <v>1234</v>
      </c>
      <c r="S1235" s="5" t="b">
        <f>AND(Datos[[#This Row],[Latitude]]&gt;=Latitud_,Datos[[#This Row],[Latitude]]&lt;=_Latitud)</f>
        <v>0</v>
      </c>
      <c r="T1235" s="2" t="b">
        <f>AND(Datos[[#This Row],[Longitude]]&gt;=Longitud_,Datos[[#This Row],[Longitude]]&lt;=_Longitud)</f>
        <v>0</v>
      </c>
      <c r="U1235" s="2" t="b">
        <f>AND(Comodines[[#This Row],[Latitud]],Comodines[[#This Row],[Longitud]])</f>
        <v>0</v>
      </c>
      <c r="V1235" s="2" t="b">
        <f>IF(COUNTIFS($O$2:O1235,Comodines[[#This Row],[LatT&amp;LonT]],$F$2:F1235,Datos[[#This Row],[Acq_date]]-1)=0,TRUE,FALSE)</f>
        <v>1</v>
      </c>
      <c r="W1235" s="2" t="b">
        <f>AND(Comodines[[#This Row],[L&amp;L]],Comodines[[#This Row],[Nuevo_Fuego]])</f>
        <v>0</v>
      </c>
      <c r="X1235" s="2" t="str">
        <f>IF(Comodines[[#This Row],[L&amp;L]],Comodines[[#This Row],[Contador]],"")</f>
        <v/>
      </c>
      <c r="Y1235" s="2" t="str">
        <f>IFERROR(SMALL(Comodines[L&amp;LC1],COUNTA($U$2:U1235)),"")</f>
        <v/>
      </c>
      <c r="Z1235" s="2" t="str">
        <f>IF(AND(Comodines[[#This Row],[Nuevo_Fuego]],Comodines[[#This Row],[L&amp;L]]),Comodines[[#This Row],[Contador]],"")</f>
        <v/>
      </c>
      <c r="AA1235" s="2" t="str">
        <f>IFERROR(SMALL(Comodines[FuegoC1],COUNTA($W$2:W1235)),"")</f>
        <v/>
      </c>
      <c r="AB1235" s="3"/>
      <c r="AD1235" s="3"/>
      <c r="AE1235" s="3"/>
    </row>
    <row r="1236" spans="1:31" ht="15" x14ac:dyDescent="0.25">
      <c r="A1236" s="25">
        <v>31.96622</v>
      </c>
      <c r="B1236" s="18">
        <v>-86.225229999999996</v>
      </c>
      <c r="C1236" s="2">
        <v>300.5</v>
      </c>
      <c r="D1236" s="2">
        <v>0.4</v>
      </c>
      <c r="E1236" s="2">
        <v>0.6</v>
      </c>
      <c r="F1236" s="4">
        <v>42644</v>
      </c>
      <c r="G1236" s="2">
        <v>645</v>
      </c>
      <c r="H1236" s="2" t="s">
        <v>0</v>
      </c>
      <c r="I1236" s="2" t="s">
        <v>1</v>
      </c>
      <c r="J1236" s="2" t="s">
        <v>2</v>
      </c>
      <c r="K1236" s="2">
        <v>284.5</v>
      </c>
      <c r="L1236" s="2">
        <v>0</v>
      </c>
      <c r="M1236" s="6" t="s">
        <v>0</v>
      </c>
      <c r="N1236" s="23"/>
      <c r="O1236" s="21" t="str">
        <f>Comodines[[#This Row],[Lat_trunc]]&amp;Comodines[[#This Row],[Lon_trunc]]</f>
        <v>31.966-86.225</v>
      </c>
      <c r="P1236" s="21">
        <f>MROUND(Datos[[#This Row],[Latitude]],IF(Datos[[#This Row],[Latitude]]&lt;0,-Precisión,Precisión))</f>
        <v>31.966000000000001</v>
      </c>
      <c r="Q1236" s="21">
        <f>MROUND(Datos[[#This Row],[Longitude]],IF(Datos[[#This Row],[Longitude]]&lt;0,-Precisión,Precisión))</f>
        <v>-86.225000000000009</v>
      </c>
      <c r="R1236" s="1">
        <v>1235</v>
      </c>
      <c r="S1236" s="5" t="b">
        <f>AND(Datos[[#This Row],[Latitude]]&gt;=Latitud_,Datos[[#This Row],[Latitude]]&lt;=_Latitud)</f>
        <v>0</v>
      </c>
      <c r="T1236" s="2" t="b">
        <f>AND(Datos[[#This Row],[Longitude]]&gt;=Longitud_,Datos[[#This Row],[Longitude]]&lt;=_Longitud)</f>
        <v>0</v>
      </c>
      <c r="U1236" s="2" t="b">
        <f>AND(Comodines[[#This Row],[Latitud]],Comodines[[#This Row],[Longitud]])</f>
        <v>0</v>
      </c>
      <c r="V1236" s="2" t="b">
        <f>IF(COUNTIFS($O$2:O1236,Comodines[[#This Row],[LatT&amp;LonT]],$F$2:F1236,Datos[[#This Row],[Acq_date]]-1)=0,TRUE,FALSE)</f>
        <v>1</v>
      </c>
      <c r="W1236" s="2" t="b">
        <f>AND(Comodines[[#This Row],[L&amp;L]],Comodines[[#This Row],[Nuevo_Fuego]])</f>
        <v>0</v>
      </c>
      <c r="X1236" s="2" t="str">
        <f>IF(Comodines[[#This Row],[L&amp;L]],Comodines[[#This Row],[Contador]],"")</f>
        <v/>
      </c>
      <c r="Y1236" s="2" t="str">
        <f>IFERROR(SMALL(Comodines[L&amp;LC1],COUNTA($U$2:U1236)),"")</f>
        <v/>
      </c>
      <c r="Z1236" s="2" t="str">
        <f>IF(AND(Comodines[[#This Row],[Nuevo_Fuego]],Comodines[[#This Row],[L&amp;L]]),Comodines[[#This Row],[Contador]],"")</f>
        <v/>
      </c>
      <c r="AA1236" s="2" t="str">
        <f>IFERROR(SMALL(Comodines[FuegoC1],COUNTA($W$2:W1236)),"")</f>
        <v/>
      </c>
      <c r="AB1236" s="3"/>
      <c r="AD1236" s="3"/>
      <c r="AE1236" s="3"/>
    </row>
    <row r="1237" spans="1:31" ht="15" x14ac:dyDescent="0.25">
      <c r="A1237" s="25">
        <v>31.967289999999998</v>
      </c>
      <c r="B1237" s="18">
        <v>-86.226179999999999</v>
      </c>
      <c r="C1237" s="2">
        <v>299.8</v>
      </c>
      <c r="D1237" s="2">
        <v>0.4</v>
      </c>
      <c r="E1237" s="2">
        <v>0.6</v>
      </c>
      <c r="F1237" s="4">
        <v>42644</v>
      </c>
      <c r="G1237" s="2">
        <v>645</v>
      </c>
      <c r="H1237" s="2" t="s">
        <v>0</v>
      </c>
      <c r="I1237" s="2" t="s">
        <v>1</v>
      </c>
      <c r="J1237" s="2" t="s">
        <v>2</v>
      </c>
      <c r="K1237" s="2">
        <v>284.3</v>
      </c>
      <c r="L1237" s="2">
        <v>0</v>
      </c>
      <c r="M1237" s="6" t="s">
        <v>0</v>
      </c>
      <c r="N1237" s="23"/>
      <c r="O1237" s="21" t="str">
        <f>Comodines[[#This Row],[Lat_trunc]]&amp;Comodines[[#This Row],[Lon_trunc]]</f>
        <v>31.9675-86.226</v>
      </c>
      <c r="P1237" s="21">
        <f>MROUND(Datos[[#This Row],[Latitude]],IF(Datos[[#This Row],[Latitude]]&lt;0,-Precisión,Precisión))</f>
        <v>31.967500000000001</v>
      </c>
      <c r="Q1237" s="21">
        <f>MROUND(Datos[[#This Row],[Longitude]],IF(Datos[[#This Row],[Longitude]]&lt;0,-Precisión,Precisión))</f>
        <v>-86.225999999999999</v>
      </c>
      <c r="R1237" s="1">
        <v>1236</v>
      </c>
      <c r="S1237" s="5" t="b">
        <f>AND(Datos[[#This Row],[Latitude]]&gt;=Latitud_,Datos[[#This Row],[Latitude]]&lt;=_Latitud)</f>
        <v>0</v>
      </c>
      <c r="T1237" s="2" t="b">
        <f>AND(Datos[[#This Row],[Longitude]]&gt;=Longitud_,Datos[[#This Row],[Longitude]]&lt;=_Longitud)</f>
        <v>0</v>
      </c>
      <c r="U1237" s="2" t="b">
        <f>AND(Comodines[[#This Row],[Latitud]],Comodines[[#This Row],[Longitud]])</f>
        <v>0</v>
      </c>
      <c r="V1237" s="2" t="b">
        <f>IF(COUNTIFS($O$2:O1237,Comodines[[#This Row],[LatT&amp;LonT]],$F$2:F1237,Datos[[#This Row],[Acq_date]]-1)=0,TRUE,FALSE)</f>
        <v>1</v>
      </c>
      <c r="W1237" s="2" t="b">
        <f>AND(Comodines[[#This Row],[L&amp;L]],Comodines[[#This Row],[Nuevo_Fuego]])</f>
        <v>0</v>
      </c>
      <c r="X1237" s="2" t="str">
        <f>IF(Comodines[[#This Row],[L&amp;L]],Comodines[[#This Row],[Contador]],"")</f>
        <v/>
      </c>
      <c r="Y1237" s="2" t="str">
        <f>IFERROR(SMALL(Comodines[L&amp;LC1],COUNTA($U$2:U1237)),"")</f>
        <v/>
      </c>
      <c r="Z1237" s="2" t="str">
        <f>IF(AND(Comodines[[#This Row],[Nuevo_Fuego]],Comodines[[#This Row],[L&amp;L]]),Comodines[[#This Row],[Contador]],"")</f>
        <v/>
      </c>
      <c r="AA1237" s="2" t="str">
        <f>IFERROR(SMALL(Comodines[FuegoC1],COUNTA($W$2:W1237)),"")</f>
        <v/>
      </c>
      <c r="AB1237" s="3"/>
      <c r="AD1237" s="3"/>
      <c r="AE1237" s="3"/>
    </row>
    <row r="1238" spans="1:31" ht="15" x14ac:dyDescent="0.25">
      <c r="A1238" s="25">
        <v>32.077199999999998</v>
      </c>
      <c r="B1238" s="18">
        <v>-90.258309999999994</v>
      </c>
      <c r="C1238" s="2">
        <v>295.39999999999998</v>
      </c>
      <c r="D1238" s="2">
        <v>0.7</v>
      </c>
      <c r="E1238" s="2">
        <v>0.8</v>
      </c>
      <c r="F1238" s="4">
        <v>42644</v>
      </c>
      <c r="G1238" s="2">
        <v>645</v>
      </c>
      <c r="H1238" s="2" t="s">
        <v>0</v>
      </c>
      <c r="I1238" s="2" t="s">
        <v>1</v>
      </c>
      <c r="J1238" s="2" t="s">
        <v>2</v>
      </c>
      <c r="K1238" s="2">
        <v>284.39999999999998</v>
      </c>
      <c r="L1238" s="2">
        <v>0</v>
      </c>
      <c r="M1238" s="6" t="s">
        <v>0</v>
      </c>
      <c r="N1238" s="23"/>
      <c r="O1238" s="21" t="str">
        <f>Comodines[[#This Row],[Lat_trunc]]&amp;Comodines[[#This Row],[Lon_trunc]]</f>
        <v>32.077-90.2585</v>
      </c>
      <c r="P1238" s="21">
        <f>MROUND(Datos[[#This Row],[Latitude]],IF(Datos[[#This Row],[Latitude]]&lt;0,-Precisión,Precisión))</f>
        <v>32.076999999999998</v>
      </c>
      <c r="Q1238" s="21">
        <f>MROUND(Datos[[#This Row],[Longitude]],IF(Datos[[#This Row],[Longitude]]&lt;0,-Precisión,Precisión))</f>
        <v>-90.258499999999998</v>
      </c>
      <c r="R1238" s="1">
        <v>1237</v>
      </c>
      <c r="S1238" s="5" t="b">
        <f>AND(Datos[[#This Row],[Latitude]]&gt;=Latitud_,Datos[[#This Row],[Latitude]]&lt;=_Latitud)</f>
        <v>0</v>
      </c>
      <c r="T1238" s="2" t="b">
        <f>AND(Datos[[#This Row],[Longitude]]&gt;=Longitud_,Datos[[#This Row],[Longitude]]&lt;=_Longitud)</f>
        <v>0</v>
      </c>
      <c r="U1238" s="2" t="b">
        <f>AND(Comodines[[#This Row],[Latitud]],Comodines[[#This Row],[Longitud]])</f>
        <v>0</v>
      </c>
      <c r="V1238" s="2" t="b">
        <f>IF(COUNTIFS($O$2:O1238,Comodines[[#This Row],[LatT&amp;LonT]],$F$2:F1238,Datos[[#This Row],[Acq_date]]-1)=0,TRUE,FALSE)</f>
        <v>1</v>
      </c>
      <c r="W1238" s="2" t="b">
        <f>AND(Comodines[[#This Row],[L&amp;L]],Comodines[[#This Row],[Nuevo_Fuego]])</f>
        <v>0</v>
      </c>
      <c r="X1238" s="2" t="str">
        <f>IF(Comodines[[#This Row],[L&amp;L]],Comodines[[#This Row],[Contador]],"")</f>
        <v/>
      </c>
      <c r="Y1238" s="2" t="str">
        <f>IFERROR(SMALL(Comodines[L&amp;LC1],COUNTA($U$2:U1238)),"")</f>
        <v/>
      </c>
      <c r="Z1238" s="2" t="str">
        <f>IF(AND(Comodines[[#This Row],[Nuevo_Fuego]],Comodines[[#This Row],[L&amp;L]]),Comodines[[#This Row],[Contador]],"")</f>
        <v/>
      </c>
      <c r="AA1238" s="2" t="str">
        <f>IFERROR(SMALL(Comodines[FuegoC1],COUNTA($W$2:W1238)),"")</f>
        <v/>
      </c>
      <c r="AB1238" s="3"/>
      <c r="AD1238" s="3"/>
      <c r="AE1238" s="3"/>
    </row>
    <row r="1239" spans="1:31" ht="15" x14ac:dyDescent="0.25">
      <c r="A1239" s="25">
        <v>32.07029</v>
      </c>
      <c r="B1239" s="18">
        <v>-90.25864</v>
      </c>
      <c r="C1239" s="2">
        <v>303</v>
      </c>
      <c r="D1239" s="2">
        <v>0.7</v>
      </c>
      <c r="E1239" s="2">
        <v>0.8</v>
      </c>
      <c r="F1239" s="4">
        <v>42644</v>
      </c>
      <c r="G1239" s="2">
        <v>645</v>
      </c>
      <c r="H1239" s="2" t="s">
        <v>0</v>
      </c>
      <c r="I1239" s="2" t="s">
        <v>1</v>
      </c>
      <c r="J1239" s="2" t="s">
        <v>2</v>
      </c>
      <c r="K1239" s="2">
        <v>285.60000000000002</v>
      </c>
      <c r="L1239" s="2">
        <v>0</v>
      </c>
      <c r="M1239" s="6" t="s">
        <v>0</v>
      </c>
      <c r="N1239" s="23"/>
      <c r="O1239" s="21" t="str">
        <f>Comodines[[#This Row],[Lat_trunc]]&amp;Comodines[[#This Row],[Lon_trunc]]</f>
        <v>32.0705-90.2585</v>
      </c>
      <c r="P1239" s="21">
        <f>MROUND(Datos[[#This Row],[Latitude]],IF(Datos[[#This Row],[Latitude]]&lt;0,-Precisión,Precisión))</f>
        <v>32.070500000000003</v>
      </c>
      <c r="Q1239" s="21">
        <f>MROUND(Datos[[#This Row],[Longitude]],IF(Datos[[#This Row],[Longitude]]&lt;0,-Precisión,Precisión))</f>
        <v>-90.258499999999998</v>
      </c>
      <c r="R1239" s="1">
        <v>1238</v>
      </c>
      <c r="S1239" s="5" t="b">
        <f>AND(Datos[[#This Row],[Latitude]]&gt;=Latitud_,Datos[[#This Row],[Latitude]]&lt;=_Latitud)</f>
        <v>0</v>
      </c>
      <c r="T1239" s="2" t="b">
        <f>AND(Datos[[#This Row],[Longitude]]&gt;=Longitud_,Datos[[#This Row],[Longitude]]&lt;=_Longitud)</f>
        <v>0</v>
      </c>
      <c r="U1239" s="2" t="b">
        <f>AND(Comodines[[#This Row],[Latitud]],Comodines[[#This Row],[Longitud]])</f>
        <v>0</v>
      </c>
      <c r="V1239" s="2" t="b">
        <f>IF(COUNTIFS($O$2:O1239,Comodines[[#This Row],[LatT&amp;LonT]],$F$2:F1239,Datos[[#This Row],[Acq_date]]-1)=0,TRUE,FALSE)</f>
        <v>1</v>
      </c>
      <c r="W1239" s="2" t="b">
        <f>AND(Comodines[[#This Row],[L&amp;L]],Comodines[[#This Row],[Nuevo_Fuego]])</f>
        <v>0</v>
      </c>
      <c r="X1239" s="2" t="str">
        <f>IF(Comodines[[#This Row],[L&amp;L]],Comodines[[#This Row],[Contador]],"")</f>
        <v/>
      </c>
      <c r="Y1239" s="2" t="str">
        <f>IFERROR(SMALL(Comodines[L&amp;LC1],COUNTA($U$2:U1239)),"")</f>
        <v/>
      </c>
      <c r="Z1239" s="2" t="str">
        <f>IF(AND(Comodines[[#This Row],[Nuevo_Fuego]],Comodines[[#This Row],[L&amp;L]]),Comodines[[#This Row],[Contador]],"")</f>
        <v/>
      </c>
      <c r="AA1239" s="2" t="str">
        <f>IFERROR(SMALL(Comodines[FuegoC1],COUNTA($W$2:W1239)),"")</f>
        <v/>
      </c>
      <c r="AB1239" s="3"/>
      <c r="AD1239" s="3"/>
      <c r="AE1239" s="3"/>
    </row>
    <row r="1240" spans="1:31" ht="15" x14ac:dyDescent="0.25">
      <c r="A1240" s="25">
        <v>32.070050000000002</v>
      </c>
      <c r="B1240" s="18">
        <v>-90.251369999999994</v>
      </c>
      <c r="C1240" s="2">
        <v>307.89999999999998</v>
      </c>
      <c r="D1240" s="2">
        <v>0.7</v>
      </c>
      <c r="E1240" s="2">
        <v>0.8</v>
      </c>
      <c r="F1240" s="4">
        <v>42644</v>
      </c>
      <c r="G1240" s="2">
        <v>645</v>
      </c>
      <c r="H1240" s="2" t="s">
        <v>0</v>
      </c>
      <c r="I1240" s="2" t="s">
        <v>1</v>
      </c>
      <c r="J1240" s="2" t="s">
        <v>2</v>
      </c>
      <c r="K1240" s="2">
        <v>285.3</v>
      </c>
      <c r="L1240" s="2">
        <v>0</v>
      </c>
      <c r="M1240" s="6" t="s">
        <v>0</v>
      </c>
      <c r="N1240" s="23"/>
      <c r="O1240" s="21" t="str">
        <f>Comodines[[#This Row],[Lat_trunc]]&amp;Comodines[[#This Row],[Lon_trunc]]</f>
        <v>32.07-90.2515</v>
      </c>
      <c r="P1240" s="21">
        <f>MROUND(Datos[[#This Row],[Latitude]],IF(Datos[[#This Row],[Latitude]]&lt;0,-Precisión,Precisión))</f>
        <v>32.07</v>
      </c>
      <c r="Q1240" s="21">
        <f>MROUND(Datos[[#This Row],[Longitude]],IF(Datos[[#This Row],[Longitude]]&lt;0,-Precisión,Precisión))</f>
        <v>-90.251500000000007</v>
      </c>
      <c r="R1240" s="1">
        <v>1239</v>
      </c>
      <c r="S1240" s="5" t="b">
        <f>AND(Datos[[#This Row],[Latitude]]&gt;=Latitud_,Datos[[#This Row],[Latitude]]&lt;=_Latitud)</f>
        <v>0</v>
      </c>
      <c r="T1240" s="2" t="b">
        <f>AND(Datos[[#This Row],[Longitude]]&gt;=Longitud_,Datos[[#This Row],[Longitude]]&lt;=_Longitud)</f>
        <v>0</v>
      </c>
      <c r="U1240" s="2" t="b">
        <f>AND(Comodines[[#This Row],[Latitud]],Comodines[[#This Row],[Longitud]])</f>
        <v>0</v>
      </c>
      <c r="V1240" s="2" t="b">
        <f>IF(COUNTIFS($O$2:O1240,Comodines[[#This Row],[LatT&amp;LonT]],$F$2:F1240,Datos[[#This Row],[Acq_date]]-1)=0,TRUE,FALSE)</f>
        <v>1</v>
      </c>
      <c r="W1240" s="2" t="b">
        <f>AND(Comodines[[#This Row],[L&amp;L]],Comodines[[#This Row],[Nuevo_Fuego]])</f>
        <v>0</v>
      </c>
      <c r="X1240" s="2" t="str">
        <f>IF(Comodines[[#This Row],[L&amp;L]],Comodines[[#This Row],[Contador]],"")</f>
        <v/>
      </c>
      <c r="Y1240" s="2" t="str">
        <f>IFERROR(SMALL(Comodines[L&amp;LC1],COUNTA($U$2:U1240)),"")</f>
        <v/>
      </c>
      <c r="Z1240" s="2" t="str">
        <f>IF(AND(Comodines[[#This Row],[Nuevo_Fuego]],Comodines[[#This Row],[L&amp;L]]),Comodines[[#This Row],[Contador]],"")</f>
        <v/>
      </c>
      <c r="AA1240" s="2" t="str">
        <f>IFERROR(SMALL(Comodines[FuegoC1],COUNTA($W$2:W1240)),"")</f>
        <v/>
      </c>
      <c r="AB1240" s="3"/>
      <c r="AD1240" s="3"/>
      <c r="AE1240" s="3"/>
    </row>
    <row r="1241" spans="1:31" ht="15" x14ac:dyDescent="0.25">
      <c r="A1241" s="25">
        <v>32.070360000000001</v>
      </c>
      <c r="B1241" s="18">
        <v>-90.257350000000002</v>
      </c>
      <c r="C1241" s="2">
        <v>305.60000000000002</v>
      </c>
      <c r="D1241" s="2">
        <v>0.7</v>
      </c>
      <c r="E1241" s="2">
        <v>0.8</v>
      </c>
      <c r="F1241" s="4">
        <v>42644</v>
      </c>
      <c r="G1241" s="2">
        <v>645</v>
      </c>
      <c r="H1241" s="2" t="s">
        <v>0</v>
      </c>
      <c r="I1241" s="2" t="s">
        <v>1</v>
      </c>
      <c r="J1241" s="2" t="s">
        <v>2</v>
      </c>
      <c r="K1241" s="2">
        <v>285.5</v>
      </c>
      <c r="L1241" s="2">
        <v>0</v>
      </c>
      <c r="M1241" s="6" t="s">
        <v>0</v>
      </c>
      <c r="N1241" s="23"/>
      <c r="O1241" s="21" t="str">
        <f>Comodines[[#This Row],[Lat_trunc]]&amp;Comodines[[#This Row],[Lon_trunc]]</f>
        <v>32.0705-90.2575</v>
      </c>
      <c r="P1241" s="21">
        <f>MROUND(Datos[[#This Row],[Latitude]],IF(Datos[[#This Row],[Latitude]]&lt;0,-Precisión,Precisión))</f>
        <v>32.070500000000003</v>
      </c>
      <c r="Q1241" s="21">
        <f>MROUND(Datos[[#This Row],[Longitude]],IF(Datos[[#This Row],[Longitude]]&lt;0,-Precisión,Precisión))</f>
        <v>-90.257500000000007</v>
      </c>
      <c r="R1241" s="1">
        <v>1240</v>
      </c>
      <c r="S1241" s="5" t="b">
        <f>AND(Datos[[#This Row],[Latitude]]&gt;=Latitud_,Datos[[#This Row],[Latitude]]&lt;=_Latitud)</f>
        <v>0</v>
      </c>
      <c r="T1241" s="2" t="b">
        <f>AND(Datos[[#This Row],[Longitude]]&gt;=Longitud_,Datos[[#This Row],[Longitude]]&lt;=_Longitud)</f>
        <v>0</v>
      </c>
      <c r="U1241" s="2" t="b">
        <f>AND(Comodines[[#This Row],[Latitud]],Comodines[[#This Row],[Longitud]])</f>
        <v>0</v>
      </c>
      <c r="V1241" s="2" t="b">
        <f>IF(COUNTIFS($O$2:O1241,Comodines[[#This Row],[LatT&amp;LonT]],$F$2:F1241,Datos[[#This Row],[Acq_date]]-1)=0,TRUE,FALSE)</f>
        <v>1</v>
      </c>
      <c r="W1241" s="2" t="b">
        <f>AND(Comodines[[#This Row],[L&amp;L]],Comodines[[#This Row],[Nuevo_Fuego]])</f>
        <v>0</v>
      </c>
      <c r="X1241" s="2" t="str">
        <f>IF(Comodines[[#This Row],[L&amp;L]],Comodines[[#This Row],[Contador]],"")</f>
        <v/>
      </c>
      <c r="Y1241" s="2" t="str">
        <f>IFERROR(SMALL(Comodines[L&amp;LC1],COUNTA($U$2:U1241)),"")</f>
        <v/>
      </c>
      <c r="Z1241" s="2" t="str">
        <f>IF(AND(Comodines[[#This Row],[Nuevo_Fuego]],Comodines[[#This Row],[L&amp;L]]),Comodines[[#This Row],[Contador]],"")</f>
        <v/>
      </c>
      <c r="AA1241" s="2" t="str">
        <f>IFERROR(SMALL(Comodines[FuegoC1],COUNTA($W$2:W1241)),"")</f>
        <v/>
      </c>
      <c r="AB1241" s="3"/>
      <c r="AD1241" s="3"/>
      <c r="AE1241" s="3"/>
    </row>
    <row r="1242" spans="1:31" ht="15" x14ac:dyDescent="0.25">
      <c r="A1242" s="25">
        <v>32.070079999999997</v>
      </c>
      <c r="B1242" s="18">
        <v>-90.250079999999997</v>
      </c>
      <c r="C1242" s="2">
        <v>307.2</v>
      </c>
      <c r="D1242" s="2">
        <v>0.7</v>
      </c>
      <c r="E1242" s="2">
        <v>0.8</v>
      </c>
      <c r="F1242" s="4">
        <v>42644</v>
      </c>
      <c r="G1242" s="2">
        <v>645</v>
      </c>
      <c r="H1242" s="2" t="s">
        <v>0</v>
      </c>
      <c r="I1242" s="2" t="s">
        <v>1</v>
      </c>
      <c r="J1242" s="2" t="s">
        <v>2</v>
      </c>
      <c r="K1242" s="2">
        <v>285.7</v>
      </c>
      <c r="L1242" s="2">
        <v>0</v>
      </c>
      <c r="M1242" s="6" t="s">
        <v>0</v>
      </c>
      <c r="N1242" s="23"/>
      <c r="O1242" s="21" t="str">
        <f>Comodines[[#This Row],[Lat_trunc]]&amp;Comodines[[#This Row],[Lon_trunc]]</f>
        <v>32.07-90.25</v>
      </c>
      <c r="P1242" s="21">
        <f>MROUND(Datos[[#This Row],[Latitude]],IF(Datos[[#This Row],[Latitude]]&lt;0,-Precisión,Precisión))</f>
        <v>32.07</v>
      </c>
      <c r="Q1242" s="21">
        <f>MROUND(Datos[[#This Row],[Longitude]],IF(Datos[[#This Row],[Longitude]]&lt;0,-Precisión,Precisión))</f>
        <v>-90.25</v>
      </c>
      <c r="R1242" s="1">
        <v>1241</v>
      </c>
      <c r="S1242" s="5" t="b">
        <f>AND(Datos[[#This Row],[Latitude]]&gt;=Latitud_,Datos[[#This Row],[Latitude]]&lt;=_Latitud)</f>
        <v>0</v>
      </c>
      <c r="T1242" s="2" t="b">
        <f>AND(Datos[[#This Row],[Longitude]]&gt;=Longitud_,Datos[[#This Row],[Longitude]]&lt;=_Longitud)</f>
        <v>0</v>
      </c>
      <c r="U1242" s="2" t="b">
        <f>AND(Comodines[[#This Row],[Latitud]],Comodines[[#This Row],[Longitud]])</f>
        <v>0</v>
      </c>
      <c r="V1242" s="2" t="b">
        <f>IF(COUNTIFS($O$2:O1242,Comodines[[#This Row],[LatT&amp;LonT]],$F$2:F1242,Datos[[#This Row],[Acq_date]]-1)=0,TRUE,FALSE)</f>
        <v>1</v>
      </c>
      <c r="W1242" s="2" t="b">
        <f>AND(Comodines[[#This Row],[L&amp;L]],Comodines[[#This Row],[Nuevo_Fuego]])</f>
        <v>0</v>
      </c>
      <c r="X1242" s="2" t="str">
        <f>IF(Comodines[[#This Row],[L&amp;L]],Comodines[[#This Row],[Contador]],"")</f>
        <v/>
      </c>
      <c r="Y1242" s="2" t="str">
        <f>IFERROR(SMALL(Comodines[L&amp;LC1],COUNTA($U$2:U1242)),"")</f>
        <v/>
      </c>
      <c r="Z1242" s="2" t="str">
        <f>IF(AND(Comodines[[#This Row],[Nuevo_Fuego]],Comodines[[#This Row],[L&amp;L]]),Comodines[[#This Row],[Contador]],"")</f>
        <v/>
      </c>
      <c r="AA1242" s="2" t="str">
        <f>IFERROR(SMALL(Comodines[FuegoC1],COUNTA($W$2:W1242)),"")</f>
        <v/>
      </c>
      <c r="AB1242" s="3"/>
      <c r="AD1242" s="3"/>
      <c r="AE1242" s="3"/>
    </row>
    <row r="1243" spans="1:31" ht="15" x14ac:dyDescent="0.25">
      <c r="A1243" s="25">
        <v>31.636980000000001</v>
      </c>
      <c r="B1243" s="18">
        <v>-84.994669999999999</v>
      </c>
      <c r="C1243" s="2">
        <v>297.89999999999998</v>
      </c>
      <c r="D1243" s="2">
        <v>0.3</v>
      </c>
      <c r="E1243" s="2">
        <v>0.6</v>
      </c>
      <c r="F1243" s="4">
        <v>42644</v>
      </c>
      <c r="G1243" s="2">
        <v>645</v>
      </c>
      <c r="H1243" s="2" t="s">
        <v>0</v>
      </c>
      <c r="I1243" s="2" t="s">
        <v>1</v>
      </c>
      <c r="J1243" s="2" t="s">
        <v>2</v>
      </c>
      <c r="K1243" s="2">
        <v>284.60000000000002</v>
      </c>
      <c r="L1243" s="2">
        <v>0</v>
      </c>
      <c r="M1243" s="6" t="s">
        <v>0</v>
      </c>
      <c r="N1243" s="23"/>
      <c r="O1243" s="21" t="str">
        <f>Comodines[[#This Row],[Lat_trunc]]&amp;Comodines[[#This Row],[Lon_trunc]]</f>
        <v>31.637-84.9945</v>
      </c>
      <c r="P1243" s="21">
        <f>MROUND(Datos[[#This Row],[Latitude]],IF(Datos[[#This Row],[Latitude]]&lt;0,-Precisión,Precisión))</f>
        <v>31.637</v>
      </c>
      <c r="Q1243" s="21">
        <f>MROUND(Datos[[#This Row],[Longitude]],IF(Datos[[#This Row],[Longitude]]&lt;0,-Precisión,Precisión))</f>
        <v>-84.994500000000002</v>
      </c>
      <c r="R1243" s="1">
        <v>1242</v>
      </c>
      <c r="S1243" s="5" t="b">
        <f>AND(Datos[[#This Row],[Latitude]]&gt;=Latitud_,Datos[[#This Row],[Latitude]]&lt;=_Latitud)</f>
        <v>0</v>
      </c>
      <c r="T1243" s="2" t="b">
        <f>AND(Datos[[#This Row],[Longitude]]&gt;=Longitud_,Datos[[#This Row],[Longitude]]&lt;=_Longitud)</f>
        <v>0</v>
      </c>
      <c r="U1243" s="2" t="b">
        <f>AND(Comodines[[#This Row],[Latitud]],Comodines[[#This Row],[Longitud]])</f>
        <v>0</v>
      </c>
      <c r="V1243" s="2" t="b">
        <f>IF(COUNTIFS($O$2:O1243,Comodines[[#This Row],[LatT&amp;LonT]],$F$2:F1243,Datos[[#This Row],[Acq_date]]-1)=0,TRUE,FALSE)</f>
        <v>1</v>
      </c>
      <c r="W1243" s="2" t="b">
        <f>AND(Comodines[[#This Row],[L&amp;L]],Comodines[[#This Row],[Nuevo_Fuego]])</f>
        <v>0</v>
      </c>
      <c r="X1243" s="2" t="str">
        <f>IF(Comodines[[#This Row],[L&amp;L]],Comodines[[#This Row],[Contador]],"")</f>
        <v/>
      </c>
      <c r="Y1243" s="2" t="str">
        <f>IFERROR(SMALL(Comodines[L&amp;LC1],COUNTA($U$2:U1243)),"")</f>
        <v/>
      </c>
      <c r="Z1243" s="2" t="str">
        <f>IF(AND(Comodines[[#This Row],[Nuevo_Fuego]],Comodines[[#This Row],[L&amp;L]]),Comodines[[#This Row],[Contador]],"")</f>
        <v/>
      </c>
      <c r="AA1243" s="2" t="str">
        <f>IFERROR(SMALL(Comodines[FuegoC1],COUNTA($W$2:W1243)),"")</f>
        <v/>
      </c>
      <c r="AB1243" s="3"/>
      <c r="AD1243" s="3"/>
      <c r="AE1243" s="3"/>
    </row>
    <row r="1244" spans="1:31" ht="15" x14ac:dyDescent="0.25">
      <c r="A1244" s="25">
        <v>31.422260000000001</v>
      </c>
      <c r="B1244" s="18">
        <v>-83.324820000000003</v>
      </c>
      <c r="C1244" s="2">
        <v>309.60000000000002</v>
      </c>
      <c r="D1244" s="2">
        <v>0.5</v>
      </c>
      <c r="E1244" s="2">
        <v>0.5</v>
      </c>
      <c r="F1244" s="4">
        <v>42644</v>
      </c>
      <c r="G1244" s="2">
        <v>645</v>
      </c>
      <c r="H1244" s="2" t="s">
        <v>0</v>
      </c>
      <c r="I1244" s="2" t="s">
        <v>1</v>
      </c>
      <c r="J1244" s="2" t="s">
        <v>2</v>
      </c>
      <c r="K1244" s="2">
        <v>287.8</v>
      </c>
      <c r="L1244" s="2">
        <v>0</v>
      </c>
      <c r="M1244" s="6" t="s">
        <v>0</v>
      </c>
      <c r="N1244" s="23"/>
      <c r="O1244" s="21" t="str">
        <f>Comodines[[#This Row],[Lat_trunc]]&amp;Comodines[[#This Row],[Lon_trunc]]</f>
        <v>31.4225-83.325</v>
      </c>
      <c r="P1244" s="21">
        <f>MROUND(Datos[[#This Row],[Latitude]],IF(Datos[[#This Row],[Latitude]]&lt;0,-Precisión,Precisión))</f>
        <v>31.422499999999999</v>
      </c>
      <c r="Q1244" s="21">
        <f>MROUND(Datos[[#This Row],[Longitude]],IF(Datos[[#This Row],[Longitude]]&lt;0,-Precisión,Precisión))</f>
        <v>-83.325000000000003</v>
      </c>
      <c r="R1244" s="1">
        <v>1243</v>
      </c>
      <c r="S1244" s="5" t="b">
        <f>AND(Datos[[#This Row],[Latitude]]&gt;=Latitud_,Datos[[#This Row],[Latitude]]&lt;=_Latitud)</f>
        <v>0</v>
      </c>
      <c r="T1244" s="2" t="b">
        <f>AND(Datos[[#This Row],[Longitude]]&gt;=Longitud_,Datos[[#This Row],[Longitude]]&lt;=_Longitud)</f>
        <v>0</v>
      </c>
      <c r="U1244" s="2" t="b">
        <f>AND(Comodines[[#This Row],[Latitud]],Comodines[[#This Row],[Longitud]])</f>
        <v>0</v>
      </c>
      <c r="V1244" s="2" t="b">
        <f>IF(COUNTIFS($O$2:O1244,Comodines[[#This Row],[LatT&amp;LonT]],$F$2:F1244,Datos[[#This Row],[Acq_date]]-1)=0,TRUE,FALSE)</f>
        <v>1</v>
      </c>
      <c r="W1244" s="2" t="b">
        <f>AND(Comodines[[#This Row],[L&amp;L]],Comodines[[#This Row],[Nuevo_Fuego]])</f>
        <v>0</v>
      </c>
      <c r="X1244" s="2" t="str">
        <f>IF(Comodines[[#This Row],[L&amp;L]],Comodines[[#This Row],[Contador]],"")</f>
        <v/>
      </c>
      <c r="Y1244" s="2" t="str">
        <f>IFERROR(SMALL(Comodines[L&amp;LC1],COUNTA($U$2:U1244)),"")</f>
        <v/>
      </c>
      <c r="Z1244" s="2" t="str">
        <f>IF(AND(Comodines[[#This Row],[Nuevo_Fuego]],Comodines[[#This Row],[L&amp;L]]),Comodines[[#This Row],[Contador]],"")</f>
        <v/>
      </c>
      <c r="AA1244" s="2" t="str">
        <f>IFERROR(SMALL(Comodines[FuegoC1],COUNTA($W$2:W1244)),"")</f>
        <v/>
      </c>
      <c r="AB1244" s="3"/>
      <c r="AD1244" s="3"/>
      <c r="AE1244" s="3"/>
    </row>
    <row r="1245" spans="1:31" ht="15" x14ac:dyDescent="0.25">
      <c r="A1245" s="25">
        <v>31.423590000000001</v>
      </c>
      <c r="B1245" s="18">
        <v>-83.327029999999993</v>
      </c>
      <c r="C1245" s="2">
        <v>306</v>
      </c>
      <c r="D1245" s="2">
        <v>0.5</v>
      </c>
      <c r="E1245" s="2">
        <v>0.5</v>
      </c>
      <c r="F1245" s="4">
        <v>42644</v>
      </c>
      <c r="G1245" s="2">
        <v>645</v>
      </c>
      <c r="H1245" s="2" t="s">
        <v>0</v>
      </c>
      <c r="I1245" s="2" t="s">
        <v>1</v>
      </c>
      <c r="J1245" s="2" t="s">
        <v>2</v>
      </c>
      <c r="K1245" s="2">
        <v>287.5</v>
      </c>
      <c r="L1245" s="2">
        <v>0</v>
      </c>
      <c r="M1245" s="6" t="s">
        <v>0</v>
      </c>
      <c r="N1245" s="23"/>
      <c r="O1245" s="21" t="str">
        <f>Comodines[[#This Row],[Lat_trunc]]&amp;Comodines[[#This Row],[Lon_trunc]]</f>
        <v>31.4235-83.327</v>
      </c>
      <c r="P1245" s="21">
        <f>MROUND(Datos[[#This Row],[Latitude]],IF(Datos[[#This Row],[Latitude]]&lt;0,-Precisión,Precisión))</f>
        <v>31.423500000000001</v>
      </c>
      <c r="Q1245" s="21">
        <f>MROUND(Datos[[#This Row],[Longitude]],IF(Datos[[#This Row],[Longitude]]&lt;0,-Precisión,Precisión))</f>
        <v>-83.326999999999998</v>
      </c>
      <c r="R1245" s="1">
        <v>1244</v>
      </c>
      <c r="S1245" s="5" t="b">
        <f>AND(Datos[[#This Row],[Latitude]]&gt;=Latitud_,Datos[[#This Row],[Latitude]]&lt;=_Latitud)</f>
        <v>0</v>
      </c>
      <c r="T1245" s="2" t="b">
        <f>AND(Datos[[#This Row],[Longitude]]&gt;=Longitud_,Datos[[#This Row],[Longitude]]&lt;=_Longitud)</f>
        <v>0</v>
      </c>
      <c r="U1245" s="2" t="b">
        <f>AND(Comodines[[#This Row],[Latitud]],Comodines[[#This Row],[Longitud]])</f>
        <v>0</v>
      </c>
      <c r="V1245" s="2" t="b">
        <f>IF(COUNTIFS($O$2:O1245,Comodines[[#This Row],[LatT&amp;LonT]],$F$2:F1245,Datos[[#This Row],[Acq_date]]-1)=0,TRUE,FALSE)</f>
        <v>1</v>
      </c>
      <c r="W1245" s="2" t="b">
        <f>AND(Comodines[[#This Row],[L&amp;L]],Comodines[[#This Row],[Nuevo_Fuego]])</f>
        <v>0</v>
      </c>
      <c r="X1245" s="2" t="str">
        <f>IF(Comodines[[#This Row],[L&amp;L]],Comodines[[#This Row],[Contador]],"")</f>
        <v/>
      </c>
      <c r="Y1245" s="2" t="str">
        <f>IFERROR(SMALL(Comodines[L&amp;LC1],COUNTA($U$2:U1245)),"")</f>
        <v/>
      </c>
      <c r="Z1245" s="2" t="str">
        <f>IF(AND(Comodines[[#This Row],[Nuevo_Fuego]],Comodines[[#This Row],[L&amp;L]]),Comodines[[#This Row],[Contador]],"")</f>
        <v/>
      </c>
      <c r="AA1245" s="2" t="str">
        <f>IFERROR(SMALL(Comodines[FuegoC1],COUNTA($W$2:W1245)),"")</f>
        <v/>
      </c>
      <c r="AB1245" s="3"/>
      <c r="AD1245" s="3"/>
      <c r="AE1245" s="3"/>
    </row>
    <row r="1246" spans="1:31" ht="15" x14ac:dyDescent="0.25">
      <c r="A1246" s="25">
        <v>31.648759999999999</v>
      </c>
      <c r="B1246" s="18">
        <v>-89.750979999999998</v>
      </c>
      <c r="C1246" s="2">
        <v>295.2</v>
      </c>
      <c r="D1246" s="2">
        <v>0.6</v>
      </c>
      <c r="E1246" s="2">
        <v>0.7</v>
      </c>
      <c r="F1246" s="4">
        <v>42644</v>
      </c>
      <c r="G1246" s="2">
        <v>645</v>
      </c>
      <c r="H1246" s="2" t="s">
        <v>0</v>
      </c>
      <c r="I1246" s="2" t="s">
        <v>1</v>
      </c>
      <c r="J1246" s="2" t="s">
        <v>2</v>
      </c>
      <c r="K1246" s="2">
        <v>284.89999999999998</v>
      </c>
      <c r="L1246" s="2">
        <v>0</v>
      </c>
      <c r="M1246" s="6" t="s">
        <v>0</v>
      </c>
      <c r="N1246" s="23"/>
      <c r="O1246" s="21" t="str">
        <f>Comodines[[#This Row],[Lat_trunc]]&amp;Comodines[[#This Row],[Lon_trunc]]</f>
        <v>31.649-89.751</v>
      </c>
      <c r="P1246" s="21">
        <f>MROUND(Datos[[#This Row],[Latitude]],IF(Datos[[#This Row],[Latitude]]&lt;0,-Precisión,Precisión))</f>
        <v>31.649000000000001</v>
      </c>
      <c r="Q1246" s="21">
        <f>MROUND(Datos[[#This Row],[Longitude]],IF(Datos[[#This Row],[Longitude]]&lt;0,-Precisión,Precisión))</f>
        <v>-89.751000000000005</v>
      </c>
      <c r="R1246" s="1">
        <v>1245</v>
      </c>
      <c r="S1246" s="5" t="b">
        <f>AND(Datos[[#This Row],[Latitude]]&gt;=Latitud_,Datos[[#This Row],[Latitude]]&lt;=_Latitud)</f>
        <v>0</v>
      </c>
      <c r="T1246" s="2" t="b">
        <f>AND(Datos[[#This Row],[Longitude]]&gt;=Longitud_,Datos[[#This Row],[Longitude]]&lt;=_Longitud)</f>
        <v>0</v>
      </c>
      <c r="U1246" s="2" t="b">
        <f>AND(Comodines[[#This Row],[Latitud]],Comodines[[#This Row],[Longitud]])</f>
        <v>0</v>
      </c>
      <c r="V1246" s="2" t="b">
        <f>IF(COUNTIFS($O$2:O1246,Comodines[[#This Row],[LatT&amp;LonT]],$F$2:F1246,Datos[[#This Row],[Acq_date]]-1)=0,TRUE,FALSE)</f>
        <v>1</v>
      </c>
      <c r="W1246" s="2" t="b">
        <f>AND(Comodines[[#This Row],[L&amp;L]],Comodines[[#This Row],[Nuevo_Fuego]])</f>
        <v>0</v>
      </c>
      <c r="X1246" s="2" t="str">
        <f>IF(Comodines[[#This Row],[L&amp;L]],Comodines[[#This Row],[Contador]],"")</f>
        <v/>
      </c>
      <c r="Y1246" s="2" t="str">
        <f>IFERROR(SMALL(Comodines[L&amp;LC1],COUNTA($U$2:U1246)),"")</f>
        <v/>
      </c>
      <c r="Z1246" s="2" t="str">
        <f>IF(AND(Comodines[[#This Row],[Nuevo_Fuego]],Comodines[[#This Row],[L&amp;L]]),Comodines[[#This Row],[Contador]],"")</f>
        <v/>
      </c>
      <c r="AA1246" s="2" t="str">
        <f>IFERROR(SMALL(Comodines[FuegoC1],COUNTA($W$2:W1246)),"")</f>
        <v/>
      </c>
      <c r="AB1246" s="3"/>
      <c r="AD1246" s="3"/>
      <c r="AE1246" s="3"/>
    </row>
    <row r="1247" spans="1:31" ht="15" x14ac:dyDescent="0.25">
      <c r="A1247" s="25">
        <v>31.192129999999999</v>
      </c>
      <c r="B1247" s="18">
        <v>-83.892560000000003</v>
      </c>
      <c r="C1247" s="2">
        <v>301.2</v>
      </c>
      <c r="D1247" s="2">
        <v>0.6</v>
      </c>
      <c r="E1247" s="2">
        <v>0.5</v>
      </c>
      <c r="F1247" s="4">
        <v>42644</v>
      </c>
      <c r="G1247" s="2">
        <v>645</v>
      </c>
      <c r="H1247" s="2" t="s">
        <v>0</v>
      </c>
      <c r="I1247" s="2" t="s">
        <v>1</v>
      </c>
      <c r="J1247" s="2" t="s">
        <v>2</v>
      </c>
      <c r="K1247" s="2">
        <v>286.10000000000002</v>
      </c>
      <c r="L1247" s="2">
        <v>0</v>
      </c>
      <c r="M1247" s="6" t="s">
        <v>0</v>
      </c>
      <c r="N1247" s="23"/>
      <c r="O1247" s="21" t="str">
        <f>Comodines[[#This Row],[Lat_trunc]]&amp;Comodines[[#This Row],[Lon_trunc]]</f>
        <v>31.192-83.8925</v>
      </c>
      <c r="P1247" s="21">
        <f>MROUND(Datos[[#This Row],[Latitude]],IF(Datos[[#This Row],[Latitude]]&lt;0,-Precisión,Precisión))</f>
        <v>31.192</v>
      </c>
      <c r="Q1247" s="21">
        <f>MROUND(Datos[[#This Row],[Longitude]],IF(Datos[[#This Row],[Longitude]]&lt;0,-Precisión,Precisión))</f>
        <v>-83.892499999999998</v>
      </c>
      <c r="R1247" s="1">
        <v>1246</v>
      </c>
      <c r="S1247" s="5" t="b">
        <f>AND(Datos[[#This Row],[Latitude]]&gt;=Latitud_,Datos[[#This Row],[Latitude]]&lt;=_Latitud)</f>
        <v>0</v>
      </c>
      <c r="T1247" s="2" t="b">
        <f>AND(Datos[[#This Row],[Longitude]]&gt;=Longitud_,Datos[[#This Row],[Longitude]]&lt;=_Longitud)</f>
        <v>0</v>
      </c>
      <c r="U1247" s="2" t="b">
        <f>AND(Comodines[[#This Row],[Latitud]],Comodines[[#This Row],[Longitud]])</f>
        <v>0</v>
      </c>
      <c r="V1247" s="2" t="b">
        <f>IF(COUNTIFS($O$2:O1247,Comodines[[#This Row],[LatT&amp;LonT]],$F$2:F1247,Datos[[#This Row],[Acq_date]]-1)=0,TRUE,FALSE)</f>
        <v>1</v>
      </c>
      <c r="W1247" s="2" t="b">
        <f>AND(Comodines[[#This Row],[L&amp;L]],Comodines[[#This Row],[Nuevo_Fuego]])</f>
        <v>0</v>
      </c>
      <c r="X1247" s="2" t="str">
        <f>IF(Comodines[[#This Row],[L&amp;L]],Comodines[[#This Row],[Contador]],"")</f>
        <v/>
      </c>
      <c r="Y1247" s="2" t="str">
        <f>IFERROR(SMALL(Comodines[L&amp;LC1],COUNTA($U$2:U1247)),"")</f>
        <v/>
      </c>
      <c r="Z1247" s="2" t="str">
        <f>IF(AND(Comodines[[#This Row],[Nuevo_Fuego]],Comodines[[#This Row],[L&amp;L]]),Comodines[[#This Row],[Contador]],"")</f>
        <v/>
      </c>
      <c r="AA1247" s="2" t="str">
        <f>IFERROR(SMALL(Comodines[FuegoC1],COUNTA($W$2:W1247)),"")</f>
        <v/>
      </c>
      <c r="AB1247" s="3"/>
      <c r="AD1247" s="3"/>
      <c r="AE1247" s="3"/>
    </row>
    <row r="1248" spans="1:31" ht="15" x14ac:dyDescent="0.25">
      <c r="A1248" s="25">
        <v>31.279309999999999</v>
      </c>
      <c r="B1248" s="18">
        <v>-85.202709999999996</v>
      </c>
      <c r="C1248" s="2">
        <v>295.2</v>
      </c>
      <c r="D1248" s="2">
        <v>0.3</v>
      </c>
      <c r="E1248" s="2">
        <v>0.6</v>
      </c>
      <c r="F1248" s="4">
        <v>42644</v>
      </c>
      <c r="G1248" s="2">
        <v>645</v>
      </c>
      <c r="H1248" s="2" t="s">
        <v>0</v>
      </c>
      <c r="I1248" s="2" t="s">
        <v>1</v>
      </c>
      <c r="J1248" s="2" t="s">
        <v>2</v>
      </c>
      <c r="K1248" s="2">
        <v>284.39999999999998</v>
      </c>
      <c r="L1248" s="2">
        <v>0</v>
      </c>
      <c r="M1248" s="6" t="s">
        <v>0</v>
      </c>
      <c r="N1248" s="23"/>
      <c r="O1248" s="21" t="str">
        <f>Comodines[[#This Row],[Lat_trunc]]&amp;Comodines[[#This Row],[Lon_trunc]]</f>
        <v>31.2795-85.2025</v>
      </c>
      <c r="P1248" s="21">
        <f>MROUND(Datos[[#This Row],[Latitude]],IF(Datos[[#This Row],[Latitude]]&lt;0,-Precisión,Precisión))</f>
        <v>31.279500000000002</v>
      </c>
      <c r="Q1248" s="21">
        <f>MROUND(Datos[[#This Row],[Longitude]],IF(Datos[[#This Row],[Longitude]]&lt;0,-Precisión,Precisión))</f>
        <v>-85.202500000000001</v>
      </c>
      <c r="R1248" s="1">
        <v>1247</v>
      </c>
      <c r="S1248" s="5" t="b">
        <f>AND(Datos[[#This Row],[Latitude]]&gt;=Latitud_,Datos[[#This Row],[Latitude]]&lt;=_Latitud)</f>
        <v>0</v>
      </c>
      <c r="T1248" s="2" t="b">
        <f>AND(Datos[[#This Row],[Longitude]]&gt;=Longitud_,Datos[[#This Row],[Longitude]]&lt;=_Longitud)</f>
        <v>0</v>
      </c>
      <c r="U1248" s="2" t="b">
        <f>AND(Comodines[[#This Row],[Latitud]],Comodines[[#This Row],[Longitud]])</f>
        <v>0</v>
      </c>
      <c r="V1248" s="2" t="b">
        <f>IF(COUNTIFS($O$2:O1248,Comodines[[#This Row],[LatT&amp;LonT]],$F$2:F1248,Datos[[#This Row],[Acq_date]]-1)=0,TRUE,FALSE)</f>
        <v>1</v>
      </c>
      <c r="W1248" s="2" t="b">
        <f>AND(Comodines[[#This Row],[L&amp;L]],Comodines[[#This Row],[Nuevo_Fuego]])</f>
        <v>0</v>
      </c>
      <c r="X1248" s="2" t="str">
        <f>IF(Comodines[[#This Row],[L&amp;L]],Comodines[[#This Row],[Contador]],"")</f>
        <v/>
      </c>
      <c r="Y1248" s="2" t="str">
        <f>IFERROR(SMALL(Comodines[L&amp;LC1],COUNTA($U$2:U1248)),"")</f>
        <v/>
      </c>
      <c r="Z1248" s="2" t="str">
        <f>IF(AND(Comodines[[#This Row],[Nuevo_Fuego]],Comodines[[#This Row],[L&amp;L]]),Comodines[[#This Row],[Contador]],"")</f>
        <v/>
      </c>
      <c r="AA1248" s="2" t="str">
        <f>IFERROR(SMALL(Comodines[FuegoC1],COUNTA($W$2:W1248)),"")</f>
        <v/>
      </c>
      <c r="AB1248" s="3"/>
      <c r="AD1248" s="3"/>
      <c r="AE1248" s="3"/>
    </row>
    <row r="1249" spans="1:31" ht="15" x14ac:dyDescent="0.25">
      <c r="A1249" s="25">
        <v>31.00882</v>
      </c>
      <c r="B1249" s="18">
        <v>-84.278989999999993</v>
      </c>
      <c r="C1249" s="2">
        <v>298</v>
      </c>
      <c r="D1249" s="2">
        <v>0.6</v>
      </c>
      <c r="E1249" s="2">
        <v>0.5</v>
      </c>
      <c r="F1249" s="4">
        <v>42644</v>
      </c>
      <c r="G1249" s="2">
        <v>645</v>
      </c>
      <c r="H1249" s="2" t="s">
        <v>0</v>
      </c>
      <c r="I1249" s="2" t="s">
        <v>1</v>
      </c>
      <c r="J1249" s="2" t="s">
        <v>2</v>
      </c>
      <c r="K1249" s="2">
        <v>285.89999999999998</v>
      </c>
      <c r="L1249" s="2">
        <v>0</v>
      </c>
      <c r="M1249" s="6" t="s">
        <v>0</v>
      </c>
      <c r="N1249" s="23"/>
      <c r="O1249" s="21" t="str">
        <f>Comodines[[#This Row],[Lat_trunc]]&amp;Comodines[[#This Row],[Lon_trunc]]</f>
        <v>31.009-84.279</v>
      </c>
      <c r="P1249" s="21">
        <f>MROUND(Datos[[#This Row],[Latitude]],IF(Datos[[#This Row],[Latitude]]&lt;0,-Precisión,Precisión))</f>
        <v>31.009</v>
      </c>
      <c r="Q1249" s="21">
        <f>MROUND(Datos[[#This Row],[Longitude]],IF(Datos[[#This Row],[Longitude]]&lt;0,-Precisión,Precisión))</f>
        <v>-84.278999999999996</v>
      </c>
      <c r="R1249" s="1">
        <v>1248</v>
      </c>
      <c r="S1249" s="5" t="b">
        <f>AND(Datos[[#This Row],[Latitude]]&gt;=Latitud_,Datos[[#This Row],[Latitude]]&lt;=_Latitud)</f>
        <v>0</v>
      </c>
      <c r="T1249" s="2" t="b">
        <f>AND(Datos[[#This Row],[Longitude]]&gt;=Longitud_,Datos[[#This Row],[Longitude]]&lt;=_Longitud)</f>
        <v>0</v>
      </c>
      <c r="U1249" s="2" t="b">
        <f>AND(Comodines[[#This Row],[Latitud]],Comodines[[#This Row],[Longitud]])</f>
        <v>0</v>
      </c>
      <c r="V1249" s="2" t="b">
        <f>IF(COUNTIFS($O$2:O1249,Comodines[[#This Row],[LatT&amp;LonT]],$F$2:F1249,Datos[[#This Row],[Acq_date]]-1)=0,TRUE,FALSE)</f>
        <v>1</v>
      </c>
      <c r="W1249" s="2" t="b">
        <f>AND(Comodines[[#This Row],[L&amp;L]],Comodines[[#This Row],[Nuevo_Fuego]])</f>
        <v>0</v>
      </c>
      <c r="X1249" s="2" t="str">
        <f>IF(Comodines[[#This Row],[L&amp;L]],Comodines[[#This Row],[Contador]],"")</f>
        <v/>
      </c>
      <c r="Y1249" s="2" t="str">
        <f>IFERROR(SMALL(Comodines[L&amp;LC1],COUNTA($U$2:U1249)),"")</f>
        <v/>
      </c>
      <c r="Z1249" s="2" t="str">
        <f>IF(AND(Comodines[[#This Row],[Nuevo_Fuego]],Comodines[[#This Row],[L&amp;L]]),Comodines[[#This Row],[Contador]],"")</f>
        <v/>
      </c>
      <c r="AA1249" s="2" t="str">
        <f>IFERROR(SMALL(Comodines[FuegoC1],COUNTA($W$2:W1249)),"")</f>
        <v/>
      </c>
      <c r="AB1249" s="3"/>
      <c r="AD1249" s="3"/>
      <c r="AE1249" s="3"/>
    </row>
    <row r="1250" spans="1:31" ht="15" x14ac:dyDescent="0.25">
      <c r="A1250" s="25">
        <v>31.008279999999999</v>
      </c>
      <c r="B1250" s="18">
        <v>-84.272710000000004</v>
      </c>
      <c r="C1250" s="2">
        <v>299.8</v>
      </c>
      <c r="D1250" s="2">
        <v>0.6</v>
      </c>
      <c r="E1250" s="2">
        <v>0.5</v>
      </c>
      <c r="F1250" s="4">
        <v>42644</v>
      </c>
      <c r="G1250" s="2">
        <v>645</v>
      </c>
      <c r="H1250" s="2" t="s">
        <v>0</v>
      </c>
      <c r="I1250" s="2" t="s">
        <v>1</v>
      </c>
      <c r="J1250" s="2" t="s">
        <v>2</v>
      </c>
      <c r="K1250" s="2">
        <v>286.89999999999998</v>
      </c>
      <c r="L1250" s="2">
        <v>0</v>
      </c>
      <c r="M1250" s="6" t="s">
        <v>0</v>
      </c>
      <c r="N1250" s="23"/>
      <c r="O1250" s="21" t="str">
        <f>Comodines[[#This Row],[Lat_trunc]]&amp;Comodines[[#This Row],[Lon_trunc]]</f>
        <v>31.0085-84.2725</v>
      </c>
      <c r="P1250" s="21">
        <f>MROUND(Datos[[#This Row],[Latitude]],IF(Datos[[#This Row],[Latitude]]&lt;0,-Precisión,Precisión))</f>
        <v>31.008500000000002</v>
      </c>
      <c r="Q1250" s="21">
        <f>MROUND(Datos[[#This Row],[Longitude]],IF(Datos[[#This Row],[Longitude]]&lt;0,-Precisión,Precisión))</f>
        <v>-84.272500000000008</v>
      </c>
      <c r="R1250" s="1">
        <v>1249</v>
      </c>
      <c r="S1250" s="5" t="b">
        <f>AND(Datos[[#This Row],[Latitude]]&gt;=Latitud_,Datos[[#This Row],[Latitude]]&lt;=_Latitud)</f>
        <v>0</v>
      </c>
      <c r="T1250" s="2" t="b">
        <f>AND(Datos[[#This Row],[Longitude]]&gt;=Longitud_,Datos[[#This Row],[Longitude]]&lt;=_Longitud)</f>
        <v>0</v>
      </c>
      <c r="U1250" s="2" t="b">
        <f>AND(Comodines[[#This Row],[Latitud]],Comodines[[#This Row],[Longitud]])</f>
        <v>0</v>
      </c>
      <c r="V1250" s="2" t="b">
        <f>IF(COUNTIFS($O$2:O1250,Comodines[[#This Row],[LatT&amp;LonT]],$F$2:F1250,Datos[[#This Row],[Acq_date]]-1)=0,TRUE,FALSE)</f>
        <v>1</v>
      </c>
      <c r="W1250" s="2" t="b">
        <f>AND(Comodines[[#This Row],[L&amp;L]],Comodines[[#This Row],[Nuevo_Fuego]])</f>
        <v>0</v>
      </c>
      <c r="X1250" s="2" t="str">
        <f>IF(Comodines[[#This Row],[L&amp;L]],Comodines[[#This Row],[Contador]],"")</f>
        <v/>
      </c>
      <c r="Y1250" s="2" t="str">
        <f>IFERROR(SMALL(Comodines[L&amp;LC1],COUNTA($U$2:U1250)),"")</f>
        <v/>
      </c>
      <c r="Z1250" s="2" t="str">
        <f>IF(AND(Comodines[[#This Row],[Nuevo_Fuego]],Comodines[[#This Row],[L&amp;L]]),Comodines[[#This Row],[Contador]],"")</f>
        <v/>
      </c>
      <c r="AA1250" s="2" t="str">
        <f>IFERROR(SMALL(Comodines[FuegoC1],COUNTA($W$2:W1250)),"")</f>
        <v/>
      </c>
      <c r="AB1250" s="3"/>
      <c r="AD1250" s="3"/>
      <c r="AE1250" s="3"/>
    </row>
    <row r="1251" spans="1:31" ht="15" x14ac:dyDescent="0.25">
      <c r="A1251" s="25">
        <v>30.68731</v>
      </c>
      <c r="B1251" s="18">
        <v>-81.719040000000007</v>
      </c>
      <c r="C1251" s="2">
        <v>316.10000000000002</v>
      </c>
      <c r="D1251" s="2">
        <v>0.4</v>
      </c>
      <c r="E1251" s="2">
        <v>0.5</v>
      </c>
      <c r="F1251" s="4">
        <v>42644</v>
      </c>
      <c r="G1251" s="2">
        <v>645</v>
      </c>
      <c r="H1251" s="2" t="s">
        <v>0</v>
      </c>
      <c r="I1251" s="2" t="s">
        <v>1</v>
      </c>
      <c r="J1251" s="2" t="s">
        <v>2</v>
      </c>
      <c r="K1251" s="2">
        <v>290.7</v>
      </c>
      <c r="L1251" s="2">
        <v>0</v>
      </c>
      <c r="M1251" s="6" t="s">
        <v>0</v>
      </c>
      <c r="N1251" s="23"/>
      <c r="O1251" s="21" t="str">
        <f>Comodines[[#This Row],[Lat_trunc]]&amp;Comodines[[#This Row],[Lon_trunc]]</f>
        <v>30.6875-81.719</v>
      </c>
      <c r="P1251" s="21">
        <f>MROUND(Datos[[#This Row],[Latitude]],IF(Datos[[#This Row],[Latitude]]&lt;0,-Precisión,Precisión))</f>
        <v>30.6875</v>
      </c>
      <c r="Q1251" s="21">
        <f>MROUND(Datos[[#This Row],[Longitude]],IF(Datos[[#This Row],[Longitude]]&lt;0,-Precisión,Precisión))</f>
        <v>-81.719000000000008</v>
      </c>
      <c r="R1251" s="1">
        <v>1250</v>
      </c>
      <c r="S1251" s="5" t="b">
        <f>AND(Datos[[#This Row],[Latitude]]&gt;=Latitud_,Datos[[#This Row],[Latitude]]&lt;=_Latitud)</f>
        <v>0</v>
      </c>
      <c r="T1251" s="2" t="b">
        <f>AND(Datos[[#This Row],[Longitude]]&gt;=Longitud_,Datos[[#This Row],[Longitude]]&lt;=_Longitud)</f>
        <v>0</v>
      </c>
      <c r="U1251" s="2" t="b">
        <f>AND(Comodines[[#This Row],[Latitud]],Comodines[[#This Row],[Longitud]])</f>
        <v>0</v>
      </c>
      <c r="V1251" s="2" t="b">
        <f>IF(COUNTIFS($O$2:O1251,Comodines[[#This Row],[LatT&amp;LonT]],$F$2:F1251,Datos[[#This Row],[Acq_date]]-1)=0,TRUE,FALSE)</f>
        <v>1</v>
      </c>
      <c r="W1251" s="2" t="b">
        <f>AND(Comodines[[#This Row],[L&amp;L]],Comodines[[#This Row],[Nuevo_Fuego]])</f>
        <v>0</v>
      </c>
      <c r="X1251" s="2" t="str">
        <f>IF(Comodines[[#This Row],[L&amp;L]],Comodines[[#This Row],[Contador]],"")</f>
        <v/>
      </c>
      <c r="Y1251" s="2" t="str">
        <f>IFERROR(SMALL(Comodines[L&amp;LC1],COUNTA($U$2:U1251)),"")</f>
        <v/>
      </c>
      <c r="Z1251" s="2" t="str">
        <f>IF(AND(Comodines[[#This Row],[Nuevo_Fuego]],Comodines[[#This Row],[L&amp;L]]),Comodines[[#This Row],[Contador]],"")</f>
        <v/>
      </c>
      <c r="AA1251" s="2" t="str">
        <f>IFERROR(SMALL(Comodines[FuegoC1],COUNTA($W$2:W1251)),"")</f>
        <v/>
      </c>
      <c r="AB1251" s="3"/>
      <c r="AD1251" s="3"/>
      <c r="AE1251" s="3"/>
    </row>
    <row r="1252" spans="1:31" ht="15" x14ac:dyDescent="0.25">
      <c r="A1252" s="25">
        <v>31.15841</v>
      </c>
      <c r="B1252" s="18">
        <v>-87.981840000000005</v>
      </c>
      <c r="C1252" s="2">
        <v>299</v>
      </c>
      <c r="D1252" s="2">
        <v>0.5</v>
      </c>
      <c r="E1252" s="2">
        <v>0.7</v>
      </c>
      <c r="F1252" s="4">
        <v>42644</v>
      </c>
      <c r="G1252" s="2">
        <v>645</v>
      </c>
      <c r="H1252" s="2" t="s">
        <v>0</v>
      </c>
      <c r="I1252" s="2" t="s">
        <v>1</v>
      </c>
      <c r="J1252" s="2" t="s">
        <v>2</v>
      </c>
      <c r="K1252" s="2">
        <v>287.60000000000002</v>
      </c>
      <c r="L1252" s="2">
        <v>0</v>
      </c>
      <c r="M1252" s="6" t="s">
        <v>0</v>
      </c>
      <c r="N1252" s="23"/>
      <c r="O1252" s="21" t="str">
        <f>Comodines[[#This Row],[Lat_trunc]]&amp;Comodines[[#This Row],[Lon_trunc]]</f>
        <v>31.1585-87.982</v>
      </c>
      <c r="P1252" s="21">
        <f>MROUND(Datos[[#This Row],[Latitude]],IF(Datos[[#This Row],[Latitude]]&lt;0,-Precisión,Precisión))</f>
        <v>31.1585</v>
      </c>
      <c r="Q1252" s="21">
        <f>MROUND(Datos[[#This Row],[Longitude]],IF(Datos[[#This Row],[Longitude]]&lt;0,-Precisión,Precisión))</f>
        <v>-87.981999999999999</v>
      </c>
      <c r="R1252" s="1">
        <v>1251</v>
      </c>
      <c r="S1252" s="5" t="b">
        <f>AND(Datos[[#This Row],[Latitude]]&gt;=Latitud_,Datos[[#This Row],[Latitude]]&lt;=_Latitud)</f>
        <v>0</v>
      </c>
      <c r="T1252" s="2" t="b">
        <f>AND(Datos[[#This Row],[Longitude]]&gt;=Longitud_,Datos[[#This Row],[Longitude]]&lt;=_Longitud)</f>
        <v>0</v>
      </c>
      <c r="U1252" s="2" t="b">
        <f>AND(Comodines[[#This Row],[Latitud]],Comodines[[#This Row],[Longitud]])</f>
        <v>0</v>
      </c>
      <c r="V1252" s="2" t="b">
        <f>IF(COUNTIFS($O$2:O1252,Comodines[[#This Row],[LatT&amp;LonT]],$F$2:F1252,Datos[[#This Row],[Acq_date]]-1)=0,TRUE,FALSE)</f>
        <v>1</v>
      </c>
      <c r="W1252" s="2" t="b">
        <f>AND(Comodines[[#This Row],[L&amp;L]],Comodines[[#This Row],[Nuevo_Fuego]])</f>
        <v>0</v>
      </c>
      <c r="X1252" s="2" t="str">
        <f>IF(Comodines[[#This Row],[L&amp;L]],Comodines[[#This Row],[Contador]],"")</f>
        <v/>
      </c>
      <c r="Y1252" s="2" t="str">
        <f>IFERROR(SMALL(Comodines[L&amp;LC1],COUNTA($U$2:U1252)),"")</f>
        <v/>
      </c>
      <c r="Z1252" s="2" t="str">
        <f>IF(AND(Comodines[[#This Row],[Nuevo_Fuego]],Comodines[[#This Row],[L&amp;L]]),Comodines[[#This Row],[Contador]],"")</f>
        <v/>
      </c>
      <c r="AA1252" s="2" t="str">
        <f>IFERROR(SMALL(Comodines[FuegoC1],COUNTA($W$2:W1252)),"")</f>
        <v/>
      </c>
      <c r="AB1252" s="3"/>
      <c r="AD1252" s="3"/>
      <c r="AE1252" s="3"/>
    </row>
    <row r="1253" spans="1:31" ht="15" x14ac:dyDescent="0.25">
      <c r="A1253" s="25">
        <v>31.152920000000002</v>
      </c>
      <c r="B1253" s="18">
        <v>-87.992810000000006</v>
      </c>
      <c r="C1253" s="2">
        <v>297.5</v>
      </c>
      <c r="D1253" s="2">
        <v>0.5</v>
      </c>
      <c r="E1253" s="2">
        <v>0.7</v>
      </c>
      <c r="F1253" s="4">
        <v>42644</v>
      </c>
      <c r="G1253" s="2">
        <v>645</v>
      </c>
      <c r="H1253" s="2" t="s">
        <v>0</v>
      </c>
      <c r="I1253" s="2" t="s">
        <v>1</v>
      </c>
      <c r="J1253" s="2" t="s">
        <v>2</v>
      </c>
      <c r="K1253" s="2">
        <v>285.89999999999998</v>
      </c>
      <c r="L1253" s="2">
        <v>0</v>
      </c>
      <c r="M1253" s="6" t="s">
        <v>0</v>
      </c>
      <c r="N1253" s="23"/>
      <c r="O1253" s="21" t="str">
        <f>Comodines[[#This Row],[Lat_trunc]]&amp;Comodines[[#This Row],[Lon_trunc]]</f>
        <v>31.153-87.993</v>
      </c>
      <c r="P1253" s="21">
        <f>MROUND(Datos[[#This Row],[Latitude]],IF(Datos[[#This Row],[Latitude]]&lt;0,-Precisión,Precisión))</f>
        <v>31.153000000000002</v>
      </c>
      <c r="Q1253" s="21">
        <f>MROUND(Datos[[#This Row],[Longitude]],IF(Datos[[#This Row],[Longitude]]&lt;0,-Precisión,Precisión))</f>
        <v>-87.992999999999995</v>
      </c>
      <c r="R1253" s="1">
        <v>1252</v>
      </c>
      <c r="S1253" s="5" t="b">
        <f>AND(Datos[[#This Row],[Latitude]]&gt;=Latitud_,Datos[[#This Row],[Latitude]]&lt;=_Latitud)</f>
        <v>0</v>
      </c>
      <c r="T1253" s="2" t="b">
        <f>AND(Datos[[#This Row],[Longitude]]&gt;=Longitud_,Datos[[#This Row],[Longitude]]&lt;=_Longitud)</f>
        <v>0</v>
      </c>
      <c r="U1253" s="2" t="b">
        <f>AND(Comodines[[#This Row],[Latitud]],Comodines[[#This Row],[Longitud]])</f>
        <v>0</v>
      </c>
      <c r="V1253" s="2" t="b">
        <f>IF(COUNTIFS($O$2:O1253,Comodines[[#This Row],[LatT&amp;LonT]],$F$2:F1253,Datos[[#This Row],[Acq_date]]-1)=0,TRUE,FALSE)</f>
        <v>1</v>
      </c>
      <c r="W1253" s="2" t="b">
        <f>AND(Comodines[[#This Row],[L&amp;L]],Comodines[[#This Row],[Nuevo_Fuego]])</f>
        <v>0</v>
      </c>
      <c r="X1253" s="2" t="str">
        <f>IF(Comodines[[#This Row],[L&amp;L]],Comodines[[#This Row],[Contador]],"")</f>
        <v/>
      </c>
      <c r="Y1253" s="2" t="str">
        <f>IFERROR(SMALL(Comodines[L&amp;LC1],COUNTA($U$2:U1253)),"")</f>
        <v/>
      </c>
      <c r="Z1253" s="2" t="str">
        <f>IF(AND(Comodines[[#This Row],[Nuevo_Fuego]],Comodines[[#This Row],[L&amp;L]]),Comodines[[#This Row],[Contador]],"")</f>
        <v/>
      </c>
      <c r="AA1253" s="2" t="str">
        <f>IFERROR(SMALL(Comodines[FuegoC1],COUNTA($W$2:W1253)),"")</f>
        <v/>
      </c>
      <c r="AB1253" s="3"/>
      <c r="AD1253" s="3"/>
      <c r="AE1253" s="3"/>
    </row>
    <row r="1254" spans="1:31" ht="15" x14ac:dyDescent="0.25">
      <c r="A1254" s="25">
        <v>31.152629999999998</v>
      </c>
      <c r="B1254" s="18">
        <v>-87.987579999999994</v>
      </c>
      <c r="C1254" s="2">
        <v>317.60000000000002</v>
      </c>
      <c r="D1254" s="2">
        <v>0.5</v>
      </c>
      <c r="E1254" s="2">
        <v>0.7</v>
      </c>
      <c r="F1254" s="4">
        <v>42644</v>
      </c>
      <c r="G1254" s="2">
        <v>645</v>
      </c>
      <c r="H1254" s="2" t="s">
        <v>0</v>
      </c>
      <c r="I1254" s="2" t="s">
        <v>1</v>
      </c>
      <c r="J1254" s="2" t="s">
        <v>2</v>
      </c>
      <c r="K1254" s="2">
        <v>288.3</v>
      </c>
      <c r="L1254" s="2">
        <v>0</v>
      </c>
      <c r="M1254" s="6" t="s">
        <v>0</v>
      </c>
      <c r="N1254" s="23"/>
      <c r="O1254" s="21" t="str">
        <f>Comodines[[#This Row],[Lat_trunc]]&amp;Comodines[[#This Row],[Lon_trunc]]</f>
        <v>31.1525-87.9875</v>
      </c>
      <c r="P1254" s="21">
        <f>MROUND(Datos[[#This Row],[Latitude]],IF(Datos[[#This Row],[Latitude]]&lt;0,-Precisión,Precisión))</f>
        <v>31.1525</v>
      </c>
      <c r="Q1254" s="21">
        <f>MROUND(Datos[[#This Row],[Longitude]],IF(Datos[[#This Row],[Longitude]]&lt;0,-Precisión,Precisión))</f>
        <v>-87.987499999999997</v>
      </c>
      <c r="R1254" s="1">
        <v>1253</v>
      </c>
      <c r="S1254" s="5" t="b">
        <f>AND(Datos[[#This Row],[Latitude]]&gt;=Latitud_,Datos[[#This Row],[Latitude]]&lt;=_Latitud)</f>
        <v>0</v>
      </c>
      <c r="T1254" s="2" t="b">
        <f>AND(Datos[[#This Row],[Longitude]]&gt;=Longitud_,Datos[[#This Row],[Longitude]]&lt;=_Longitud)</f>
        <v>0</v>
      </c>
      <c r="U1254" s="2" t="b">
        <f>AND(Comodines[[#This Row],[Latitud]],Comodines[[#This Row],[Longitud]])</f>
        <v>0</v>
      </c>
      <c r="V1254" s="2" t="b">
        <f>IF(COUNTIFS($O$2:O1254,Comodines[[#This Row],[LatT&amp;LonT]],$F$2:F1254,Datos[[#This Row],[Acq_date]]-1)=0,TRUE,FALSE)</f>
        <v>1</v>
      </c>
      <c r="W1254" s="2" t="b">
        <f>AND(Comodines[[#This Row],[L&amp;L]],Comodines[[#This Row],[Nuevo_Fuego]])</f>
        <v>0</v>
      </c>
      <c r="X1254" s="2" t="str">
        <f>IF(Comodines[[#This Row],[L&amp;L]],Comodines[[#This Row],[Contador]],"")</f>
        <v/>
      </c>
      <c r="Y1254" s="2" t="str">
        <f>IFERROR(SMALL(Comodines[L&amp;LC1],COUNTA($U$2:U1254)),"")</f>
        <v/>
      </c>
      <c r="Z1254" s="2" t="str">
        <f>IF(AND(Comodines[[#This Row],[Nuevo_Fuego]],Comodines[[#This Row],[L&amp;L]]),Comodines[[#This Row],[Contador]],"")</f>
        <v/>
      </c>
      <c r="AA1254" s="2" t="str">
        <f>IFERROR(SMALL(Comodines[FuegoC1],COUNTA($W$2:W1254)),"")</f>
        <v/>
      </c>
      <c r="AB1254" s="3"/>
      <c r="AD1254" s="3"/>
      <c r="AE1254" s="3"/>
    </row>
    <row r="1255" spans="1:31" ht="15" x14ac:dyDescent="0.25">
      <c r="A1255" s="25">
        <v>31.152349999999998</v>
      </c>
      <c r="B1255" s="18">
        <v>-87.982339999999994</v>
      </c>
      <c r="C1255" s="2">
        <v>302.10000000000002</v>
      </c>
      <c r="D1255" s="2">
        <v>0.5</v>
      </c>
      <c r="E1255" s="2">
        <v>0.7</v>
      </c>
      <c r="F1255" s="4">
        <v>42644</v>
      </c>
      <c r="G1255" s="2">
        <v>645</v>
      </c>
      <c r="H1255" s="2" t="s">
        <v>0</v>
      </c>
      <c r="I1255" s="2" t="s">
        <v>1</v>
      </c>
      <c r="J1255" s="2" t="s">
        <v>2</v>
      </c>
      <c r="K1255" s="2">
        <v>287.60000000000002</v>
      </c>
      <c r="L1255" s="2">
        <v>0</v>
      </c>
      <c r="M1255" s="6" t="s">
        <v>0</v>
      </c>
      <c r="N1255" s="23"/>
      <c r="O1255" s="21" t="str">
        <f>Comodines[[#This Row],[Lat_trunc]]&amp;Comodines[[#This Row],[Lon_trunc]]</f>
        <v>31.1525-87.9825</v>
      </c>
      <c r="P1255" s="21">
        <f>MROUND(Datos[[#This Row],[Latitude]],IF(Datos[[#This Row],[Latitude]]&lt;0,-Precisión,Precisión))</f>
        <v>31.1525</v>
      </c>
      <c r="Q1255" s="21">
        <f>MROUND(Datos[[#This Row],[Longitude]],IF(Datos[[#This Row],[Longitude]]&lt;0,-Precisión,Precisión))</f>
        <v>-87.982500000000002</v>
      </c>
      <c r="R1255" s="1">
        <v>1254</v>
      </c>
      <c r="S1255" s="5" t="b">
        <f>AND(Datos[[#This Row],[Latitude]]&gt;=Latitud_,Datos[[#This Row],[Latitude]]&lt;=_Latitud)</f>
        <v>0</v>
      </c>
      <c r="T1255" s="2" t="b">
        <f>AND(Datos[[#This Row],[Longitude]]&gt;=Longitud_,Datos[[#This Row],[Longitude]]&lt;=_Longitud)</f>
        <v>0</v>
      </c>
      <c r="U1255" s="2" t="b">
        <f>AND(Comodines[[#This Row],[Latitud]],Comodines[[#This Row],[Longitud]])</f>
        <v>0</v>
      </c>
      <c r="V1255" s="2" t="b">
        <f>IF(COUNTIFS($O$2:O1255,Comodines[[#This Row],[LatT&amp;LonT]],$F$2:F1255,Datos[[#This Row],[Acq_date]]-1)=0,TRUE,FALSE)</f>
        <v>1</v>
      </c>
      <c r="W1255" s="2" t="b">
        <f>AND(Comodines[[#This Row],[L&amp;L]],Comodines[[#This Row],[Nuevo_Fuego]])</f>
        <v>0</v>
      </c>
      <c r="X1255" s="2" t="str">
        <f>IF(Comodines[[#This Row],[L&amp;L]],Comodines[[#This Row],[Contador]],"")</f>
        <v/>
      </c>
      <c r="Y1255" s="2" t="str">
        <f>IFERROR(SMALL(Comodines[L&amp;LC1],COUNTA($U$2:U1255)),"")</f>
        <v/>
      </c>
      <c r="Z1255" s="2" t="str">
        <f>IF(AND(Comodines[[#This Row],[Nuevo_Fuego]],Comodines[[#This Row],[L&amp;L]]),Comodines[[#This Row],[Contador]],"")</f>
        <v/>
      </c>
      <c r="AA1255" s="2" t="str">
        <f>IFERROR(SMALL(Comodines[FuegoC1],COUNTA($W$2:W1255)),"")</f>
        <v/>
      </c>
      <c r="AB1255" s="3"/>
      <c r="AD1255" s="3"/>
      <c r="AE1255" s="3"/>
    </row>
    <row r="1256" spans="1:31" ht="15" x14ac:dyDescent="0.25">
      <c r="A1256" s="25">
        <v>31.146560000000001</v>
      </c>
      <c r="B1256" s="18">
        <v>-87.988110000000006</v>
      </c>
      <c r="C1256" s="2">
        <v>304.2</v>
      </c>
      <c r="D1256" s="2">
        <v>0.5</v>
      </c>
      <c r="E1256" s="2">
        <v>0.7</v>
      </c>
      <c r="F1256" s="4">
        <v>42644</v>
      </c>
      <c r="G1256" s="2">
        <v>645</v>
      </c>
      <c r="H1256" s="2" t="s">
        <v>0</v>
      </c>
      <c r="I1256" s="2" t="s">
        <v>1</v>
      </c>
      <c r="J1256" s="2" t="s">
        <v>2</v>
      </c>
      <c r="K1256" s="2">
        <v>286.3</v>
      </c>
      <c r="L1256" s="2">
        <v>0</v>
      </c>
      <c r="M1256" s="6" t="s">
        <v>0</v>
      </c>
      <c r="N1256" s="23"/>
      <c r="O1256" s="21" t="str">
        <f>Comodines[[#This Row],[Lat_trunc]]&amp;Comodines[[#This Row],[Lon_trunc]]</f>
        <v>31.1465-87.988</v>
      </c>
      <c r="P1256" s="21">
        <f>MROUND(Datos[[#This Row],[Latitude]],IF(Datos[[#This Row],[Latitude]]&lt;0,-Precisión,Precisión))</f>
        <v>31.1465</v>
      </c>
      <c r="Q1256" s="21">
        <f>MROUND(Datos[[#This Row],[Longitude]],IF(Datos[[#This Row],[Longitude]]&lt;0,-Precisión,Precisión))</f>
        <v>-87.988</v>
      </c>
      <c r="R1256" s="1">
        <v>1255</v>
      </c>
      <c r="S1256" s="5" t="b">
        <f>AND(Datos[[#This Row],[Latitude]]&gt;=Latitud_,Datos[[#This Row],[Latitude]]&lt;=_Latitud)</f>
        <v>0</v>
      </c>
      <c r="T1256" s="2" t="b">
        <f>AND(Datos[[#This Row],[Longitude]]&gt;=Longitud_,Datos[[#This Row],[Longitude]]&lt;=_Longitud)</f>
        <v>0</v>
      </c>
      <c r="U1256" s="2" t="b">
        <f>AND(Comodines[[#This Row],[Latitud]],Comodines[[#This Row],[Longitud]])</f>
        <v>0</v>
      </c>
      <c r="V1256" s="2" t="b">
        <f>IF(COUNTIFS($O$2:O1256,Comodines[[#This Row],[LatT&amp;LonT]],$F$2:F1256,Datos[[#This Row],[Acq_date]]-1)=0,TRUE,FALSE)</f>
        <v>1</v>
      </c>
      <c r="W1256" s="2" t="b">
        <f>AND(Comodines[[#This Row],[L&amp;L]],Comodines[[#This Row],[Nuevo_Fuego]])</f>
        <v>0</v>
      </c>
      <c r="X1256" s="2" t="str">
        <f>IF(Comodines[[#This Row],[L&amp;L]],Comodines[[#This Row],[Contador]],"")</f>
        <v/>
      </c>
      <c r="Y1256" s="2" t="str">
        <f>IFERROR(SMALL(Comodines[L&amp;LC1],COUNTA($U$2:U1256)),"")</f>
        <v/>
      </c>
      <c r="Z1256" s="2" t="str">
        <f>IF(AND(Comodines[[#This Row],[Nuevo_Fuego]],Comodines[[#This Row],[L&amp;L]]),Comodines[[#This Row],[Contador]],"")</f>
        <v/>
      </c>
      <c r="AA1256" s="2" t="str">
        <f>IFERROR(SMALL(Comodines[FuegoC1],COUNTA($W$2:W1256)),"")</f>
        <v/>
      </c>
      <c r="AB1256" s="3"/>
      <c r="AD1256" s="3"/>
      <c r="AE1256" s="3"/>
    </row>
    <row r="1257" spans="1:31" ht="15" x14ac:dyDescent="0.25">
      <c r="A1257" s="25">
        <v>31.157430000000002</v>
      </c>
      <c r="B1257" s="18">
        <v>-87.982799999999997</v>
      </c>
      <c r="C1257" s="2">
        <v>303.10000000000002</v>
      </c>
      <c r="D1257" s="2">
        <v>0.5</v>
      </c>
      <c r="E1257" s="2">
        <v>0.7</v>
      </c>
      <c r="F1257" s="4">
        <v>42644</v>
      </c>
      <c r="G1257" s="2">
        <v>645</v>
      </c>
      <c r="H1257" s="2" t="s">
        <v>0</v>
      </c>
      <c r="I1257" s="2" t="s">
        <v>1</v>
      </c>
      <c r="J1257" s="2" t="s">
        <v>2</v>
      </c>
      <c r="K1257" s="2">
        <v>288.10000000000002</v>
      </c>
      <c r="L1257" s="2">
        <v>0</v>
      </c>
      <c r="M1257" s="6" t="s">
        <v>0</v>
      </c>
      <c r="N1257" s="23"/>
      <c r="O1257" s="21" t="str">
        <f>Comodines[[#This Row],[Lat_trunc]]&amp;Comodines[[#This Row],[Lon_trunc]]</f>
        <v>31.1575-87.983</v>
      </c>
      <c r="P1257" s="21">
        <f>MROUND(Datos[[#This Row],[Latitude]],IF(Datos[[#This Row],[Latitude]]&lt;0,-Precisión,Precisión))</f>
        <v>31.157500000000002</v>
      </c>
      <c r="Q1257" s="21">
        <f>MROUND(Datos[[#This Row],[Longitude]],IF(Datos[[#This Row],[Longitude]]&lt;0,-Precisión,Precisión))</f>
        <v>-87.983000000000004</v>
      </c>
      <c r="R1257" s="1">
        <v>1256</v>
      </c>
      <c r="S1257" s="5" t="b">
        <f>AND(Datos[[#This Row],[Latitude]]&gt;=Latitud_,Datos[[#This Row],[Latitude]]&lt;=_Latitud)</f>
        <v>0</v>
      </c>
      <c r="T1257" s="2" t="b">
        <f>AND(Datos[[#This Row],[Longitude]]&gt;=Longitud_,Datos[[#This Row],[Longitude]]&lt;=_Longitud)</f>
        <v>0</v>
      </c>
      <c r="U1257" s="2" t="b">
        <f>AND(Comodines[[#This Row],[Latitud]],Comodines[[#This Row],[Longitud]])</f>
        <v>0</v>
      </c>
      <c r="V1257" s="2" t="b">
        <f>IF(COUNTIFS($O$2:O1257,Comodines[[#This Row],[LatT&amp;LonT]],$F$2:F1257,Datos[[#This Row],[Acq_date]]-1)=0,TRUE,FALSE)</f>
        <v>1</v>
      </c>
      <c r="W1257" s="2" t="b">
        <f>AND(Comodines[[#This Row],[L&amp;L]],Comodines[[#This Row],[Nuevo_Fuego]])</f>
        <v>0</v>
      </c>
      <c r="X1257" s="2" t="str">
        <f>IF(Comodines[[#This Row],[L&amp;L]],Comodines[[#This Row],[Contador]],"")</f>
        <v/>
      </c>
      <c r="Y1257" s="2" t="str">
        <f>IFERROR(SMALL(Comodines[L&amp;LC1],COUNTA($U$2:U1257)),"")</f>
        <v/>
      </c>
      <c r="Z1257" s="2" t="str">
        <f>IF(AND(Comodines[[#This Row],[Nuevo_Fuego]],Comodines[[#This Row],[L&amp;L]]),Comodines[[#This Row],[Contador]],"")</f>
        <v/>
      </c>
      <c r="AA1257" s="2" t="str">
        <f>IFERROR(SMALL(Comodines[FuegoC1],COUNTA($W$2:W1257)),"")</f>
        <v/>
      </c>
      <c r="AB1257" s="3"/>
      <c r="AD1257" s="3"/>
      <c r="AE1257" s="3"/>
    </row>
    <row r="1258" spans="1:31" ht="15" x14ac:dyDescent="0.25">
      <c r="A1258" s="25">
        <v>31.151679999999999</v>
      </c>
      <c r="B1258" s="18">
        <v>-87.988529999999997</v>
      </c>
      <c r="C1258" s="2">
        <v>328.7</v>
      </c>
      <c r="D1258" s="2">
        <v>0.5</v>
      </c>
      <c r="E1258" s="2">
        <v>0.7</v>
      </c>
      <c r="F1258" s="4">
        <v>42644</v>
      </c>
      <c r="G1258" s="2">
        <v>645</v>
      </c>
      <c r="H1258" s="2" t="s">
        <v>0</v>
      </c>
      <c r="I1258" s="2" t="s">
        <v>1</v>
      </c>
      <c r="J1258" s="2" t="s">
        <v>2</v>
      </c>
      <c r="K1258" s="2">
        <v>289</v>
      </c>
      <c r="L1258" s="2">
        <v>0</v>
      </c>
      <c r="M1258" s="6" t="s">
        <v>0</v>
      </c>
      <c r="N1258" s="23"/>
      <c r="O1258" s="21" t="str">
        <f>Comodines[[#This Row],[Lat_trunc]]&amp;Comodines[[#This Row],[Lon_trunc]]</f>
        <v>31.1515-87.9885</v>
      </c>
      <c r="P1258" s="21">
        <f>MROUND(Datos[[#This Row],[Latitude]],IF(Datos[[#This Row],[Latitude]]&lt;0,-Precisión,Precisión))</f>
        <v>31.151500000000002</v>
      </c>
      <c r="Q1258" s="21">
        <f>MROUND(Datos[[#This Row],[Longitude]],IF(Datos[[#This Row],[Longitude]]&lt;0,-Precisión,Precisión))</f>
        <v>-87.988500000000002</v>
      </c>
      <c r="R1258" s="1">
        <v>1257</v>
      </c>
      <c r="S1258" s="5" t="b">
        <f>AND(Datos[[#This Row],[Latitude]]&gt;=Latitud_,Datos[[#This Row],[Latitude]]&lt;=_Latitud)</f>
        <v>0</v>
      </c>
      <c r="T1258" s="2" t="b">
        <f>AND(Datos[[#This Row],[Longitude]]&gt;=Longitud_,Datos[[#This Row],[Longitude]]&lt;=_Longitud)</f>
        <v>0</v>
      </c>
      <c r="U1258" s="2" t="b">
        <f>AND(Comodines[[#This Row],[Latitud]],Comodines[[#This Row],[Longitud]])</f>
        <v>0</v>
      </c>
      <c r="V1258" s="2" t="b">
        <f>IF(COUNTIFS($O$2:O1258,Comodines[[#This Row],[LatT&amp;LonT]],$F$2:F1258,Datos[[#This Row],[Acq_date]]-1)=0,TRUE,FALSE)</f>
        <v>1</v>
      </c>
      <c r="W1258" s="2" t="b">
        <f>AND(Comodines[[#This Row],[L&amp;L]],Comodines[[#This Row],[Nuevo_Fuego]])</f>
        <v>0</v>
      </c>
      <c r="X1258" s="2" t="str">
        <f>IF(Comodines[[#This Row],[L&amp;L]],Comodines[[#This Row],[Contador]],"")</f>
        <v/>
      </c>
      <c r="Y1258" s="2" t="str">
        <f>IFERROR(SMALL(Comodines[L&amp;LC1],COUNTA($U$2:U1258)),"")</f>
        <v/>
      </c>
      <c r="Z1258" s="2" t="str">
        <f>IF(AND(Comodines[[#This Row],[Nuevo_Fuego]],Comodines[[#This Row],[L&amp;L]]),Comodines[[#This Row],[Contador]],"")</f>
        <v/>
      </c>
      <c r="AA1258" s="2" t="str">
        <f>IFERROR(SMALL(Comodines[FuegoC1],COUNTA($W$2:W1258)),"")</f>
        <v/>
      </c>
      <c r="AB1258" s="3"/>
      <c r="AD1258" s="3"/>
      <c r="AE1258" s="3"/>
    </row>
    <row r="1259" spans="1:31" ht="15" x14ac:dyDescent="0.25">
      <c r="A1259" s="25">
        <v>30.65795</v>
      </c>
      <c r="B1259" s="18">
        <v>-84.604100000000003</v>
      </c>
      <c r="C1259" s="2">
        <v>301.89999999999998</v>
      </c>
      <c r="D1259" s="2">
        <v>0.6</v>
      </c>
      <c r="E1259" s="2">
        <v>0.5</v>
      </c>
      <c r="F1259" s="4">
        <v>42644</v>
      </c>
      <c r="G1259" s="2">
        <v>645</v>
      </c>
      <c r="H1259" s="2" t="s">
        <v>0</v>
      </c>
      <c r="I1259" s="2" t="s">
        <v>1</v>
      </c>
      <c r="J1259" s="2" t="s">
        <v>2</v>
      </c>
      <c r="K1259" s="2">
        <v>287.60000000000002</v>
      </c>
      <c r="L1259" s="2">
        <v>0</v>
      </c>
      <c r="M1259" s="6" t="s">
        <v>0</v>
      </c>
      <c r="N1259" s="23"/>
      <c r="O1259" s="21" t="str">
        <f>Comodines[[#This Row],[Lat_trunc]]&amp;Comodines[[#This Row],[Lon_trunc]]</f>
        <v>30.658-84.604</v>
      </c>
      <c r="P1259" s="21">
        <f>MROUND(Datos[[#This Row],[Latitude]],IF(Datos[[#This Row],[Latitude]]&lt;0,-Precisión,Precisión))</f>
        <v>30.658000000000001</v>
      </c>
      <c r="Q1259" s="21">
        <f>MROUND(Datos[[#This Row],[Longitude]],IF(Datos[[#This Row],[Longitude]]&lt;0,-Precisión,Precisión))</f>
        <v>-84.603999999999999</v>
      </c>
      <c r="R1259" s="1">
        <v>1258</v>
      </c>
      <c r="S1259" s="5" t="b">
        <f>AND(Datos[[#This Row],[Latitude]]&gt;=Latitud_,Datos[[#This Row],[Latitude]]&lt;=_Latitud)</f>
        <v>0</v>
      </c>
      <c r="T1259" s="2" t="b">
        <f>AND(Datos[[#This Row],[Longitude]]&gt;=Longitud_,Datos[[#This Row],[Longitude]]&lt;=_Longitud)</f>
        <v>0</v>
      </c>
      <c r="U1259" s="2" t="b">
        <f>AND(Comodines[[#This Row],[Latitud]],Comodines[[#This Row],[Longitud]])</f>
        <v>0</v>
      </c>
      <c r="V1259" s="2" t="b">
        <f>IF(COUNTIFS($O$2:O1259,Comodines[[#This Row],[LatT&amp;LonT]],$F$2:F1259,Datos[[#This Row],[Acq_date]]-1)=0,TRUE,FALSE)</f>
        <v>1</v>
      </c>
      <c r="W1259" s="2" t="b">
        <f>AND(Comodines[[#This Row],[L&amp;L]],Comodines[[#This Row],[Nuevo_Fuego]])</f>
        <v>0</v>
      </c>
      <c r="X1259" s="2" t="str">
        <f>IF(Comodines[[#This Row],[L&amp;L]],Comodines[[#This Row],[Contador]],"")</f>
        <v/>
      </c>
      <c r="Y1259" s="2" t="str">
        <f>IFERROR(SMALL(Comodines[L&amp;LC1],COUNTA($U$2:U1259)),"")</f>
        <v/>
      </c>
      <c r="Z1259" s="2" t="str">
        <f>IF(AND(Comodines[[#This Row],[Nuevo_Fuego]],Comodines[[#This Row],[L&amp;L]]),Comodines[[#This Row],[Contador]],"")</f>
        <v/>
      </c>
      <c r="AA1259" s="2" t="str">
        <f>IFERROR(SMALL(Comodines[FuegoC1],COUNTA($W$2:W1259)),"")</f>
        <v/>
      </c>
      <c r="AB1259" s="3"/>
      <c r="AD1259" s="3"/>
      <c r="AE1259" s="3"/>
    </row>
    <row r="1260" spans="1:31" ht="15" x14ac:dyDescent="0.25">
      <c r="A1260" s="25">
        <v>30.1828</v>
      </c>
      <c r="B1260" s="18">
        <v>-82.975359999999995</v>
      </c>
      <c r="C1260" s="2">
        <v>297.39999999999998</v>
      </c>
      <c r="D1260" s="2">
        <v>0.5</v>
      </c>
      <c r="E1260" s="2">
        <v>0.5</v>
      </c>
      <c r="F1260" s="4">
        <v>42644</v>
      </c>
      <c r="G1260" s="2">
        <v>645</v>
      </c>
      <c r="H1260" s="2" t="s">
        <v>0</v>
      </c>
      <c r="I1260" s="2" t="s">
        <v>1</v>
      </c>
      <c r="J1260" s="2" t="s">
        <v>2</v>
      </c>
      <c r="K1260" s="2">
        <v>287.39999999999998</v>
      </c>
      <c r="L1260" s="2">
        <v>0</v>
      </c>
      <c r="M1260" s="6" t="s">
        <v>0</v>
      </c>
      <c r="N1260" s="23"/>
      <c r="O1260" s="21" t="str">
        <f>Comodines[[#This Row],[Lat_trunc]]&amp;Comodines[[#This Row],[Lon_trunc]]</f>
        <v>30.183-82.9755</v>
      </c>
      <c r="P1260" s="21">
        <f>MROUND(Datos[[#This Row],[Latitude]],IF(Datos[[#This Row],[Latitude]]&lt;0,-Precisión,Precisión))</f>
        <v>30.183</v>
      </c>
      <c r="Q1260" s="21">
        <f>MROUND(Datos[[#This Row],[Longitude]],IF(Datos[[#This Row],[Longitude]]&lt;0,-Precisión,Precisión))</f>
        <v>-82.975499999999997</v>
      </c>
      <c r="R1260" s="1">
        <v>1259</v>
      </c>
      <c r="S1260" s="5" t="b">
        <f>AND(Datos[[#This Row],[Latitude]]&gt;=Latitud_,Datos[[#This Row],[Latitude]]&lt;=_Latitud)</f>
        <v>0</v>
      </c>
      <c r="T1260" s="2" t="b">
        <f>AND(Datos[[#This Row],[Longitude]]&gt;=Longitud_,Datos[[#This Row],[Longitude]]&lt;=_Longitud)</f>
        <v>0</v>
      </c>
      <c r="U1260" s="2" t="b">
        <f>AND(Comodines[[#This Row],[Latitud]],Comodines[[#This Row],[Longitud]])</f>
        <v>0</v>
      </c>
      <c r="V1260" s="2" t="b">
        <f>IF(COUNTIFS($O$2:O1260,Comodines[[#This Row],[LatT&amp;LonT]],$F$2:F1260,Datos[[#This Row],[Acq_date]]-1)=0,TRUE,FALSE)</f>
        <v>1</v>
      </c>
      <c r="W1260" s="2" t="b">
        <f>AND(Comodines[[#This Row],[L&amp;L]],Comodines[[#This Row],[Nuevo_Fuego]])</f>
        <v>0</v>
      </c>
      <c r="X1260" s="2" t="str">
        <f>IF(Comodines[[#This Row],[L&amp;L]],Comodines[[#This Row],[Contador]],"")</f>
        <v/>
      </c>
      <c r="Y1260" s="2" t="str">
        <f>IFERROR(SMALL(Comodines[L&amp;LC1],COUNTA($U$2:U1260)),"")</f>
        <v/>
      </c>
      <c r="Z1260" s="2" t="str">
        <f>IF(AND(Comodines[[#This Row],[Nuevo_Fuego]],Comodines[[#This Row],[L&amp;L]]),Comodines[[#This Row],[Contador]],"")</f>
        <v/>
      </c>
      <c r="AA1260" s="2" t="str">
        <f>IFERROR(SMALL(Comodines[FuegoC1],COUNTA($W$2:W1260)),"")</f>
        <v/>
      </c>
      <c r="AB1260" s="3"/>
      <c r="AD1260" s="3"/>
      <c r="AE1260" s="3"/>
    </row>
    <row r="1261" spans="1:31" ht="15" x14ac:dyDescent="0.25">
      <c r="A1261" s="25">
        <v>30.06944</v>
      </c>
      <c r="B1261" s="18">
        <v>-83.522289999999998</v>
      </c>
      <c r="C1261" s="2">
        <v>298.7</v>
      </c>
      <c r="D1261" s="2">
        <v>0.5</v>
      </c>
      <c r="E1261" s="2">
        <v>0.5</v>
      </c>
      <c r="F1261" s="4">
        <v>42644</v>
      </c>
      <c r="G1261" s="2">
        <v>645</v>
      </c>
      <c r="H1261" s="2" t="s">
        <v>0</v>
      </c>
      <c r="I1261" s="2" t="s">
        <v>1</v>
      </c>
      <c r="J1261" s="2" t="s">
        <v>2</v>
      </c>
      <c r="K1261" s="2">
        <v>288.7</v>
      </c>
      <c r="L1261" s="2">
        <v>0</v>
      </c>
      <c r="M1261" s="6" t="s">
        <v>0</v>
      </c>
      <c r="N1261" s="23"/>
      <c r="O1261" s="21" t="str">
        <f>Comodines[[#This Row],[Lat_trunc]]&amp;Comodines[[#This Row],[Lon_trunc]]</f>
        <v>30.0695-83.5225</v>
      </c>
      <c r="P1261" s="21">
        <f>MROUND(Datos[[#This Row],[Latitude]],IF(Datos[[#This Row],[Latitude]]&lt;0,-Precisión,Precisión))</f>
        <v>30.069500000000001</v>
      </c>
      <c r="Q1261" s="21">
        <f>MROUND(Datos[[#This Row],[Longitude]],IF(Datos[[#This Row],[Longitude]]&lt;0,-Precisión,Precisión))</f>
        <v>-83.522500000000008</v>
      </c>
      <c r="R1261" s="1">
        <v>1260</v>
      </c>
      <c r="S1261" s="5" t="b">
        <f>AND(Datos[[#This Row],[Latitude]]&gt;=Latitud_,Datos[[#This Row],[Latitude]]&lt;=_Latitud)</f>
        <v>0</v>
      </c>
      <c r="T1261" s="2" t="b">
        <f>AND(Datos[[#This Row],[Longitude]]&gt;=Longitud_,Datos[[#This Row],[Longitude]]&lt;=_Longitud)</f>
        <v>0</v>
      </c>
      <c r="U1261" s="2" t="b">
        <f>AND(Comodines[[#This Row],[Latitud]],Comodines[[#This Row],[Longitud]])</f>
        <v>0</v>
      </c>
      <c r="V1261" s="2" t="b">
        <f>IF(COUNTIFS($O$2:O1261,Comodines[[#This Row],[LatT&amp;LonT]],$F$2:F1261,Datos[[#This Row],[Acq_date]]-1)=0,TRUE,FALSE)</f>
        <v>1</v>
      </c>
      <c r="W1261" s="2" t="b">
        <f>AND(Comodines[[#This Row],[L&amp;L]],Comodines[[#This Row],[Nuevo_Fuego]])</f>
        <v>0</v>
      </c>
      <c r="X1261" s="2" t="str">
        <f>IF(Comodines[[#This Row],[L&amp;L]],Comodines[[#This Row],[Contador]],"")</f>
        <v/>
      </c>
      <c r="Y1261" s="2" t="str">
        <f>IFERROR(SMALL(Comodines[L&amp;LC1],COUNTA($U$2:U1261)),"")</f>
        <v/>
      </c>
      <c r="Z1261" s="2" t="str">
        <f>IF(AND(Comodines[[#This Row],[Nuevo_Fuego]],Comodines[[#This Row],[L&amp;L]]),Comodines[[#This Row],[Contador]],"")</f>
        <v/>
      </c>
      <c r="AA1261" s="2" t="str">
        <f>IFERROR(SMALL(Comodines[FuegoC1],COUNTA($W$2:W1261)),"")</f>
        <v/>
      </c>
      <c r="AB1261" s="3"/>
      <c r="AD1261" s="3"/>
      <c r="AE1261" s="3"/>
    </row>
    <row r="1262" spans="1:31" ht="15" x14ac:dyDescent="0.25">
      <c r="A1262" s="25">
        <v>30.58089</v>
      </c>
      <c r="B1262" s="18">
        <v>-91.244159999999994</v>
      </c>
      <c r="C1262" s="2">
        <v>298</v>
      </c>
      <c r="D1262" s="2">
        <v>0.7</v>
      </c>
      <c r="E1262" s="2">
        <v>0.8</v>
      </c>
      <c r="F1262" s="4">
        <v>42644</v>
      </c>
      <c r="G1262" s="2">
        <v>645</v>
      </c>
      <c r="H1262" s="2" t="s">
        <v>0</v>
      </c>
      <c r="I1262" s="2" t="s">
        <v>1</v>
      </c>
      <c r="J1262" s="2" t="s">
        <v>2</v>
      </c>
      <c r="K1262" s="2">
        <v>286.3</v>
      </c>
      <c r="L1262" s="2">
        <v>0</v>
      </c>
      <c r="M1262" s="6" t="s">
        <v>0</v>
      </c>
      <c r="N1262" s="23"/>
      <c r="O1262" s="21" t="str">
        <f>Comodines[[#This Row],[Lat_trunc]]&amp;Comodines[[#This Row],[Lon_trunc]]</f>
        <v>30.581-91.244</v>
      </c>
      <c r="P1262" s="21">
        <f>MROUND(Datos[[#This Row],[Latitude]],IF(Datos[[#This Row],[Latitude]]&lt;0,-Precisión,Precisión))</f>
        <v>30.581</v>
      </c>
      <c r="Q1262" s="21">
        <f>MROUND(Datos[[#This Row],[Longitude]],IF(Datos[[#This Row],[Longitude]]&lt;0,-Precisión,Precisión))</f>
        <v>-91.244</v>
      </c>
      <c r="R1262" s="1">
        <v>1261</v>
      </c>
      <c r="S1262" s="5" t="b">
        <f>AND(Datos[[#This Row],[Latitude]]&gt;=Latitud_,Datos[[#This Row],[Latitude]]&lt;=_Latitud)</f>
        <v>0</v>
      </c>
      <c r="T1262" s="2" t="b">
        <f>AND(Datos[[#This Row],[Longitude]]&gt;=Longitud_,Datos[[#This Row],[Longitude]]&lt;=_Longitud)</f>
        <v>0</v>
      </c>
      <c r="U1262" s="2" t="b">
        <f>AND(Comodines[[#This Row],[Latitud]],Comodines[[#This Row],[Longitud]])</f>
        <v>0</v>
      </c>
      <c r="V1262" s="2" t="b">
        <f>IF(COUNTIFS($O$2:O1262,Comodines[[#This Row],[LatT&amp;LonT]],$F$2:F1262,Datos[[#This Row],[Acq_date]]-1)=0,TRUE,FALSE)</f>
        <v>1</v>
      </c>
      <c r="W1262" s="2" t="b">
        <f>AND(Comodines[[#This Row],[L&amp;L]],Comodines[[#This Row],[Nuevo_Fuego]])</f>
        <v>0</v>
      </c>
      <c r="X1262" s="2" t="str">
        <f>IF(Comodines[[#This Row],[L&amp;L]],Comodines[[#This Row],[Contador]],"")</f>
        <v/>
      </c>
      <c r="Y1262" s="2" t="str">
        <f>IFERROR(SMALL(Comodines[L&amp;LC1],COUNTA($U$2:U1262)),"")</f>
        <v/>
      </c>
      <c r="Z1262" s="2" t="str">
        <f>IF(AND(Comodines[[#This Row],[Nuevo_Fuego]],Comodines[[#This Row],[L&amp;L]]),Comodines[[#This Row],[Contador]],"")</f>
        <v/>
      </c>
      <c r="AA1262" s="2" t="str">
        <f>IFERROR(SMALL(Comodines[FuegoC1],COUNTA($W$2:W1262)),"")</f>
        <v/>
      </c>
      <c r="AB1262" s="3"/>
      <c r="AD1262" s="3"/>
      <c r="AE1262" s="3"/>
    </row>
    <row r="1263" spans="1:31" ht="15" x14ac:dyDescent="0.25">
      <c r="A1263" s="25">
        <v>30.48518</v>
      </c>
      <c r="B1263" s="18">
        <v>-91.184510000000003</v>
      </c>
      <c r="C1263" s="2">
        <v>303</v>
      </c>
      <c r="D1263" s="2">
        <v>0.7</v>
      </c>
      <c r="E1263" s="2">
        <v>0.8</v>
      </c>
      <c r="F1263" s="4">
        <v>42644</v>
      </c>
      <c r="G1263" s="2">
        <v>645</v>
      </c>
      <c r="H1263" s="2" t="s">
        <v>0</v>
      </c>
      <c r="I1263" s="2" t="s">
        <v>1</v>
      </c>
      <c r="J1263" s="2" t="s">
        <v>2</v>
      </c>
      <c r="K1263" s="2">
        <v>290.60000000000002</v>
      </c>
      <c r="L1263" s="2">
        <v>0</v>
      </c>
      <c r="M1263" s="6" t="s">
        <v>0</v>
      </c>
      <c r="N1263" s="23"/>
      <c r="O1263" s="21" t="str">
        <f>Comodines[[#This Row],[Lat_trunc]]&amp;Comodines[[#This Row],[Lon_trunc]]</f>
        <v>30.485-91.1845</v>
      </c>
      <c r="P1263" s="21">
        <f>MROUND(Datos[[#This Row],[Latitude]],IF(Datos[[#This Row],[Latitude]]&lt;0,-Precisión,Precisión))</f>
        <v>30.484999999999999</v>
      </c>
      <c r="Q1263" s="21">
        <f>MROUND(Datos[[#This Row],[Longitude]],IF(Datos[[#This Row],[Longitude]]&lt;0,-Precisión,Precisión))</f>
        <v>-91.1845</v>
      </c>
      <c r="R1263" s="1">
        <v>1262</v>
      </c>
      <c r="S1263" s="5" t="b">
        <f>AND(Datos[[#This Row],[Latitude]]&gt;=Latitud_,Datos[[#This Row],[Latitude]]&lt;=_Latitud)</f>
        <v>0</v>
      </c>
      <c r="T1263" s="2" t="b">
        <f>AND(Datos[[#This Row],[Longitude]]&gt;=Longitud_,Datos[[#This Row],[Longitude]]&lt;=_Longitud)</f>
        <v>0</v>
      </c>
      <c r="U1263" s="2" t="b">
        <f>AND(Comodines[[#This Row],[Latitud]],Comodines[[#This Row],[Longitud]])</f>
        <v>0</v>
      </c>
      <c r="V1263" s="2" t="b">
        <f>IF(COUNTIFS($O$2:O1263,Comodines[[#This Row],[LatT&amp;LonT]],$F$2:F1263,Datos[[#This Row],[Acq_date]]-1)=0,TRUE,FALSE)</f>
        <v>1</v>
      </c>
      <c r="W1263" s="2" t="b">
        <f>AND(Comodines[[#This Row],[L&amp;L]],Comodines[[#This Row],[Nuevo_Fuego]])</f>
        <v>0</v>
      </c>
      <c r="X1263" s="2" t="str">
        <f>IF(Comodines[[#This Row],[L&amp;L]],Comodines[[#This Row],[Contador]],"")</f>
        <v/>
      </c>
      <c r="Y1263" s="2" t="str">
        <f>IFERROR(SMALL(Comodines[L&amp;LC1],COUNTA($U$2:U1263)),"")</f>
        <v/>
      </c>
      <c r="Z1263" s="2" t="str">
        <f>IF(AND(Comodines[[#This Row],[Nuevo_Fuego]],Comodines[[#This Row],[L&amp;L]]),Comodines[[#This Row],[Contador]],"")</f>
        <v/>
      </c>
      <c r="AA1263" s="2" t="str">
        <f>IFERROR(SMALL(Comodines[FuegoC1],COUNTA($W$2:W1263)),"")</f>
        <v/>
      </c>
      <c r="AB1263" s="3"/>
      <c r="AD1263" s="3"/>
      <c r="AE1263" s="3"/>
    </row>
    <row r="1264" spans="1:31" ht="15" x14ac:dyDescent="0.25">
      <c r="A1264" s="25">
        <v>29.999089999999999</v>
      </c>
      <c r="B1264" s="18">
        <v>-83.704250000000002</v>
      </c>
      <c r="C1264" s="2">
        <v>299.89999999999998</v>
      </c>
      <c r="D1264" s="2">
        <v>0.5</v>
      </c>
      <c r="E1264" s="2">
        <v>0.5</v>
      </c>
      <c r="F1264" s="4">
        <v>42644</v>
      </c>
      <c r="G1264" s="2">
        <v>645</v>
      </c>
      <c r="H1264" s="2" t="s">
        <v>0</v>
      </c>
      <c r="I1264" s="2" t="s">
        <v>1</v>
      </c>
      <c r="J1264" s="2" t="s">
        <v>2</v>
      </c>
      <c r="K1264" s="2">
        <v>286.3</v>
      </c>
      <c r="L1264" s="2">
        <v>0</v>
      </c>
      <c r="M1264" s="6" t="s">
        <v>0</v>
      </c>
      <c r="N1264" s="23"/>
      <c r="O1264" s="21" t="str">
        <f>Comodines[[#This Row],[Lat_trunc]]&amp;Comodines[[#This Row],[Lon_trunc]]</f>
        <v>29.999-83.7045</v>
      </c>
      <c r="P1264" s="21">
        <f>MROUND(Datos[[#This Row],[Latitude]],IF(Datos[[#This Row],[Latitude]]&lt;0,-Precisión,Precisión))</f>
        <v>29.999000000000002</v>
      </c>
      <c r="Q1264" s="21">
        <f>MROUND(Datos[[#This Row],[Longitude]],IF(Datos[[#This Row],[Longitude]]&lt;0,-Precisión,Precisión))</f>
        <v>-83.704499999999996</v>
      </c>
      <c r="R1264" s="1">
        <v>1263</v>
      </c>
      <c r="S1264" s="5" t="b">
        <f>AND(Datos[[#This Row],[Latitude]]&gt;=Latitud_,Datos[[#This Row],[Latitude]]&lt;=_Latitud)</f>
        <v>0</v>
      </c>
      <c r="T1264" s="2" t="b">
        <f>AND(Datos[[#This Row],[Longitude]]&gt;=Longitud_,Datos[[#This Row],[Longitude]]&lt;=_Longitud)</f>
        <v>0</v>
      </c>
      <c r="U1264" s="2" t="b">
        <f>AND(Comodines[[#This Row],[Latitud]],Comodines[[#This Row],[Longitud]])</f>
        <v>0</v>
      </c>
      <c r="V1264" s="2" t="b">
        <f>IF(COUNTIFS($O$2:O1264,Comodines[[#This Row],[LatT&amp;LonT]],$F$2:F1264,Datos[[#This Row],[Acq_date]]-1)=0,TRUE,FALSE)</f>
        <v>1</v>
      </c>
      <c r="W1264" s="2" t="b">
        <f>AND(Comodines[[#This Row],[L&amp;L]],Comodines[[#This Row],[Nuevo_Fuego]])</f>
        <v>0</v>
      </c>
      <c r="X1264" s="2" t="str">
        <f>IF(Comodines[[#This Row],[L&amp;L]],Comodines[[#This Row],[Contador]],"")</f>
        <v/>
      </c>
      <c r="Y1264" s="2" t="str">
        <f>IFERROR(SMALL(Comodines[L&amp;LC1],COUNTA($U$2:U1264)),"")</f>
        <v/>
      </c>
      <c r="Z1264" s="2" t="str">
        <f>IF(AND(Comodines[[#This Row],[Nuevo_Fuego]],Comodines[[#This Row],[L&amp;L]]),Comodines[[#This Row],[Contador]],"")</f>
        <v/>
      </c>
      <c r="AA1264" s="2" t="str">
        <f>IFERROR(SMALL(Comodines[FuegoC1],COUNTA($W$2:W1264)),"")</f>
        <v/>
      </c>
      <c r="AB1264" s="3"/>
      <c r="AD1264" s="3"/>
      <c r="AE1264" s="3"/>
    </row>
    <row r="1265" spans="1:31" ht="15" x14ac:dyDescent="0.25">
      <c r="A1265" s="25">
        <v>30.345320000000001</v>
      </c>
      <c r="B1265" s="18">
        <v>-88.489170000000001</v>
      </c>
      <c r="C1265" s="2">
        <v>302.7</v>
      </c>
      <c r="D1265" s="2">
        <v>0.5</v>
      </c>
      <c r="E1265" s="2">
        <v>0.7</v>
      </c>
      <c r="F1265" s="4">
        <v>42644</v>
      </c>
      <c r="G1265" s="2">
        <v>645</v>
      </c>
      <c r="H1265" s="2" t="s">
        <v>0</v>
      </c>
      <c r="I1265" s="2" t="s">
        <v>1</v>
      </c>
      <c r="J1265" s="2" t="s">
        <v>2</v>
      </c>
      <c r="K1265" s="2">
        <v>291.89999999999998</v>
      </c>
      <c r="L1265" s="2">
        <v>0</v>
      </c>
      <c r="M1265" s="6" t="s">
        <v>0</v>
      </c>
      <c r="N1265" s="23"/>
      <c r="O1265" s="21" t="str">
        <f>Comodines[[#This Row],[Lat_trunc]]&amp;Comodines[[#This Row],[Lon_trunc]]</f>
        <v>30.3455-88.489</v>
      </c>
      <c r="P1265" s="21">
        <f>MROUND(Datos[[#This Row],[Latitude]],IF(Datos[[#This Row],[Latitude]]&lt;0,-Precisión,Precisión))</f>
        <v>30.345500000000001</v>
      </c>
      <c r="Q1265" s="21">
        <f>MROUND(Datos[[#This Row],[Longitude]],IF(Datos[[#This Row],[Longitude]]&lt;0,-Precisión,Precisión))</f>
        <v>-88.489000000000004</v>
      </c>
      <c r="R1265" s="1">
        <v>1264</v>
      </c>
      <c r="S1265" s="5" t="b">
        <f>AND(Datos[[#This Row],[Latitude]]&gt;=Latitud_,Datos[[#This Row],[Latitude]]&lt;=_Latitud)</f>
        <v>0</v>
      </c>
      <c r="T1265" s="2" t="b">
        <f>AND(Datos[[#This Row],[Longitude]]&gt;=Longitud_,Datos[[#This Row],[Longitude]]&lt;=_Longitud)</f>
        <v>0</v>
      </c>
      <c r="U1265" s="2" t="b">
        <f>AND(Comodines[[#This Row],[Latitud]],Comodines[[#This Row],[Longitud]])</f>
        <v>0</v>
      </c>
      <c r="V1265" s="2" t="b">
        <f>IF(COUNTIFS($O$2:O1265,Comodines[[#This Row],[LatT&amp;LonT]],$F$2:F1265,Datos[[#This Row],[Acq_date]]-1)=0,TRUE,FALSE)</f>
        <v>1</v>
      </c>
      <c r="W1265" s="2" t="b">
        <f>AND(Comodines[[#This Row],[L&amp;L]],Comodines[[#This Row],[Nuevo_Fuego]])</f>
        <v>0</v>
      </c>
      <c r="X1265" s="2" t="str">
        <f>IF(Comodines[[#This Row],[L&amp;L]],Comodines[[#This Row],[Contador]],"")</f>
        <v/>
      </c>
      <c r="Y1265" s="2" t="str">
        <f>IFERROR(SMALL(Comodines[L&amp;LC1],COUNTA($U$2:U1265)),"")</f>
        <v/>
      </c>
      <c r="Z1265" s="2" t="str">
        <f>IF(AND(Comodines[[#This Row],[Nuevo_Fuego]],Comodines[[#This Row],[L&amp;L]]),Comodines[[#This Row],[Contador]],"")</f>
        <v/>
      </c>
      <c r="AA1265" s="2" t="str">
        <f>IFERROR(SMALL(Comodines[FuegoC1],COUNTA($W$2:W1265)),"")</f>
        <v/>
      </c>
      <c r="AB1265" s="3"/>
      <c r="AD1265" s="3"/>
      <c r="AE1265" s="3"/>
    </row>
    <row r="1266" spans="1:31" ht="15" x14ac:dyDescent="0.25">
      <c r="A1266" s="25">
        <v>30.33942</v>
      </c>
      <c r="B1266" s="18">
        <v>-88.495249999999999</v>
      </c>
      <c r="C1266" s="2">
        <v>301.2</v>
      </c>
      <c r="D1266" s="2">
        <v>0.5</v>
      </c>
      <c r="E1266" s="2">
        <v>0.7</v>
      </c>
      <c r="F1266" s="4">
        <v>42644</v>
      </c>
      <c r="G1266" s="2">
        <v>645</v>
      </c>
      <c r="H1266" s="2" t="s">
        <v>0</v>
      </c>
      <c r="I1266" s="2" t="s">
        <v>1</v>
      </c>
      <c r="J1266" s="2" t="s">
        <v>2</v>
      </c>
      <c r="K1266" s="2">
        <v>291.10000000000002</v>
      </c>
      <c r="L1266" s="2">
        <v>0</v>
      </c>
      <c r="M1266" s="6" t="s">
        <v>0</v>
      </c>
      <c r="N1266" s="23"/>
      <c r="O1266" s="21" t="str">
        <f>Comodines[[#This Row],[Lat_trunc]]&amp;Comodines[[#This Row],[Lon_trunc]]</f>
        <v>30.3395-88.4955</v>
      </c>
      <c r="P1266" s="21">
        <f>MROUND(Datos[[#This Row],[Latitude]],IF(Datos[[#This Row],[Latitude]]&lt;0,-Precisión,Precisión))</f>
        <v>30.339500000000001</v>
      </c>
      <c r="Q1266" s="21">
        <f>MROUND(Datos[[#This Row],[Longitude]],IF(Datos[[#This Row],[Longitude]]&lt;0,-Precisión,Precisión))</f>
        <v>-88.495500000000007</v>
      </c>
      <c r="R1266" s="1">
        <v>1265</v>
      </c>
      <c r="S1266" s="5" t="b">
        <f>AND(Datos[[#This Row],[Latitude]]&gt;=Latitud_,Datos[[#This Row],[Latitude]]&lt;=_Latitud)</f>
        <v>0</v>
      </c>
      <c r="T1266" s="2" t="b">
        <f>AND(Datos[[#This Row],[Longitude]]&gt;=Longitud_,Datos[[#This Row],[Longitude]]&lt;=_Longitud)</f>
        <v>0</v>
      </c>
      <c r="U1266" s="2" t="b">
        <f>AND(Comodines[[#This Row],[Latitud]],Comodines[[#This Row],[Longitud]])</f>
        <v>0</v>
      </c>
      <c r="V1266" s="2" t="b">
        <f>IF(COUNTIFS($O$2:O1266,Comodines[[#This Row],[LatT&amp;LonT]],$F$2:F1266,Datos[[#This Row],[Acq_date]]-1)=0,TRUE,FALSE)</f>
        <v>1</v>
      </c>
      <c r="W1266" s="2" t="b">
        <f>AND(Comodines[[#This Row],[L&amp;L]],Comodines[[#This Row],[Nuevo_Fuego]])</f>
        <v>0</v>
      </c>
      <c r="X1266" s="2" t="str">
        <f>IF(Comodines[[#This Row],[L&amp;L]],Comodines[[#This Row],[Contador]],"")</f>
        <v/>
      </c>
      <c r="Y1266" s="2" t="str">
        <f>IFERROR(SMALL(Comodines[L&amp;LC1],COUNTA($U$2:U1266)),"")</f>
        <v/>
      </c>
      <c r="Z1266" s="2" t="str">
        <f>IF(AND(Comodines[[#This Row],[Nuevo_Fuego]],Comodines[[#This Row],[L&amp;L]]),Comodines[[#This Row],[Contador]],"")</f>
        <v/>
      </c>
      <c r="AA1266" s="2" t="str">
        <f>IFERROR(SMALL(Comodines[FuegoC1],COUNTA($W$2:W1266)),"")</f>
        <v/>
      </c>
      <c r="AB1266" s="3"/>
      <c r="AD1266" s="3"/>
      <c r="AE1266" s="3"/>
    </row>
    <row r="1267" spans="1:31" ht="15" x14ac:dyDescent="0.25">
      <c r="A1267" s="25">
        <v>30.339120000000001</v>
      </c>
      <c r="B1267" s="18">
        <v>-88.489720000000005</v>
      </c>
      <c r="C1267" s="2">
        <v>301.89999999999998</v>
      </c>
      <c r="D1267" s="2">
        <v>0.5</v>
      </c>
      <c r="E1267" s="2">
        <v>0.7</v>
      </c>
      <c r="F1267" s="4">
        <v>42644</v>
      </c>
      <c r="G1267" s="2">
        <v>645</v>
      </c>
      <c r="H1267" s="2" t="s">
        <v>0</v>
      </c>
      <c r="I1267" s="2" t="s">
        <v>1</v>
      </c>
      <c r="J1267" s="2" t="s">
        <v>2</v>
      </c>
      <c r="K1267" s="2">
        <v>290.89999999999998</v>
      </c>
      <c r="L1267" s="2">
        <v>0</v>
      </c>
      <c r="M1267" s="6" t="s">
        <v>0</v>
      </c>
      <c r="N1267" s="23"/>
      <c r="O1267" s="21" t="str">
        <f>Comodines[[#This Row],[Lat_trunc]]&amp;Comodines[[#This Row],[Lon_trunc]]</f>
        <v>30.339-88.4895</v>
      </c>
      <c r="P1267" s="21">
        <f>MROUND(Datos[[#This Row],[Latitude]],IF(Datos[[#This Row],[Latitude]]&lt;0,-Precisión,Precisión))</f>
        <v>30.339000000000002</v>
      </c>
      <c r="Q1267" s="21">
        <f>MROUND(Datos[[#This Row],[Longitude]],IF(Datos[[#This Row],[Longitude]]&lt;0,-Precisión,Precisión))</f>
        <v>-88.489500000000007</v>
      </c>
      <c r="R1267" s="1">
        <v>1266</v>
      </c>
      <c r="S1267" s="5" t="b">
        <f>AND(Datos[[#This Row],[Latitude]]&gt;=Latitud_,Datos[[#This Row],[Latitude]]&lt;=_Latitud)</f>
        <v>0</v>
      </c>
      <c r="T1267" s="2" t="b">
        <f>AND(Datos[[#This Row],[Longitude]]&gt;=Longitud_,Datos[[#This Row],[Longitude]]&lt;=_Longitud)</f>
        <v>0</v>
      </c>
      <c r="U1267" s="2" t="b">
        <f>AND(Comodines[[#This Row],[Latitud]],Comodines[[#This Row],[Longitud]])</f>
        <v>0</v>
      </c>
      <c r="V1267" s="2" t="b">
        <f>IF(COUNTIFS($O$2:O1267,Comodines[[#This Row],[LatT&amp;LonT]],$F$2:F1267,Datos[[#This Row],[Acq_date]]-1)=0,TRUE,FALSE)</f>
        <v>1</v>
      </c>
      <c r="W1267" s="2" t="b">
        <f>AND(Comodines[[#This Row],[L&amp;L]],Comodines[[#This Row],[Nuevo_Fuego]])</f>
        <v>0</v>
      </c>
      <c r="X1267" s="2" t="str">
        <f>IF(Comodines[[#This Row],[L&amp;L]],Comodines[[#This Row],[Contador]],"")</f>
        <v/>
      </c>
      <c r="Y1267" s="2" t="str">
        <f>IFERROR(SMALL(Comodines[L&amp;LC1],COUNTA($U$2:U1267)),"")</f>
        <v/>
      </c>
      <c r="Z1267" s="2" t="str">
        <f>IF(AND(Comodines[[#This Row],[Nuevo_Fuego]],Comodines[[#This Row],[L&amp;L]]),Comodines[[#This Row],[Contador]],"")</f>
        <v/>
      </c>
      <c r="AA1267" s="2" t="str">
        <f>IFERROR(SMALL(Comodines[FuegoC1],COUNTA($W$2:W1267)),"")</f>
        <v/>
      </c>
      <c r="AB1267" s="3"/>
      <c r="AD1267" s="3"/>
      <c r="AE1267" s="3"/>
    </row>
    <row r="1268" spans="1:31" ht="15" x14ac:dyDescent="0.25">
      <c r="A1268" s="25">
        <v>30.482410000000002</v>
      </c>
      <c r="B1268" s="18">
        <v>-91.186419999999998</v>
      </c>
      <c r="C1268" s="2">
        <v>300.60000000000002</v>
      </c>
      <c r="D1268" s="2">
        <v>0.7</v>
      </c>
      <c r="E1268" s="2">
        <v>0.8</v>
      </c>
      <c r="F1268" s="4">
        <v>42644</v>
      </c>
      <c r="G1268" s="2">
        <v>645</v>
      </c>
      <c r="H1268" s="2" t="s">
        <v>0</v>
      </c>
      <c r="I1268" s="2" t="s">
        <v>1</v>
      </c>
      <c r="J1268" s="2" t="s">
        <v>2</v>
      </c>
      <c r="K1268" s="2">
        <v>290</v>
      </c>
      <c r="L1268" s="2">
        <v>0</v>
      </c>
      <c r="M1268" s="6" t="s">
        <v>0</v>
      </c>
      <c r="N1268" s="23"/>
      <c r="O1268" s="21" t="str">
        <f>Comodines[[#This Row],[Lat_trunc]]&amp;Comodines[[#This Row],[Lon_trunc]]</f>
        <v>30.4825-91.1865</v>
      </c>
      <c r="P1268" s="21">
        <f>MROUND(Datos[[#This Row],[Latitude]],IF(Datos[[#This Row],[Latitude]]&lt;0,-Precisión,Precisión))</f>
        <v>30.482500000000002</v>
      </c>
      <c r="Q1268" s="21">
        <f>MROUND(Datos[[#This Row],[Longitude]],IF(Datos[[#This Row],[Longitude]]&lt;0,-Precisión,Precisión))</f>
        <v>-91.186499999999995</v>
      </c>
      <c r="R1268" s="1">
        <v>1267</v>
      </c>
      <c r="S1268" s="5" t="b">
        <f>AND(Datos[[#This Row],[Latitude]]&gt;=Latitud_,Datos[[#This Row],[Latitude]]&lt;=_Latitud)</f>
        <v>0</v>
      </c>
      <c r="T1268" s="2" t="b">
        <f>AND(Datos[[#This Row],[Longitude]]&gt;=Longitud_,Datos[[#This Row],[Longitude]]&lt;=_Longitud)</f>
        <v>0</v>
      </c>
      <c r="U1268" s="2" t="b">
        <f>AND(Comodines[[#This Row],[Latitud]],Comodines[[#This Row],[Longitud]])</f>
        <v>0</v>
      </c>
      <c r="V1268" s="2" t="b">
        <f>IF(COUNTIFS($O$2:O1268,Comodines[[#This Row],[LatT&amp;LonT]],$F$2:F1268,Datos[[#This Row],[Acq_date]]-1)=0,TRUE,FALSE)</f>
        <v>1</v>
      </c>
      <c r="W1268" s="2" t="b">
        <f>AND(Comodines[[#This Row],[L&amp;L]],Comodines[[#This Row],[Nuevo_Fuego]])</f>
        <v>0</v>
      </c>
      <c r="X1268" s="2" t="str">
        <f>IF(Comodines[[#This Row],[L&amp;L]],Comodines[[#This Row],[Contador]],"")</f>
        <v/>
      </c>
      <c r="Y1268" s="2" t="str">
        <f>IFERROR(SMALL(Comodines[L&amp;LC1],COUNTA($U$2:U1268)),"")</f>
        <v/>
      </c>
      <c r="Z1268" s="2" t="str">
        <f>IF(AND(Comodines[[#This Row],[Nuevo_Fuego]],Comodines[[#This Row],[L&amp;L]]),Comodines[[#This Row],[Contador]],"")</f>
        <v/>
      </c>
      <c r="AA1268" s="2" t="str">
        <f>IFERROR(SMALL(Comodines[FuegoC1],COUNTA($W$2:W1268)),"")</f>
        <v/>
      </c>
      <c r="AB1268" s="3"/>
      <c r="AD1268" s="3"/>
      <c r="AE1268" s="3"/>
    </row>
    <row r="1269" spans="1:31" ht="15" x14ac:dyDescent="0.25">
      <c r="A1269" s="25">
        <v>30.48208</v>
      </c>
      <c r="B1269" s="18">
        <v>-91.178250000000006</v>
      </c>
      <c r="C1269" s="2">
        <v>299.7</v>
      </c>
      <c r="D1269" s="2">
        <v>0.7</v>
      </c>
      <c r="E1269" s="2">
        <v>0.8</v>
      </c>
      <c r="F1269" s="4">
        <v>42644</v>
      </c>
      <c r="G1269" s="2">
        <v>645</v>
      </c>
      <c r="H1269" s="2" t="s">
        <v>0</v>
      </c>
      <c r="I1269" s="2" t="s">
        <v>1</v>
      </c>
      <c r="J1269" s="2" t="s">
        <v>2</v>
      </c>
      <c r="K1269" s="2">
        <v>289.60000000000002</v>
      </c>
      <c r="L1269" s="2">
        <v>0</v>
      </c>
      <c r="M1269" s="6" t="s">
        <v>0</v>
      </c>
      <c r="N1269" s="23"/>
      <c r="O1269" s="21" t="str">
        <f>Comodines[[#This Row],[Lat_trunc]]&amp;Comodines[[#This Row],[Lon_trunc]]</f>
        <v>30.482-91.1785</v>
      </c>
      <c r="P1269" s="21">
        <f>MROUND(Datos[[#This Row],[Latitude]],IF(Datos[[#This Row],[Latitude]]&lt;0,-Precisión,Precisión))</f>
        <v>30.481999999999999</v>
      </c>
      <c r="Q1269" s="21">
        <f>MROUND(Datos[[#This Row],[Longitude]],IF(Datos[[#This Row],[Longitude]]&lt;0,-Precisión,Precisión))</f>
        <v>-91.1785</v>
      </c>
      <c r="R1269" s="1">
        <v>1268</v>
      </c>
      <c r="S1269" s="5" t="b">
        <f>AND(Datos[[#This Row],[Latitude]]&gt;=Latitud_,Datos[[#This Row],[Latitude]]&lt;=_Latitud)</f>
        <v>0</v>
      </c>
      <c r="T1269" s="2" t="b">
        <f>AND(Datos[[#This Row],[Longitude]]&gt;=Longitud_,Datos[[#This Row],[Longitude]]&lt;=_Longitud)</f>
        <v>0</v>
      </c>
      <c r="U1269" s="2" t="b">
        <f>AND(Comodines[[#This Row],[Latitud]],Comodines[[#This Row],[Longitud]])</f>
        <v>0</v>
      </c>
      <c r="V1269" s="2" t="b">
        <f>IF(COUNTIFS($O$2:O1269,Comodines[[#This Row],[LatT&amp;LonT]],$F$2:F1269,Datos[[#This Row],[Acq_date]]-1)=0,TRUE,FALSE)</f>
        <v>1</v>
      </c>
      <c r="W1269" s="2" t="b">
        <f>AND(Comodines[[#This Row],[L&amp;L]],Comodines[[#This Row],[Nuevo_Fuego]])</f>
        <v>0</v>
      </c>
      <c r="X1269" s="2" t="str">
        <f>IF(Comodines[[#This Row],[L&amp;L]],Comodines[[#This Row],[Contador]],"")</f>
        <v/>
      </c>
      <c r="Y1269" s="2" t="str">
        <f>IFERROR(SMALL(Comodines[L&amp;LC1],COUNTA($U$2:U1269)),"")</f>
        <v/>
      </c>
      <c r="Z1269" s="2" t="str">
        <f>IF(AND(Comodines[[#This Row],[Nuevo_Fuego]],Comodines[[#This Row],[L&amp;L]]),Comodines[[#This Row],[Contador]],"")</f>
        <v/>
      </c>
      <c r="AA1269" s="2" t="str">
        <f>IFERROR(SMALL(Comodines[FuegoC1],COUNTA($W$2:W1269)),"")</f>
        <v/>
      </c>
      <c r="AB1269" s="3"/>
      <c r="AD1269" s="3"/>
      <c r="AE1269" s="3"/>
    </row>
    <row r="1270" spans="1:31" ht="15" x14ac:dyDescent="0.25">
      <c r="A1270" s="25">
        <v>30.340689999999999</v>
      </c>
      <c r="B1270" s="18">
        <v>-88.492900000000006</v>
      </c>
      <c r="C1270" s="2">
        <v>305.39999999999998</v>
      </c>
      <c r="D1270" s="2">
        <v>0.5</v>
      </c>
      <c r="E1270" s="2">
        <v>0.7</v>
      </c>
      <c r="F1270" s="4">
        <v>42644</v>
      </c>
      <c r="G1270" s="2">
        <v>645</v>
      </c>
      <c r="H1270" s="2" t="s">
        <v>0</v>
      </c>
      <c r="I1270" s="2" t="s">
        <v>1</v>
      </c>
      <c r="J1270" s="2" t="s">
        <v>2</v>
      </c>
      <c r="K1270" s="2">
        <v>292.3</v>
      </c>
      <c r="L1270" s="2">
        <v>0</v>
      </c>
      <c r="M1270" s="6" t="s">
        <v>0</v>
      </c>
      <c r="N1270" s="23"/>
      <c r="O1270" s="21" t="str">
        <f>Comodines[[#This Row],[Lat_trunc]]&amp;Comodines[[#This Row],[Lon_trunc]]</f>
        <v>30.3405-88.493</v>
      </c>
      <c r="P1270" s="21">
        <f>MROUND(Datos[[#This Row],[Latitude]],IF(Datos[[#This Row],[Latitude]]&lt;0,-Precisión,Precisión))</f>
        <v>30.340500000000002</v>
      </c>
      <c r="Q1270" s="21">
        <f>MROUND(Datos[[#This Row],[Longitude]],IF(Datos[[#This Row],[Longitude]]&lt;0,-Precisión,Precisión))</f>
        <v>-88.492999999999995</v>
      </c>
      <c r="R1270" s="1">
        <v>1269</v>
      </c>
      <c r="S1270" s="5" t="b">
        <f>AND(Datos[[#This Row],[Latitude]]&gt;=Latitud_,Datos[[#This Row],[Latitude]]&lt;=_Latitud)</f>
        <v>0</v>
      </c>
      <c r="T1270" s="2" t="b">
        <f>AND(Datos[[#This Row],[Longitude]]&gt;=Longitud_,Datos[[#This Row],[Longitude]]&lt;=_Longitud)</f>
        <v>0</v>
      </c>
      <c r="U1270" s="2" t="b">
        <f>AND(Comodines[[#This Row],[Latitud]],Comodines[[#This Row],[Longitud]])</f>
        <v>0</v>
      </c>
      <c r="V1270" s="2" t="b">
        <f>IF(COUNTIFS($O$2:O1270,Comodines[[#This Row],[LatT&amp;LonT]],$F$2:F1270,Datos[[#This Row],[Acq_date]]-1)=0,TRUE,FALSE)</f>
        <v>1</v>
      </c>
      <c r="W1270" s="2" t="b">
        <f>AND(Comodines[[#This Row],[L&amp;L]],Comodines[[#This Row],[Nuevo_Fuego]])</f>
        <v>0</v>
      </c>
      <c r="X1270" s="2" t="str">
        <f>IF(Comodines[[#This Row],[L&amp;L]],Comodines[[#This Row],[Contador]],"")</f>
        <v/>
      </c>
      <c r="Y1270" s="2" t="str">
        <f>IFERROR(SMALL(Comodines[L&amp;LC1],COUNTA($U$2:U1270)),"")</f>
        <v/>
      </c>
      <c r="Z1270" s="2" t="str">
        <f>IF(AND(Comodines[[#This Row],[Nuevo_Fuego]],Comodines[[#This Row],[L&amp;L]]),Comodines[[#This Row],[Contador]],"")</f>
        <v/>
      </c>
      <c r="AA1270" s="2" t="str">
        <f>IFERROR(SMALL(Comodines[FuegoC1],COUNTA($W$2:W1270)),"")</f>
        <v/>
      </c>
      <c r="AB1270" s="3"/>
      <c r="AD1270" s="3"/>
      <c r="AE1270" s="3"/>
    </row>
    <row r="1271" spans="1:31" ht="15" x14ac:dyDescent="0.25">
      <c r="A1271" s="25">
        <v>30.34036</v>
      </c>
      <c r="B1271" s="18">
        <v>-88.487369999999999</v>
      </c>
      <c r="C1271" s="2">
        <v>306.39999999999998</v>
      </c>
      <c r="D1271" s="2">
        <v>0.5</v>
      </c>
      <c r="E1271" s="2">
        <v>0.7</v>
      </c>
      <c r="F1271" s="4">
        <v>42644</v>
      </c>
      <c r="G1271" s="2">
        <v>645</v>
      </c>
      <c r="H1271" s="2" t="s">
        <v>0</v>
      </c>
      <c r="I1271" s="2" t="s">
        <v>1</v>
      </c>
      <c r="J1271" s="2" t="s">
        <v>2</v>
      </c>
      <c r="K1271" s="2">
        <v>292.10000000000002</v>
      </c>
      <c r="L1271" s="2">
        <v>0</v>
      </c>
      <c r="M1271" s="6" t="s">
        <v>0</v>
      </c>
      <c r="N1271" s="23"/>
      <c r="O1271" s="21" t="str">
        <f>Comodines[[#This Row],[Lat_trunc]]&amp;Comodines[[#This Row],[Lon_trunc]]</f>
        <v>30.3405-88.4875</v>
      </c>
      <c r="P1271" s="21">
        <f>MROUND(Datos[[#This Row],[Latitude]],IF(Datos[[#This Row],[Latitude]]&lt;0,-Precisión,Precisión))</f>
        <v>30.340500000000002</v>
      </c>
      <c r="Q1271" s="21">
        <f>MROUND(Datos[[#This Row],[Longitude]],IF(Datos[[#This Row],[Longitude]]&lt;0,-Precisión,Precisión))</f>
        <v>-88.487499999999997</v>
      </c>
      <c r="R1271" s="1">
        <v>1270</v>
      </c>
      <c r="S1271" s="5" t="b">
        <f>AND(Datos[[#This Row],[Latitude]]&gt;=Latitud_,Datos[[#This Row],[Latitude]]&lt;=_Latitud)</f>
        <v>0</v>
      </c>
      <c r="T1271" s="2" t="b">
        <f>AND(Datos[[#This Row],[Longitude]]&gt;=Longitud_,Datos[[#This Row],[Longitude]]&lt;=_Longitud)</f>
        <v>0</v>
      </c>
      <c r="U1271" s="2" t="b">
        <f>AND(Comodines[[#This Row],[Latitud]],Comodines[[#This Row],[Longitud]])</f>
        <v>0</v>
      </c>
      <c r="V1271" s="2" t="b">
        <f>IF(COUNTIFS($O$2:O1271,Comodines[[#This Row],[LatT&amp;LonT]],$F$2:F1271,Datos[[#This Row],[Acq_date]]-1)=0,TRUE,FALSE)</f>
        <v>1</v>
      </c>
      <c r="W1271" s="2" t="b">
        <f>AND(Comodines[[#This Row],[L&amp;L]],Comodines[[#This Row],[Nuevo_Fuego]])</f>
        <v>0</v>
      </c>
      <c r="X1271" s="2" t="str">
        <f>IF(Comodines[[#This Row],[L&amp;L]],Comodines[[#This Row],[Contador]],"")</f>
        <v/>
      </c>
      <c r="Y1271" s="2" t="str">
        <f>IFERROR(SMALL(Comodines[L&amp;LC1],COUNTA($U$2:U1271)),"")</f>
        <v/>
      </c>
      <c r="Z1271" s="2" t="str">
        <f>IF(AND(Comodines[[#This Row],[Nuevo_Fuego]],Comodines[[#This Row],[L&amp;L]]),Comodines[[#This Row],[Contador]],"")</f>
        <v/>
      </c>
      <c r="AA1271" s="2" t="str">
        <f>IFERROR(SMALL(Comodines[FuegoC1],COUNTA($W$2:W1271)),"")</f>
        <v/>
      </c>
      <c r="AB1271" s="3"/>
      <c r="AD1271" s="3"/>
      <c r="AE1271" s="3"/>
    </row>
    <row r="1272" spans="1:31" ht="15" x14ac:dyDescent="0.25">
      <c r="A1272" s="25">
        <v>30.326309999999999</v>
      </c>
      <c r="B1272" s="18">
        <v>-91.244609999999994</v>
      </c>
      <c r="C1272" s="2">
        <v>298.39999999999998</v>
      </c>
      <c r="D1272" s="2">
        <v>0.7</v>
      </c>
      <c r="E1272" s="2">
        <v>0.8</v>
      </c>
      <c r="F1272" s="4">
        <v>42644</v>
      </c>
      <c r="G1272" s="2">
        <v>645</v>
      </c>
      <c r="H1272" s="2" t="s">
        <v>0</v>
      </c>
      <c r="I1272" s="2" t="s">
        <v>1</v>
      </c>
      <c r="J1272" s="2" t="s">
        <v>2</v>
      </c>
      <c r="K1272" s="2">
        <v>288</v>
      </c>
      <c r="L1272" s="2">
        <v>0</v>
      </c>
      <c r="M1272" s="6" t="s">
        <v>0</v>
      </c>
      <c r="N1272" s="23"/>
      <c r="O1272" s="21" t="str">
        <f>Comodines[[#This Row],[Lat_trunc]]&amp;Comodines[[#This Row],[Lon_trunc]]</f>
        <v>30.3265-91.2445</v>
      </c>
      <c r="P1272" s="21">
        <f>MROUND(Datos[[#This Row],[Latitude]],IF(Datos[[#This Row],[Latitude]]&lt;0,-Precisión,Precisión))</f>
        <v>30.326499999999999</v>
      </c>
      <c r="Q1272" s="21">
        <f>MROUND(Datos[[#This Row],[Longitude]],IF(Datos[[#This Row],[Longitude]]&lt;0,-Precisión,Precisión))</f>
        <v>-91.244500000000002</v>
      </c>
      <c r="R1272" s="1">
        <v>1271</v>
      </c>
      <c r="S1272" s="5" t="b">
        <f>AND(Datos[[#This Row],[Latitude]]&gt;=Latitud_,Datos[[#This Row],[Latitude]]&lt;=_Latitud)</f>
        <v>0</v>
      </c>
      <c r="T1272" s="2" t="b">
        <f>AND(Datos[[#This Row],[Longitude]]&gt;=Longitud_,Datos[[#This Row],[Longitude]]&lt;=_Longitud)</f>
        <v>0</v>
      </c>
      <c r="U1272" s="2" t="b">
        <f>AND(Comodines[[#This Row],[Latitud]],Comodines[[#This Row],[Longitud]])</f>
        <v>0</v>
      </c>
      <c r="V1272" s="2" t="b">
        <f>IF(COUNTIFS($O$2:O1272,Comodines[[#This Row],[LatT&amp;LonT]],$F$2:F1272,Datos[[#This Row],[Acq_date]]-1)=0,TRUE,FALSE)</f>
        <v>1</v>
      </c>
      <c r="W1272" s="2" t="b">
        <f>AND(Comodines[[#This Row],[L&amp;L]],Comodines[[#This Row],[Nuevo_Fuego]])</f>
        <v>0</v>
      </c>
      <c r="X1272" s="2" t="str">
        <f>IF(Comodines[[#This Row],[L&amp;L]],Comodines[[#This Row],[Contador]],"")</f>
        <v/>
      </c>
      <c r="Y1272" s="2" t="str">
        <f>IFERROR(SMALL(Comodines[L&amp;LC1],COUNTA($U$2:U1272)),"")</f>
        <v/>
      </c>
      <c r="Z1272" s="2" t="str">
        <f>IF(AND(Comodines[[#This Row],[Nuevo_Fuego]],Comodines[[#This Row],[L&amp;L]]),Comodines[[#This Row],[Contador]],"")</f>
        <v/>
      </c>
      <c r="AA1272" s="2" t="str">
        <f>IFERROR(SMALL(Comodines[FuegoC1],COUNTA($W$2:W1272)),"")</f>
        <v/>
      </c>
      <c r="AB1272" s="3"/>
      <c r="AD1272" s="3"/>
      <c r="AE1272" s="3"/>
    </row>
    <row r="1273" spans="1:31" ht="15" x14ac:dyDescent="0.25">
      <c r="A1273" s="25">
        <v>30.324100000000001</v>
      </c>
      <c r="B1273" s="18">
        <v>-91.24033</v>
      </c>
      <c r="C1273" s="2">
        <v>309.2</v>
      </c>
      <c r="D1273" s="2">
        <v>0.7</v>
      </c>
      <c r="E1273" s="2">
        <v>0.8</v>
      </c>
      <c r="F1273" s="4">
        <v>42644</v>
      </c>
      <c r="G1273" s="2">
        <v>645</v>
      </c>
      <c r="H1273" s="2" t="s">
        <v>0</v>
      </c>
      <c r="I1273" s="2" t="s">
        <v>1</v>
      </c>
      <c r="J1273" s="2" t="s">
        <v>2</v>
      </c>
      <c r="K1273" s="2">
        <v>289.2</v>
      </c>
      <c r="L1273" s="2">
        <v>0</v>
      </c>
      <c r="M1273" s="6" t="s">
        <v>0</v>
      </c>
      <c r="N1273" s="23"/>
      <c r="O1273" s="21" t="str">
        <f>Comodines[[#This Row],[Lat_trunc]]&amp;Comodines[[#This Row],[Lon_trunc]]</f>
        <v>30.324-91.2405</v>
      </c>
      <c r="P1273" s="21">
        <f>MROUND(Datos[[#This Row],[Latitude]],IF(Datos[[#This Row],[Latitude]]&lt;0,-Precisión,Precisión))</f>
        <v>30.324000000000002</v>
      </c>
      <c r="Q1273" s="21">
        <f>MROUND(Datos[[#This Row],[Longitude]],IF(Datos[[#This Row],[Longitude]]&lt;0,-Precisión,Precisión))</f>
        <v>-91.240499999999997</v>
      </c>
      <c r="R1273" s="1">
        <v>1272</v>
      </c>
      <c r="S1273" s="5" t="b">
        <f>AND(Datos[[#This Row],[Latitude]]&gt;=Latitud_,Datos[[#This Row],[Latitude]]&lt;=_Latitud)</f>
        <v>0</v>
      </c>
      <c r="T1273" s="2" t="b">
        <f>AND(Datos[[#This Row],[Longitude]]&gt;=Longitud_,Datos[[#This Row],[Longitude]]&lt;=_Longitud)</f>
        <v>0</v>
      </c>
      <c r="U1273" s="2" t="b">
        <f>AND(Comodines[[#This Row],[Latitud]],Comodines[[#This Row],[Longitud]])</f>
        <v>0</v>
      </c>
      <c r="V1273" s="2" t="b">
        <f>IF(COUNTIFS($O$2:O1273,Comodines[[#This Row],[LatT&amp;LonT]],$F$2:F1273,Datos[[#This Row],[Acq_date]]-1)=0,TRUE,FALSE)</f>
        <v>1</v>
      </c>
      <c r="W1273" s="2" t="b">
        <f>AND(Comodines[[#This Row],[L&amp;L]],Comodines[[#This Row],[Nuevo_Fuego]])</f>
        <v>0</v>
      </c>
      <c r="X1273" s="2" t="str">
        <f>IF(Comodines[[#This Row],[L&amp;L]],Comodines[[#This Row],[Contador]],"")</f>
        <v/>
      </c>
      <c r="Y1273" s="2" t="str">
        <f>IFERROR(SMALL(Comodines[L&amp;LC1],COUNTA($U$2:U1273)),"")</f>
        <v/>
      </c>
      <c r="Z1273" s="2" t="str">
        <f>IF(AND(Comodines[[#This Row],[Nuevo_Fuego]],Comodines[[#This Row],[L&amp;L]]),Comodines[[#This Row],[Contador]],"")</f>
        <v/>
      </c>
      <c r="AA1273" s="2" t="str">
        <f>IFERROR(SMALL(Comodines[FuegoC1],COUNTA($W$2:W1273)),"")</f>
        <v/>
      </c>
      <c r="AB1273" s="3"/>
      <c r="AD1273" s="3"/>
      <c r="AE1273" s="3"/>
    </row>
    <row r="1274" spans="1:31" ht="15" x14ac:dyDescent="0.25">
      <c r="A1274" s="25">
        <v>30.092490000000002</v>
      </c>
      <c r="B1274" s="18">
        <v>-90.955209999999994</v>
      </c>
      <c r="C1274" s="2">
        <v>328.8</v>
      </c>
      <c r="D1274" s="2">
        <v>0.7</v>
      </c>
      <c r="E1274" s="2">
        <v>0.8</v>
      </c>
      <c r="F1274" s="4">
        <v>42644</v>
      </c>
      <c r="G1274" s="2">
        <v>645</v>
      </c>
      <c r="H1274" s="2" t="s">
        <v>0</v>
      </c>
      <c r="I1274" s="2" t="s">
        <v>1</v>
      </c>
      <c r="J1274" s="2" t="s">
        <v>2</v>
      </c>
      <c r="K1274" s="2">
        <v>290.10000000000002</v>
      </c>
      <c r="L1274" s="2">
        <v>0</v>
      </c>
      <c r="M1274" s="6" t="s">
        <v>0</v>
      </c>
      <c r="N1274" s="23"/>
      <c r="O1274" s="21" t="str">
        <f>Comodines[[#This Row],[Lat_trunc]]&amp;Comodines[[#This Row],[Lon_trunc]]</f>
        <v>30.0925-90.955</v>
      </c>
      <c r="P1274" s="21">
        <f>MROUND(Datos[[#This Row],[Latitude]],IF(Datos[[#This Row],[Latitude]]&lt;0,-Precisión,Precisión))</f>
        <v>30.092500000000001</v>
      </c>
      <c r="Q1274" s="21">
        <f>MROUND(Datos[[#This Row],[Longitude]],IF(Datos[[#This Row],[Longitude]]&lt;0,-Precisión,Precisión))</f>
        <v>-90.954999999999998</v>
      </c>
      <c r="R1274" s="1">
        <v>1273</v>
      </c>
      <c r="S1274" s="5" t="b">
        <f>AND(Datos[[#This Row],[Latitude]]&gt;=Latitud_,Datos[[#This Row],[Latitude]]&lt;=_Latitud)</f>
        <v>0</v>
      </c>
      <c r="T1274" s="2" t="b">
        <f>AND(Datos[[#This Row],[Longitude]]&gt;=Longitud_,Datos[[#This Row],[Longitude]]&lt;=_Longitud)</f>
        <v>0</v>
      </c>
      <c r="U1274" s="2" t="b">
        <f>AND(Comodines[[#This Row],[Latitud]],Comodines[[#This Row],[Longitud]])</f>
        <v>0</v>
      </c>
      <c r="V1274" s="2" t="b">
        <f>IF(COUNTIFS($O$2:O1274,Comodines[[#This Row],[LatT&amp;LonT]],$F$2:F1274,Datos[[#This Row],[Acq_date]]-1)=0,TRUE,FALSE)</f>
        <v>1</v>
      </c>
      <c r="W1274" s="2" t="b">
        <f>AND(Comodines[[#This Row],[L&amp;L]],Comodines[[#This Row],[Nuevo_Fuego]])</f>
        <v>0</v>
      </c>
      <c r="X1274" s="2" t="str">
        <f>IF(Comodines[[#This Row],[L&amp;L]],Comodines[[#This Row],[Contador]],"")</f>
        <v/>
      </c>
      <c r="Y1274" s="2" t="str">
        <f>IFERROR(SMALL(Comodines[L&amp;LC1],COUNTA($U$2:U1274)),"")</f>
        <v/>
      </c>
      <c r="Z1274" s="2" t="str">
        <f>IF(AND(Comodines[[#This Row],[Nuevo_Fuego]],Comodines[[#This Row],[L&amp;L]]),Comodines[[#This Row],[Contador]],"")</f>
        <v/>
      </c>
      <c r="AA1274" s="2" t="str">
        <f>IFERROR(SMALL(Comodines[FuegoC1],COUNTA($W$2:W1274)),"")</f>
        <v/>
      </c>
      <c r="AB1274" s="3"/>
      <c r="AD1274" s="3"/>
      <c r="AE1274" s="3"/>
    </row>
    <row r="1275" spans="1:31" ht="15" x14ac:dyDescent="0.25">
      <c r="A1275" s="25">
        <v>30.064109999999999</v>
      </c>
      <c r="B1275" s="18">
        <v>-90.601259999999996</v>
      </c>
      <c r="C1275" s="2">
        <v>303.89999999999998</v>
      </c>
      <c r="D1275" s="2">
        <v>0.7</v>
      </c>
      <c r="E1275" s="2">
        <v>0.8</v>
      </c>
      <c r="F1275" s="4">
        <v>42644</v>
      </c>
      <c r="G1275" s="2">
        <v>645</v>
      </c>
      <c r="H1275" s="2" t="s">
        <v>0</v>
      </c>
      <c r="I1275" s="2" t="s">
        <v>1</v>
      </c>
      <c r="J1275" s="2" t="s">
        <v>2</v>
      </c>
      <c r="K1275" s="2">
        <v>290.5</v>
      </c>
      <c r="L1275" s="2">
        <v>0</v>
      </c>
      <c r="M1275" s="6" t="s">
        <v>0</v>
      </c>
      <c r="N1275" s="23"/>
      <c r="O1275" s="21" t="str">
        <f>Comodines[[#This Row],[Lat_trunc]]&amp;Comodines[[#This Row],[Lon_trunc]]</f>
        <v>30.064-90.6015</v>
      </c>
      <c r="P1275" s="21">
        <f>MROUND(Datos[[#This Row],[Latitude]],IF(Datos[[#This Row],[Latitude]]&lt;0,-Precisión,Precisión))</f>
        <v>30.064</v>
      </c>
      <c r="Q1275" s="21">
        <f>MROUND(Datos[[#This Row],[Longitude]],IF(Datos[[#This Row],[Longitude]]&lt;0,-Precisión,Precisión))</f>
        <v>-90.601500000000001</v>
      </c>
      <c r="R1275" s="1">
        <v>1274</v>
      </c>
      <c r="S1275" s="5" t="b">
        <f>AND(Datos[[#This Row],[Latitude]]&gt;=Latitud_,Datos[[#This Row],[Latitude]]&lt;=_Latitud)</f>
        <v>0</v>
      </c>
      <c r="T1275" s="2" t="b">
        <f>AND(Datos[[#This Row],[Longitude]]&gt;=Longitud_,Datos[[#This Row],[Longitude]]&lt;=_Longitud)</f>
        <v>0</v>
      </c>
      <c r="U1275" s="2" t="b">
        <f>AND(Comodines[[#This Row],[Latitud]],Comodines[[#This Row],[Longitud]])</f>
        <v>0</v>
      </c>
      <c r="V1275" s="2" t="b">
        <f>IF(COUNTIFS($O$2:O1275,Comodines[[#This Row],[LatT&amp;LonT]],$F$2:F1275,Datos[[#This Row],[Acq_date]]-1)=0,TRUE,FALSE)</f>
        <v>1</v>
      </c>
      <c r="W1275" s="2" t="b">
        <f>AND(Comodines[[#This Row],[L&amp;L]],Comodines[[#This Row],[Nuevo_Fuego]])</f>
        <v>0</v>
      </c>
      <c r="X1275" s="2" t="str">
        <f>IF(Comodines[[#This Row],[L&amp;L]],Comodines[[#This Row],[Contador]],"")</f>
        <v/>
      </c>
      <c r="Y1275" s="2" t="str">
        <f>IFERROR(SMALL(Comodines[L&amp;LC1],COUNTA($U$2:U1275)),"")</f>
        <v/>
      </c>
      <c r="Z1275" s="2" t="str">
        <f>IF(AND(Comodines[[#This Row],[Nuevo_Fuego]],Comodines[[#This Row],[L&amp;L]]),Comodines[[#This Row],[Contador]],"")</f>
        <v/>
      </c>
      <c r="AA1275" s="2" t="str">
        <f>IFERROR(SMALL(Comodines[FuegoC1],COUNTA($W$2:W1275)),"")</f>
        <v/>
      </c>
      <c r="AB1275" s="3"/>
      <c r="AD1275" s="3"/>
      <c r="AE1275" s="3"/>
    </row>
    <row r="1276" spans="1:31" ht="15" x14ac:dyDescent="0.25">
      <c r="A1276" s="25">
        <v>30.000889999999998</v>
      </c>
      <c r="B1276" s="18">
        <v>-90.408969999999997</v>
      </c>
      <c r="C1276" s="2">
        <v>302.3</v>
      </c>
      <c r="D1276" s="2">
        <v>0.7</v>
      </c>
      <c r="E1276" s="2">
        <v>0.8</v>
      </c>
      <c r="F1276" s="4">
        <v>42644</v>
      </c>
      <c r="G1276" s="2">
        <v>645</v>
      </c>
      <c r="H1276" s="2" t="s">
        <v>0</v>
      </c>
      <c r="I1276" s="2" t="s">
        <v>1</v>
      </c>
      <c r="J1276" s="2" t="s">
        <v>2</v>
      </c>
      <c r="K1276" s="2">
        <v>290.39999999999998</v>
      </c>
      <c r="L1276" s="2">
        <v>0</v>
      </c>
      <c r="M1276" s="6" t="s">
        <v>0</v>
      </c>
      <c r="N1276" s="23"/>
      <c r="O1276" s="21" t="str">
        <f>Comodines[[#This Row],[Lat_trunc]]&amp;Comodines[[#This Row],[Lon_trunc]]</f>
        <v>30.001-90.409</v>
      </c>
      <c r="P1276" s="21">
        <f>MROUND(Datos[[#This Row],[Latitude]],IF(Datos[[#This Row],[Latitude]]&lt;0,-Precisión,Precisión))</f>
        <v>30.001000000000001</v>
      </c>
      <c r="Q1276" s="21">
        <f>MROUND(Datos[[#This Row],[Longitude]],IF(Datos[[#This Row],[Longitude]]&lt;0,-Precisión,Precisión))</f>
        <v>-90.409000000000006</v>
      </c>
      <c r="R1276" s="1">
        <v>1275</v>
      </c>
      <c r="S1276" s="5" t="b">
        <f>AND(Datos[[#This Row],[Latitude]]&gt;=Latitud_,Datos[[#This Row],[Latitude]]&lt;=_Latitud)</f>
        <v>0</v>
      </c>
      <c r="T1276" s="2" t="b">
        <f>AND(Datos[[#This Row],[Longitude]]&gt;=Longitud_,Datos[[#This Row],[Longitude]]&lt;=_Longitud)</f>
        <v>0</v>
      </c>
      <c r="U1276" s="2" t="b">
        <f>AND(Comodines[[#This Row],[Latitud]],Comodines[[#This Row],[Longitud]])</f>
        <v>0</v>
      </c>
      <c r="V1276" s="2" t="b">
        <f>IF(COUNTIFS($O$2:O1276,Comodines[[#This Row],[LatT&amp;LonT]],$F$2:F1276,Datos[[#This Row],[Acq_date]]-1)=0,TRUE,FALSE)</f>
        <v>1</v>
      </c>
      <c r="W1276" s="2" t="b">
        <f>AND(Comodines[[#This Row],[L&amp;L]],Comodines[[#This Row],[Nuevo_Fuego]])</f>
        <v>0</v>
      </c>
      <c r="X1276" s="2" t="str">
        <f>IF(Comodines[[#This Row],[L&amp;L]],Comodines[[#This Row],[Contador]],"")</f>
        <v/>
      </c>
      <c r="Y1276" s="2" t="str">
        <f>IFERROR(SMALL(Comodines[L&amp;LC1],COUNTA($U$2:U1276)),"")</f>
        <v/>
      </c>
      <c r="Z1276" s="2" t="str">
        <f>IF(AND(Comodines[[#This Row],[Nuevo_Fuego]],Comodines[[#This Row],[L&amp;L]]),Comodines[[#This Row],[Contador]],"")</f>
        <v/>
      </c>
      <c r="AA1276" s="2" t="str">
        <f>IFERROR(SMALL(Comodines[FuegoC1],COUNTA($W$2:W1276)),"")</f>
        <v/>
      </c>
      <c r="AB1276" s="3"/>
      <c r="AD1276" s="3"/>
      <c r="AE1276" s="3"/>
    </row>
    <row r="1277" spans="1:31" ht="15" x14ac:dyDescent="0.25">
      <c r="A1277" s="25">
        <v>30.000599999999999</v>
      </c>
      <c r="B1277" s="18">
        <v>-90.401809999999998</v>
      </c>
      <c r="C1277" s="2">
        <v>306.2</v>
      </c>
      <c r="D1277" s="2">
        <v>0.7</v>
      </c>
      <c r="E1277" s="2">
        <v>0.8</v>
      </c>
      <c r="F1277" s="4">
        <v>42644</v>
      </c>
      <c r="G1277" s="2">
        <v>645</v>
      </c>
      <c r="H1277" s="2" t="s">
        <v>0</v>
      </c>
      <c r="I1277" s="2" t="s">
        <v>1</v>
      </c>
      <c r="J1277" s="2" t="s">
        <v>2</v>
      </c>
      <c r="K1277" s="2">
        <v>291.10000000000002</v>
      </c>
      <c r="L1277" s="2">
        <v>0</v>
      </c>
      <c r="M1277" s="6" t="s">
        <v>0</v>
      </c>
      <c r="N1277" s="23"/>
      <c r="O1277" s="21" t="str">
        <f>Comodines[[#This Row],[Lat_trunc]]&amp;Comodines[[#This Row],[Lon_trunc]]</f>
        <v>30.0005-90.402</v>
      </c>
      <c r="P1277" s="21">
        <f>MROUND(Datos[[#This Row],[Latitude]],IF(Datos[[#This Row],[Latitude]]&lt;0,-Precisión,Precisión))</f>
        <v>30.000500000000002</v>
      </c>
      <c r="Q1277" s="21">
        <f>MROUND(Datos[[#This Row],[Longitude]],IF(Datos[[#This Row],[Longitude]]&lt;0,-Precisión,Precisión))</f>
        <v>-90.402000000000001</v>
      </c>
      <c r="R1277" s="1">
        <v>1276</v>
      </c>
      <c r="S1277" s="5" t="b">
        <f>AND(Datos[[#This Row],[Latitude]]&gt;=Latitud_,Datos[[#This Row],[Latitude]]&lt;=_Latitud)</f>
        <v>0</v>
      </c>
      <c r="T1277" s="2" t="b">
        <f>AND(Datos[[#This Row],[Longitude]]&gt;=Longitud_,Datos[[#This Row],[Longitude]]&lt;=_Longitud)</f>
        <v>0</v>
      </c>
      <c r="U1277" s="2" t="b">
        <f>AND(Comodines[[#This Row],[Latitud]],Comodines[[#This Row],[Longitud]])</f>
        <v>0</v>
      </c>
      <c r="V1277" s="2" t="b">
        <f>IF(COUNTIFS($O$2:O1277,Comodines[[#This Row],[LatT&amp;LonT]],$F$2:F1277,Datos[[#This Row],[Acq_date]]-1)=0,TRUE,FALSE)</f>
        <v>1</v>
      </c>
      <c r="W1277" s="2" t="b">
        <f>AND(Comodines[[#This Row],[L&amp;L]],Comodines[[#This Row],[Nuevo_Fuego]])</f>
        <v>0</v>
      </c>
      <c r="X1277" s="2" t="str">
        <f>IF(Comodines[[#This Row],[L&amp;L]],Comodines[[#This Row],[Contador]],"")</f>
        <v/>
      </c>
      <c r="Y1277" s="2" t="str">
        <f>IFERROR(SMALL(Comodines[L&amp;LC1],COUNTA($U$2:U1277)),"")</f>
        <v/>
      </c>
      <c r="Z1277" s="2" t="str">
        <f>IF(AND(Comodines[[#This Row],[Nuevo_Fuego]],Comodines[[#This Row],[L&amp;L]]),Comodines[[#This Row],[Contador]],"")</f>
        <v/>
      </c>
      <c r="AA1277" s="2" t="str">
        <f>IFERROR(SMALL(Comodines[FuegoC1],COUNTA($W$2:W1277)),"")</f>
        <v/>
      </c>
      <c r="AB1277" s="3"/>
      <c r="AD1277" s="3"/>
      <c r="AE1277" s="3"/>
    </row>
    <row r="1278" spans="1:31" ht="15" x14ac:dyDescent="0.25">
      <c r="A1278" s="25">
        <v>30.000160000000001</v>
      </c>
      <c r="B1278" s="18">
        <v>-90.404049999999998</v>
      </c>
      <c r="C1278" s="2">
        <v>309.3</v>
      </c>
      <c r="D1278" s="2">
        <v>0.7</v>
      </c>
      <c r="E1278" s="2">
        <v>0.8</v>
      </c>
      <c r="F1278" s="4">
        <v>42644</v>
      </c>
      <c r="G1278" s="2">
        <v>645</v>
      </c>
      <c r="H1278" s="2" t="s">
        <v>0</v>
      </c>
      <c r="I1278" s="2" t="s">
        <v>1</v>
      </c>
      <c r="J1278" s="2" t="s">
        <v>2</v>
      </c>
      <c r="K1278" s="2">
        <v>292</v>
      </c>
      <c r="L1278" s="2">
        <v>0</v>
      </c>
      <c r="M1278" s="6" t="s">
        <v>0</v>
      </c>
      <c r="N1278" s="23"/>
      <c r="O1278" s="21" t="str">
        <f>Comodines[[#This Row],[Lat_trunc]]&amp;Comodines[[#This Row],[Lon_trunc]]</f>
        <v>30-90.404</v>
      </c>
      <c r="P1278" s="21">
        <f>MROUND(Datos[[#This Row],[Latitude]],IF(Datos[[#This Row],[Latitude]]&lt;0,-Precisión,Precisión))</f>
        <v>30</v>
      </c>
      <c r="Q1278" s="21">
        <f>MROUND(Datos[[#This Row],[Longitude]],IF(Datos[[#This Row],[Longitude]]&lt;0,-Precisión,Precisión))</f>
        <v>-90.403999999999996</v>
      </c>
      <c r="R1278" s="1">
        <v>1277</v>
      </c>
      <c r="S1278" s="5" t="b">
        <f>AND(Datos[[#This Row],[Latitude]]&gt;=Latitud_,Datos[[#This Row],[Latitude]]&lt;=_Latitud)</f>
        <v>0</v>
      </c>
      <c r="T1278" s="2" t="b">
        <f>AND(Datos[[#This Row],[Longitude]]&gt;=Longitud_,Datos[[#This Row],[Longitude]]&lt;=_Longitud)</f>
        <v>0</v>
      </c>
      <c r="U1278" s="2" t="b">
        <f>AND(Comodines[[#This Row],[Latitud]],Comodines[[#This Row],[Longitud]])</f>
        <v>0</v>
      </c>
      <c r="V1278" s="2" t="b">
        <f>IF(COUNTIFS($O$2:O1278,Comodines[[#This Row],[LatT&amp;LonT]],$F$2:F1278,Datos[[#This Row],[Acq_date]]-1)=0,TRUE,FALSE)</f>
        <v>1</v>
      </c>
      <c r="W1278" s="2" t="b">
        <f>AND(Comodines[[#This Row],[L&amp;L]],Comodines[[#This Row],[Nuevo_Fuego]])</f>
        <v>0</v>
      </c>
      <c r="X1278" s="2" t="str">
        <f>IF(Comodines[[#This Row],[L&amp;L]],Comodines[[#This Row],[Contador]],"")</f>
        <v/>
      </c>
      <c r="Y1278" s="2" t="str">
        <f>IFERROR(SMALL(Comodines[L&amp;LC1],COUNTA($U$2:U1278)),"")</f>
        <v/>
      </c>
      <c r="Z1278" s="2" t="str">
        <f>IF(AND(Comodines[[#This Row],[Nuevo_Fuego]],Comodines[[#This Row],[L&amp;L]]),Comodines[[#This Row],[Contador]],"")</f>
        <v/>
      </c>
      <c r="AA1278" s="2" t="str">
        <f>IFERROR(SMALL(Comodines[FuegoC1],COUNTA($W$2:W1278)),"")</f>
        <v/>
      </c>
      <c r="AB1278" s="3"/>
      <c r="AD1278" s="3"/>
      <c r="AE1278" s="3"/>
    </row>
    <row r="1279" spans="1:31" ht="15" x14ac:dyDescent="0.25">
      <c r="A1279" s="25">
        <v>29.95984</v>
      </c>
      <c r="B1279" s="18">
        <v>-90.271969999999996</v>
      </c>
      <c r="C1279" s="2">
        <v>323.60000000000002</v>
      </c>
      <c r="D1279" s="2">
        <v>0.7</v>
      </c>
      <c r="E1279" s="2">
        <v>0.7</v>
      </c>
      <c r="F1279" s="4">
        <v>42644</v>
      </c>
      <c r="G1279" s="2">
        <v>645</v>
      </c>
      <c r="H1279" s="2" t="s">
        <v>0</v>
      </c>
      <c r="I1279" s="2" t="s">
        <v>1</v>
      </c>
      <c r="J1279" s="2" t="s">
        <v>2</v>
      </c>
      <c r="K1279" s="2">
        <v>290.10000000000002</v>
      </c>
      <c r="L1279" s="2">
        <v>0</v>
      </c>
      <c r="M1279" s="6" t="s">
        <v>0</v>
      </c>
      <c r="N1279" s="23"/>
      <c r="O1279" s="21" t="str">
        <f>Comodines[[#This Row],[Lat_trunc]]&amp;Comodines[[#This Row],[Lon_trunc]]</f>
        <v>29.96-90.272</v>
      </c>
      <c r="P1279" s="21">
        <f>MROUND(Datos[[#This Row],[Latitude]],IF(Datos[[#This Row],[Latitude]]&lt;0,-Precisión,Precisión))</f>
        <v>29.96</v>
      </c>
      <c r="Q1279" s="21">
        <f>MROUND(Datos[[#This Row],[Longitude]],IF(Datos[[#This Row],[Longitude]]&lt;0,-Precisión,Precisión))</f>
        <v>-90.272000000000006</v>
      </c>
      <c r="R1279" s="1">
        <v>1278</v>
      </c>
      <c r="S1279" s="5" t="b">
        <f>AND(Datos[[#This Row],[Latitude]]&gt;=Latitud_,Datos[[#This Row],[Latitude]]&lt;=_Latitud)</f>
        <v>0</v>
      </c>
      <c r="T1279" s="2" t="b">
        <f>AND(Datos[[#This Row],[Longitude]]&gt;=Longitud_,Datos[[#This Row],[Longitude]]&lt;=_Longitud)</f>
        <v>0</v>
      </c>
      <c r="U1279" s="2" t="b">
        <f>AND(Comodines[[#This Row],[Latitud]],Comodines[[#This Row],[Longitud]])</f>
        <v>0</v>
      </c>
      <c r="V1279" s="2" t="b">
        <f>IF(COUNTIFS($O$2:O1279,Comodines[[#This Row],[LatT&amp;LonT]],$F$2:F1279,Datos[[#This Row],[Acq_date]]-1)=0,TRUE,FALSE)</f>
        <v>1</v>
      </c>
      <c r="W1279" s="2" t="b">
        <f>AND(Comodines[[#This Row],[L&amp;L]],Comodines[[#This Row],[Nuevo_Fuego]])</f>
        <v>0</v>
      </c>
      <c r="X1279" s="2" t="str">
        <f>IF(Comodines[[#This Row],[L&amp;L]],Comodines[[#This Row],[Contador]],"")</f>
        <v/>
      </c>
      <c r="Y1279" s="2" t="str">
        <f>IFERROR(SMALL(Comodines[L&amp;LC1],COUNTA($U$2:U1279)),"")</f>
        <v/>
      </c>
      <c r="Z1279" s="2" t="str">
        <f>IF(AND(Comodines[[#This Row],[Nuevo_Fuego]],Comodines[[#This Row],[L&amp;L]]),Comodines[[#This Row],[Contador]],"")</f>
        <v/>
      </c>
      <c r="AA1279" s="2" t="str">
        <f>IFERROR(SMALL(Comodines[FuegoC1],COUNTA($W$2:W1279)),"")</f>
        <v/>
      </c>
      <c r="AB1279" s="3"/>
      <c r="AD1279" s="3"/>
      <c r="AE1279" s="3"/>
    </row>
    <row r="1280" spans="1:31" ht="15" x14ac:dyDescent="0.25">
      <c r="A1280" s="25">
        <v>29.932739999999999</v>
      </c>
      <c r="B1280" s="18">
        <v>-89.977850000000004</v>
      </c>
      <c r="C1280" s="2">
        <v>304</v>
      </c>
      <c r="D1280" s="2">
        <v>0.6</v>
      </c>
      <c r="E1280" s="2">
        <v>0.7</v>
      </c>
      <c r="F1280" s="4">
        <v>42644</v>
      </c>
      <c r="G1280" s="2">
        <v>645</v>
      </c>
      <c r="H1280" s="2" t="s">
        <v>0</v>
      </c>
      <c r="I1280" s="2" t="s">
        <v>1</v>
      </c>
      <c r="J1280" s="2" t="s">
        <v>2</v>
      </c>
      <c r="K1280" s="2">
        <v>290.39999999999998</v>
      </c>
      <c r="L1280" s="2">
        <v>0</v>
      </c>
      <c r="M1280" s="6" t="s">
        <v>0</v>
      </c>
      <c r="N1280" s="23"/>
      <c r="O1280" s="21" t="str">
        <f>Comodines[[#This Row],[Lat_trunc]]&amp;Comodines[[#This Row],[Lon_trunc]]</f>
        <v>29.9325-89.978</v>
      </c>
      <c r="P1280" s="21">
        <f>MROUND(Datos[[#This Row],[Latitude]],IF(Datos[[#This Row],[Latitude]]&lt;0,-Precisión,Precisión))</f>
        <v>29.932500000000001</v>
      </c>
      <c r="Q1280" s="21">
        <f>MROUND(Datos[[#This Row],[Longitude]],IF(Datos[[#This Row],[Longitude]]&lt;0,-Precisión,Precisión))</f>
        <v>-89.978000000000009</v>
      </c>
      <c r="R1280" s="1">
        <v>1279</v>
      </c>
      <c r="S1280" s="5" t="b">
        <f>AND(Datos[[#This Row],[Latitude]]&gt;=Latitud_,Datos[[#This Row],[Latitude]]&lt;=_Latitud)</f>
        <v>0</v>
      </c>
      <c r="T1280" s="2" t="b">
        <f>AND(Datos[[#This Row],[Longitude]]&gt;=Longitud_,Datos[[#This Row],[Longitude]]&lt;=_Longitud)</f>
        <v>0</v>
      </c>
      <c r="U1280" s="2" t="b">
        <f>AND(Comodines[[#This Row],[Latitud]],Comodines[[#This Row],[Longitud]])</f>
        <v>0</v>
      </c>
      <c r="V1280" s="2" t="b">
        <f>IF(COUNTIFS($O$2:O1280,Comodines[[#This Row],[LatT&amp;LonT]],$F$2:F1280,Datos[[#This Row],[Acq_date]]-1)=0,TRUE,FALSE)</f>
        <v>1</v>
      </c>
      <c r="W1280" s="2" t="b">
        <f>AND(Comodines[[#This Row],[L&amp;L]],Comodines[[#This Row],[Nuevo_Fuego]])</f>
        <v>0</v>
      </c>
      <c r="X1280" s="2" t="str">
        <f>IF(Comodines[[#This Row],[L&amp;L]],Comodines[[#This Row],[Contador]],"")</f>
        <v/>
      </c>
      <c r="Y1280" s="2" t="str">
        <f>IFERROR(SMALL(Comodines[L&amp;LC1],COUNTA($U$2:U1280)),"")</f>
        <v/>
      </c>
      <c r="Z1280" s="2" t="str">
        <f>IF(AND(Comodines[[#This Row],[Nuevo_Fuego]],Comodines[[#This Row],[L&amp;L]]),Comodines[[#This Row],[Contador]],"")</f>
        <v/>
      </c>
      <c r="AA1280" s="2" t="str">
        <f>IFERROR(SMALL(Comodines[FuegoC1],COUNTA($W$2:W1280)),"")</f>
        <v/>
      </c>
      <c r="AB1280" s="3"/>
      <c r="AD1280" s="3"/>
      <c r="AE1280" s="3"/>
    </row>
    <row r="1281" spans="1:31" ht="15" x14ac:dyDescent="0.25">
      <c r="A1281" s="25">
        <v>29.685009999999998</v>
      </c>
      <c r="B1281" s="18">
        <v>-89.97945</v>
      </c>
      <c r="C1281" s="2">
        <v>301</v>
      </c>
      <c r="D1281" s="2">
        <v>0.6</v>
      </c>
      <c r="E1281" s="2">
        <v>0.7</v>
      </c>
      <c r="F1281" s="4">
        <v>42644</v>
      </c>
      <c r="G1281" s="2">
        <v>645</v>
      </c>
      <c r="H1281" s="2" t="s">
        <v>0</v>
      </c>
      <c r="I1281" s="2" t="s">
        <v>1</v>
      </c>
      <c r="J1281" s="2" t="s">
        <v>2</v>
      </c>
      <c r="K1281" s="2">
        <v>290.8</v>
      </c>
      <c r="L1281" s="2">
        <v>0</v>
      </c>
      <c r="M1281" s="6" t="s">
        <v>0</v>
      </c>
      <c r="N1281" s="23"/>
      <c r="O1281" s="21" t="str">
        <f>Comodines[[#This Row],[Lat_trunc]]&amp;Comodines[[#This Row],[Lon_trunc]]</f>
        <v>29.685-89.9795</v>
      </c>
      <c r="P1281" s="21">
        <f>MROUND(Datos[[#This Row],[Latitude]],IF(Datos[[#This Row],[Latitude]]&lt;0,-Precisión,Precisión))</f>
        <v>29.685000000000002</v>
      </c>
      <c r="Q1281" s="21">
        <f>MROUND(Datos[[#This Row],[Longitude]],IF(Datos[[#This Row],[Longitude]]&lt;0,-Precisión,Precisión))</f>
        <v>-89.979500000000002</v>
      </c>
      <c r="R1281" s="1">
        <v>1280</v>
      </c>
      <c r="S1281" s="5" t="b">
        <f>AND(Datos[[#This Row],[Latitude]]&gt;=Latitud_,Datos[[#This Row],[Latitude]]&lt;=_Latitud)</f>
        <v>0</v>
      </c>
      <c r="T1281" s="2" t="b">
        <f>AND(Datos[[#This Row],[Longitude]]&gt;=Longitud_,Datos[[#This Row],[Longitude]]&lt;=_Longitud)</f>
        <v>0</v>
      </c>
      <c r="U1281" s="2" t="b">
        <f>AND(Comodines[[#This Row],[Latitud]],Comodines[[#This Row],[Longitud]])</f>
        <v>0</v>
      </c>
      <c r="V1281" s="2" t="b">
        <f>IF(COUNTIFS($O$2:O1281,Comodines[[#This Row],[LatT&amp;LonT]],$F$2:F1281,Datos[[#This Row],[Acq_date]]-1)=0,TRUE,FALSE)</f>
        <v>1</v>
      </c>
      <c r="W1281" s="2" t="b">
        <f>AND(Comodines[[#This Row],[L&amp;L]],Comodines[[#This Row],[Nuevo_Fuego]])</f>
        <v>0</v>
      </c>
      <c r="X1281" s="2" t="str">
        <f>IF(Comodines[[#This Row],[L&amp;L]],Comodines[[#This Row],[Contador]],"")</f>
        <v/>
      </c>
      <c r="Y1281" s="2" t="str">
        <f>IFERROR(SMALL(Comodines[L&amp;LC1],COUNTA($U$2:U1281)),"")</f>
        <v/>
      </c>
      <c r="Z1281" s="2" t="str">
        <f>IF(AND(Comodines[[#This Row],[Nuevo_Fuego]],Comodines[[#This Row],[L&amp;L]]),Comodines[[#This Row],[Contador]],"")</f>
        <v/>
      </c>
      <c r="AA1281" s="2" t="str">
        <f>IFERROR(SMALL(Comodines[FuegoC1],COUNTA($W$2:W1281)),"")</f>
        <v/>
      </c>
      <c r="AB1281" s="3"/>
      <c r="AD1281" s="3"/>
      <c r="AE1281" s="3"/>
    </row>
    <row r="1282" spans="1:31" ht="15" x14ac:dyDescent="0.25">
      <c r="A1282" s="25">
        <v>29.682189999999999</v>
      </c>
      <c r="B1282" s="18">
        <v>-89.977689999999996</v>
      </c>
      <c r="C1282" s="2">
        <v>302.8</v>
      </c>
      <c r="D1282" s="2">
        <v>0.6</v>
      </c>
      <c r="E1282" s="2">
        <v>0.7</v>
      </c>
      <c r="F1282" s="4">
        <v>42644</v>
      </c>
      <c r="G1282" s="2">
        <v>645</v>
      </c>
      <c r="H1282" s="2" t="s">
        <v>0</v>
      </c>
      <c r="I1282" s="2" t="s">
        <v>1</v>
      </c>
      <c r="J1282" s="2" t="s">
        <v>2</v>
      </c>
      <c r="K1282" s="2">
        <v>291</v>
      </c>
      <c r="L1282" s="2">
        <v>0</v>
      </c>
      <c r="M1282" s="6" t="s">
        <v>0</v>
      </c>
      <c r="N1282" s="23"/>
      <c r="O1282" s="21" t="str">
        <f>Comodines[[#This Row],[Lat_trunc]]&amp;Comodines[[#This Row],[Lon_trunc]]</f>
        <v>29.682-89.9775</v>
      </c>
      <c r="P1282" s="21">
        <f>MROUND(Datos[[#This Row],[Latitude]],IF(Datos[[#This Row],[Latitude]]&lt;0,-Precisión,Precisión))</f>
        <v>29.682000000000002</v>
      </c>
      <c r="Q1282" s="21">
        <f>MROUND(Datos[[#This Row],[Longitude]],IF(Datos[[#This Row],[Longitude]]&lt;0,-Precisión,Precisión))</f>
        <v>-89.977500000000006</v>
      </c>
      <c r="R1282" s="1">
        <v>1281</v>
      </c>
      <c r="S1282" s="5" t="b">
        <f>AND(Datos[[#This Row],[Latitude]]&gt;=Latitud_,Datos[[#This Row],[Latitude]]&lt;=_Latitud)</f>
        <v>0</v>
      </c>
      <c r="T1282" s="2" t="b">
        <f>AND(Datos[[#This Row],[Longitude]]&gt;=Longitud_,Datos[[#This Row],[Longitude]]&lt;=_Longitud)</f>
        <v>0</v>
      </c>
      <c r="U1282" s="2" t="b">
        <f>AND(Comodines[[#This Row],[Latitud]],Comodines[[#This Row],[Longitud]])</f>
        <v>0</v>
      </c>
      <c r="V1282" s="2" t="b">
        <f>IF(COUNTIFS($O$2:O1282,Comodines[[#This Row],[LatT&amp;LonT]],$F$2:F1282,Datos[[#This Row],[Acq_date]]-1)=0,TRUE,FALSE)</f>
        <v>1</v>
      </c>
      <c r="W1282" s="2" t="b">
        <f>AND(Comodines[[#This Row],[L&amp;L]],Comodines[[#This Row],[Nuevo_Fuego]])</f>
        <v>0</v>
      </c>
      <c r="X1282" s="2" t="str">
        <f>IF(Comodines[[#This Row],[L&amp;L]],Comodines[[#This Row],[Contador]],"")</f>
        <v/>
      </c>
      <c r="Y1282" s="2" t="str">
        <f>IFERROR(SMALL(Comodines[L&amp;LC1],COUNTA($U$2:U1282)),"")</f>
        <v/>
      </c>
      <c r="Z1282" s="2" t="str">
        <f>IF(AND(Comodines[[#This Row],[Nuevo_Fuego]],Comodines[[#This Row],[L&amp;L]]),Comodines[[#This Row],[Contador]],"")</f>
        <v/>
      </c>
      <c r="AA1282" s="2" t="str">
        <f>IFERROR(SMALL(Comodines[FuegoC1],COUNTA($W$2:W1282)),"")</f>
        <v/>
      </c>
      <c r="AB1282" s="3"/>
      <c r="AD1282" s="3"/>
      <c r="AE1282" s="3"/>
    </row>
    <row r="1283" spans="1:31" ht="15" x14ac:dyDescent="0.25">
      <c r="A1283" s="25">
        <v>29.685289999999998</v>
      </c>
      <c r="B1283" s="18">
        <v>-91.476489999999998</v>
      </c>
      <c r="C1283" s="2">
        <v>295.3</v>
      </c>
      <c r="D1283" s="2">
        <v>0.8</v>
      </c>
      <c r="E1283" s="2">
        <v>0.8</v>
      </c>
      <c r="F1283" s="4">
        <v>42644</v>
      </c>
      <c r="G1283" s="2">
        <v>645</v>
      </c>
      <c r="H1283" s="2" t="s">
        <v>0</v>
      </c>
      <c r="I1283" s="2" t="s">
        <v>1</v>
      </c>
      <c r="J1283" s="2" t="s">
        <v>2</v>
      </c>
      <c r="K1283" s="2">
        <v>283.2</v>
      </c>
      <c r="L1283" s="2">
        <v>0</v>
      </c>
      <c r="M1283" s="6" t="s">
        <v>0</v>
      </c>
      <c r="N1283" s="23"/>
      <c r="O1283" s="21" t="str">
        <f>Comodines[[#This Row],[Lat_trunc]]&amp;Comodines[[#This Row],[Lon_trunc]]</f>
        <v>29.6855-91.4765</v>
      </c>
      <c r="P1283" s="21">
        <f>MROUND(Datos[[#This Row],[Latitude]],IF(Datos[[#This Row],[Latitude]]&lt;0,-Precisión,Precisión))</f>
        <v>29.685500000000001</v>
      </c>
      <c r="Q1283" s="21">
        <f>MROUND(Datos[[#This Row],[Longitude]],IF(Datos[[#This Row],[Longitude]]&lt;0,-Precisión,Precisión))</f>
        <v>-91.476500000000001</v>
      </c>
      <c r="R1283" s="1">
        <v>1282</v>
      </c>
      <c r="S1283" s="5" t="b">
        <f>AND(Datos[[#This Row],[Latitude]]&gt;=Latitud_,Datos[[#This Row],[Latitude]]&lt;=_Latitud)</f>
        <v>0</v>
      </c>
      <c r="T1283" s="2" t="b">
        <f>AND(Datos[[#This Row],[Longitude]]&gt;=Longitud_,Datos[[#This Row],[Longitude]]&lt;=_Longitud)</f>
        <v>0</v>
      </c>
      <c r="U1283" s="2" t="b">
        <f>AND(Comodines[[#This Row],[Latitud]],Comodines[[#This Row],[Longitud]])</f>
        <v>0</v>
      </c>
      <c r="V1283" s="2" t="b">
        <f>IF(COUNTIFS($O$2:O1283,Comodines[[#This Row],[LatT&amp;LonT]],$F$2:F1283,Datos[[#This Row],[Acq_date]]-1)=0,TRUE,FALSE)</f>
        <v>1</v>
      </c>
      <c r="W1283" s="2" t="b">
        <f>AND(Comodines[[#This Row],[L&amp;L]],Comodines[[#This Row],[Nuevo_Fuego]])</f>
        <v>0</v>
      </c>
      <c r="X1283" s="2" t="str">
        <f>IF(Comodines[[#This Row],[L&amp;L]],Comodines[[#This Row],[Contador]],"")</f>
        <v/>
      </c>
      <c r="Y1283" s="2" t="str">
        <f>IFERROR(SMALL(Comodines[L&amp;LC1],COUNTA($U$2:U1283)),"")</f>
        <v/>
      </c>
      <c r="Z1283" s="2" t="str">
        <f>IF(AND(Comodines[[#This Row],[Nuevo_Fuego]],Comodines[[#This Row],[L&amp;L]]),Comodines[[#This Row],[Contador]],"")</f>
        <v/>
      </c>
      <c r="AA1283" s="2" t="str">
        <f>IFERROR(SMALL(Comodines[FuegoC1],COUNTA($W$2:W1283)),"")</f>
        <v/>
      </c>
      <c r="AB1283" s="3"/>
      <c r="AD1283" s="3"/>
      <c r="AE1283" s="3"/>
    </row>
    <row r="1284" spans="1:31" ht="15" x14ac:dyDescent="0.25">
      <c r="A1284" s="25">
        <v>29.221830000000001</v>
      </c>
      <c r="B1284" s="18">
        <v>-89.400909999999996</v>
      </c>
      <c r="C1284" s="2">
        <v>329.3</v>
      </c>
      <c r="D1284" s="2">
        <v>0.6</v>
      </c>
      <c r="E1284" s="2">
        <v>0.7</v>
      </c>
      <c r="F1284" s="4">
        <v>42644</v>
      </c>
      <c r="G1284" s="2">
        <v>645</v>
      </c>
      <c r="H1284" s="2" t="s">
        <v>0</v>
      </c>
      <c r="I1284" s="2" t="s">
        <v>1</v>
      </c>
      <c r="J1284" s="2" t="s">
        <v>2</v>
      </c>
      <c r="K1284" s="2">
        <v>290.39999999999998</v>
      </c>
      <c r="L1284" s="2">
        <v>0</v>
      </c>
      <c r="M1284" s="6" t="s">
        <v>0</v>
      </c>
      <c r="N1284" s="23"/>
      <c r="O1284" s="21" t="str">
        <f>Comodines[[#This Row],[Lat_trunc]]&amp;Comodines[[#This Row],[Lon_trunc]]</f>
        <v>29.222-89.401</v>
      </c>
      <c r="P1284" s="21">
        <f>MROUND(Datos[[#This Row],[Latitude]],IF(Datos[[#This Row],[Latitude]]&lt;0,-Precisión,Precisión))</f>
        <v>29.222000000000001</v>
      </c>
      <c r="Q1284" s="21">
        <f>MROUND(Datos[[#This Row],[Longitude]],IF(Datos[[#This Row],[Longitude]]&lt;0,-Precisión,Precisión))</f>
        <v>-89.400999999999996</v>
      </c>
      <c r="R1284" s="1">
        <v>1283</v>
      </c>
      <c r="S1284" s="5" t="b">
        <f>AND(Datos[[#This Row],[Latitude]]&gt;=Latitud_,Datos[[#This Row],[Latitude]]&lt;=_Latitud)</f>
        <v>0</v>
      </c>
      <c r="T1284" s="2" t="b">
        <f>AND(Datos[[#This Row],[Longitude]]&gt;=Longitud_,Datos[[#This Row],[Longitude]]&lt;=_Longitud)</f>
        <v>0</v>
      </c>
      <c r="U1284" s="2" t="b">
        <f>AND(Comodines[[#This Row],[Latitud]],Comodines[[#This Row],[Longitud]])</f>
        <v>0</v>
      </c>
      <c r="V1284" s="2" t="b">
        <f>IF(COUNTIFS($O$2:O1284,Comodines[[#This Row],[LatT&amp;LonT]],$F$2:F1284,Datos[[#This Row],[Acq_date]]-1)=0,TRUE,FALSE)</f>
        <v>1</v>
      </c>
      <c r="W1284" s="2" t="b">
        <f>AND(Comodines[[#This Row],[L&amp;L]],Comodines[[#This Row],[Nuevo_Fuego]])</f>
        <v>0</v>
      </c>
      <c r="X1284" s="2" t="str">
        <f>IF(Comodines[[#This Row],[L&amp;L]],Comodines[[#This Row],[Contador]],"")</f>
        <v/>
      </c>
      <c r="Y1284" s="2" t="str">
        <f>IFERROR(SMALL(Comodines[L&amp;LC1],COUNTA($U$2:U1284)),"")</f>
        <v/>
      </c>
      <c r="Z1284" s="2" t="str">
        <f>IF(AND(Comodines[[#This Row],[Nuevo_Fuego]],Comodines[[#This Row],[L&amp;L]]),Comodines[[#This Row],[Contador]],"")</f>
        <v/>
      </c>
      <c r="AA1284" s="2" t="str">
        <f>IFERROR(SMALL(Comodines[FuegoC1],COUNTA($W$2:W1284)),"")</f>
        <v/>
      </c>
      <c r="AB1284" s="3"/>
      <c r="AD1284" s="3"/>
      <c r="AE1284" s="3"/>
    </row>
    <row r="1285" spans="1:31" ht="15" x14ac:dyDescent="0.25">
      <c r="A1285" s="25">
        <v>29.221879999999999</v>
      </c>
      <c r="B1285" s="18">
        <v>-89.399799999999999</v>
      </c>
      <c r="C1285" s="2">
        <v>335.8</v>
      </c>
      <c r="D1285" s="2">
        <v>0.6</v>
      </c>
      <c r="E1285" s="2">
        <v>0.7</v>
      </c>
      <c r="F1285" s="4">
        <v>42644</v>
      </c>
      <c r="G1285" s="2">
        <v>645</v>
      </c>
      <c r="H1285" s="2" t="s">
        <v>0</v>
      </c>
      <c r="I1285" s="2" t="s">
        <v>1</v>
      </c>
      <c r="J1285" s="2" t="s">
        <v>2</v>
      </c>
      <c r="K1285" s="2">
        <v>290.10000000000002</v>
      </c>
      <c r="L1285" s="2">
        <v>0</v>
      </c>
      <c r="M1285" s="6" t="s">
        <v>0</v>
      </c>
      <c r="N1285" s="23"/>
      <c r="O1285" s="21" t="str">
        <f>Comodines[[#This Row],[Lat_trunc]]&amp;Comodines[[#This Row],[Lon_trunc]]</f>
        <v>29.222-89.4</v>
      </c>
      <c r="P1285" s="21">
        <f>MROUND(Datos[[#This Row],[Latitude]],IF(Datos[[#This Row],[Latitude]]&lt;0,-Precisión,Precisión))</f>
        <v>29.222000000000001</v>
      </c>
      <c r="Q1285" s="21">
        <f>MROUND(Datos[[#This Row],[Longitude]],IF(Datos[[#This Row],[Longitude]]&lt;0,-Precisión,Precisión))</f>
        <v>-89.4</v>
      </c>
      <c r="R1285" s="1">
        <v>1284</v>
      </c>
      <c r="S1285" s="5" t="b">
        <f>AND(Datos[[#This Row],[Latitude]]&gt;=Latitud_,Datos[[#This Row],[Latitude]]&lt;=_Latitud)</f>
        <v>0</v>
      </c>
      <c r="T1285" s="2" t="b">
        <f>AND(Datos[[#This Row],[Longitude]]&gt;=Longitud_,Datos[[#This Row],[Longitude]]&lt;=_Longitud)</f>
        <v>0</v>
      </c>
      <c r="U1285" s="2" t="b">
        <f>AND(Comodines[[#This Row],[Latitud]],Comodines[[#This Row],[Longitud]])</f>
        <v>0</v>
      </c>
      <c r="V1285" s="2" t="b">
        <f>IF(COUNTIFS($O$2:O1285,Comodines[[#This Row],[LatT&amp;LonT]],$F$2:F1285,Datos[[#This Row],[Acq_date]]-1)=0,TRUE,FALSE)</f>
        <v>1</v>
      </c>
      <c r="W1285" s="2" t="b">
        <f>AND(Comodines[[#This Row],[L&amp;L]],Comodines[[#This Row],[Nuevo_Fuego]])</f>
        <v>0</v>
      </c>
      <c r="X1285" s="2" t="str">
        <f>IF(Comodines[[#This Row],[L&amp;L]],Comodines[[#This Row],[Contador]],"")</f>
        <v/>
      </c>
      <c r="Y1285" s="2" t="str">
        <f>IFERROR(SMALL(Comodines[L&amp;LC1],COUNTA($U$2:U1285)),"")</f>
        <v/>
      </c>
      <c r="Z1285" s="2" t="str">
        <f>IF(AND(Comodines[[#This Row],[Nuevo_Fuego]],Comodines[[#This Row],[L&amp;L]]),Comodines[[#This Row],[Contador]],"")</f>
        <v/>
      </c>
      <c r="AA1285" s="2" t="str">
        <f>IFERROR(SMALL(Comodines[FuegoC1],COUNTA($W$2:W1285)),"")</f>
        <v/>
      </c>
      <c r="AB1285" s="3"/>
      <c r="AD1285" s="3"/>
      <c r="AE1285" s="3"/>
    </row>
    <row r="1286" spans="1:31" ht="15" x14ac:dyDescent="0.25">
      <c r="A1286" s="25">
        <v>29.066210000000002</v>
      </c>
      <c r="B1286" s="18">
        <v>-95.748189999999994</v>
      </c>
      <c r="C1286" s="2">
        <v>301</v>
      </c>
      <c r="D1286" s="2">
        <v>0.6</v>
      </c>
      <c r="E1286" s="2">
        <v>0.4</v>
      </c>
      <c r="F1286" s="4">
        <v>42644</v>
      </c>
      <c r="G1286" s="2">
        <v>830</v>
      </c>
      <c r="H1286" s="2" t="s">
        <v>0</v>
      </c>
      <c r="I1286" s="2" t="s">
        <v>1</v>
      </c>
      <c r="J1286" s="2" t="s">
        <v>2</v>
      </c>
      <c r="K1286" s="2">
        <v>290.2</v>
      </c>
      <c r="L1286" s="2">
        <v>0</v>
      </c>
      <c r="M1286" s="6" t="s">
        <v>0</v>
      </c>
      <c r="N1286" s="23"/>
      <c r="O1286" s="21" t="str">
        <f>Comodines[[#This Row],[Lat_trunc]]&amp;Comodines[[#This Row],[Lon_trunc]]</f>
        <v>29.066-95.748</v>
      </c>
      <c r="P1286" s="21">
        <f>MROUND(Datos[[#This Row],[Latitude]],IF(Datos[[#This Row],[Latitude]]&lt;0,-Precisión,Precisión))</f>
        <v>29.065999999999999</v>
      </c>
      <c r="Q1286" s="21">
        <f>MROUND(Datos[[#This Row],[Longitude]],IF(Datos[[#This Row],[Longitude]]&lt;0,-Precisión,Precisión))</f>
        <v>-95.748000000000005</v>
      </c>
      <c r="R1286" s="1">
        <v>1285</v>
      </c>
      <c r="S1286" s="5" t="b">
        <f>AND(Datos[[#This Row],[Latitude]]&gt;=Latitud_,Datos[[#This Row],[Latitude]]&lt;=_Latitud)</f>
        <v>0</v>
      </c>
      <c r="T1286" s="2" t="b">
        <f>AND(Datos[[#This Row],[Longitude]]&gt;=Longitud_,Datos[[#This Row],[Longitude]]&lt;=_Longitud)</f>
        <v>0</v>
      </c>
      <c r="U1286" s="2" t="b">
        <f>AND(Comodines[[#This Row],[Latitud]],Comodines[[#This Row],[Longitud]])</f>
        <v>0</v>
      </c>
      <c r="V1286" s="2" t="b">
        <f>IF(COUNTIFS($O$2:O1286,Comodines[[#This Row],[LatT&amp;LonT]],$F$2:F1286,Datos[[#This Row],[Acq_date]]-1)=0,TRUE,FALSE)</f>
        <v>1</v>
      </c>
      <c r="W1286" s="2" t="b">
        <f>AND(Comodines[[#This Row],[L&amp;L]],Comodines[[#This Row],[Nuevo_Fuego]])</f>
        <v>0</v>
      </c>
      <c r="X1286" s="2" t="str">
        <f>IF(Comodines[[#This Row],[L&amp;L]],Comodines[[#This Row],[Contador]],"")</f>
        <v/>
      </c>
      <c r="Y1286" s="2" t="str">
        <f>IFERROR(SMALL(Comodines[L&amp;LC1],COUNTA($U$2:U1286)),"")</f>
        <v/>
      </c>
      <c r="Z1286" s="2" t="str">
        <f>IF(AND(Comodines[[#This Row],[Nuevo_Fuego]],Comodines[[#This Row],[L&amp;L]]),Comodines[[#This Row],[Contador]],"")</f>
        <v/>
      </c>
      <c r="AA1286" s="2" t="str">
        <f>IFERROR(SMALL(Comodines[FuegoC1],COUNTA($W$2:W1286)),"")</f>
        <v/>
      </c>
      <c r="AB1286" s="3"/>
      <c r="AD1286" s="3"/>
      <c r="AE1286" s="3"/>
    </row>
    <row r="1287" spans="1:31" ht="15" x14ac:dyDescent="0.25">
      <c r="A1287" s="25">
        <v>30.49661</v>
      </c>
      <c r="B1287" s="18">
        <v>-109.62895</v>
      </c>
      <c r="C1287" s="2">
        <v>344.1</v>
      </c>
      <c r="D1287" s="2">
        <v>0.6</v>
      </c>
      <c r="E1287" s="2">
        <v>0.5</v>
      </c>
      <c r="F1287" s="4">
        <v>42644</v>
      </c>
      <c r="G1287" s="2">
        <v>830</v>
      </c>
      <c r="H1287" s="2" t="s">
        <v>0</v>
      </c>
      <c r="I1287" s="2" t="s">
        <v>1</v>
      </c>
      <c r="J1287" s="2" t="s">
        <v>2</v>
      </c>
      <c r="K1287" s="2">
        <v>291.2</v>
      </c>
      <c r="L1287" s="2">
        <v>0</v>
      </c>
      <c r="M1287" s="6" t="s">
        <v>0</v>
      </c>
      <c r="N1287" s="23"/>
      <c r="O1287" s="21" t="str">
        <f>Comodines[[#This Row],[Lat_trunc]]&amp;Comodines[[#This Row],[Lon_trunc]]</f>
        <v>30.4965-109.629</v>
      </c>
      <c r="P1287" s="21">
        <f>MROUND(Datos[[#This Row],[Latitude]],IF(Datos[[#This Row],[Latitude]]&lt;0,-Precisión,Precisión))</f>
        <v>30.496500000000001</v>
      </c>
      <c r="Q1287" s="21">
        <f>MROUND(Datos[[#This Row],[Longitude]],IF(Datos[[#This Row],[Longitude]]&lt;0,-Precisión,Precisión))</f>
        <v>-109.629</v>
      </c>
      <c r="R1287" s="1">
        <v>1286</v>
      </c>
      <c r="S1287" s="5" t="b">
        <f>AND(Datos[[#This Row],[Latitude]]&gt;=Latitud_,Datos[[#This Row],[Latitude]]&lt;=_Latitud)</f>
        <v>0</v>
      </c>
      <c r="T1287" s="2" t="b">
        <f>AND(Datos[[#This Row],[Longitude]]&gt;=Longitud_,Datos[[#This Row],[Longitude]]&lt;=_Longitud)</f>
        <v>0</v>
      </c>
      <c r="U1287" s="2" t="b">
        <f>AND(Comodines[[#This Row],[Latitud]],Comodines[[#This Row],[Longitud]])</f>
        <v>0</v>
      </c>
      <c r="V1287" s="2" t="b">
        <f>IF(COUNTIFS($O$2:O1287,Comodines[[#This Row],[LatT&amp;LonT]],$F$2:F1287,Datos[[#This Row],[Acq_date]]-1)=0,TRUE,FALSE)</f>
        <v>1</v>
      </c>
      <c r="W1287" s="2" t="b">
        <f>AND(Comodines[[#This Row],[L&amp;L]],Comodines[[#This Row],[Nuevo_Fuego]])</f>
        <v>0</v>
      </c>
      <c r="X1287" s="2" t="str">
        <f>IF(Comodines[[#This Row],[L&amp;L]],Comodines[[#This Row],[Contador]],"")</f>
        <v/>
      </c>
      <c r="Y1287" s="2" t="str">
        <f>IFERROR(SMALL(Comodines[L&amp;LC1],COUNTA($U$2:U1287)),"")</f>
        <v/>
      </c>
      <c r="Z1287" s="2" t="str">
        <f>IF(AND(Comodines[[#This Row],[Nuevo_Fuego]],Comodines[[#This Row],[L&amp;L]]),Comodines[[#This Row],[Contador]],"")</f>
        <v/>
      </c>
      <c r="AA1287" s="2" t="str">
        <f>IFERROR(SMALL(Comodines[FuegoC1],COUNTA($W$2:W1287)),"")</f>
        <v/>
      </c>
      <c r="AB1287" s="3"/>
      <c r="AD1287" s="3"/>
      <c r="AE1287" s="3"/>
    </row>
    <row r="1288" spans="1:31" ht="15" x14ac:dyDescent="0.25">
      <c r="A1288" s="25">
        <v>30.497170000000001</v>
      </c>
      <c r="B1288" s="18">
        <v>-109.63509999999999</v>
      </c>
      <c r="C1288" s="2">
        <v>301.7</v>
      </c>
      <c r="D1288" s="2">
        <v>0.6</v>
      </c>
      <c r="E1288" s="2">
        <v>0.5</v>
      </c>
      <c r="F1288" s="4">
        <v>42644</v>
      </c>
      <c r="G1288" s="2">
        <v>830</v>
      </c>
      <c r="H1288" s="2" t="s">
        <v>0</v>
      </c>
      <c r="I1288" s="2" t="s">
        <v>1</v>
      </c>
      <c r="J1288" s="2" t="s">
        <v>2</v>
      </c>
      <c r="K1288" s="2">
        <v>286.10000000000002</v>
      </c>
      <c r="L1288" s="2">
        <v>0</v>
      </c>
      <c r="M1288" s="6" t="s">
        <v>0</v>
      </c>
      <c r="N1288" s="23"/>
      <c r="O1288" s="21" t="str">
        <f>Comodines[[#This Row],[Lat_trunc]]&amp;Comodines[[#This Row],[Lon_trunc]]</f>
        <v>30.497-109.635</v>
      </c>
      <c r="P1288" s="21">
        <f>MROUND(Datos[[#This Row],[Latitude]],IF(Datos[[#This Row],[Latitude]]&lt;0,-Precisión,Precisión))</f>
        <v>30.497</v>
      </c>
      <c r="Q1288" s="21">
        <f>MROUND(Datos[[#This Row],[Longitude]],IF(Datos[[#This Row],[Longitude]]&lt;0,-Precisión,Precisión))</f>
        <v>-109.63500000000001</v>
      </c>
      <c r="R1288" s="1">
        <v>1287</v>
      </c>
      <c r="S1288" s="5" t="b">
        <f>AND(Datos[[#This Row],[Latitude]]&gt;=Latitud_,Datos[[#This Row],[Latitude]]&lt;=_Latitud)</f>
        <v>0</v>
      </c>
      <c r="T1288" s="2" t="b">
        <f>AND(Datos[[#This Row],[Longitude]]&gt;=Longitud_,Datos[[#This Row],[Longitude]]&lt;=_Longitud)</f>
        <v>0</v>
      </c>
      <c r="U1288" s="2" t="b">
        <f>AND(Comodines[[#This Row],[Latitud]],Comodines[[#This Row],[Longitud]])</f>
        <v>0</v>
      </c>
      <c r="V1288" s="2" t="b">
        <f>IF(COUNTIFS($O$2:O1288,Comodines[[#This Row],[LatT&amp;LonT]],$F$2:F1288,Datos[[#This Row],[Acq_date]]-1)=0,TRUE,FALSE)</f>
        <v>1</v>
      </c>
      <c r="W1288" s="2" t="b">
        <f>AND(Comodines[[#This Row],[L&amp;L]],Comodines[[#This Row],[Nuevo_Fuego]])</f>
        <v>0</v>
      </c>
      <c r="X1288" s="2" t="str">
        <f>IF(Comodines[[#This Row],[L&amp;L]],Comodines[[#This Row],[Contador]],"")</f>
        <v/>
      </c>
      <c r="Y1288" s="2" t="str">
        <f>IFERROR(SMALL(Comodines[L&amp;LC1],COUNTA($U$2:U1288)),"")</f>
        <v/>
      </c>
      <c r="Z1288" s="2" t="str">
        <f>IF(AND(Comodines[[#This Row],[Nuevo_Fuego]],Comodines[[#This Row],[L&amp;L]]),Comodines[[#This Row],[Contador]],"")</f>
        <v/>
      </c>
      <c r="AA1288" s="2" t="str">
        <f>IFERROR(SMALL(Comodines[FuegoC1],COUNTA($W$2:W1288)),"")</f>
        <v/>
      </c>
      <c r="AB1288" s="3"/>
      <c r="AD1288" s="3"/>
      <c r="AE1288" s="3"/>
    </row>
    <row r="1289" spans="1:31" ht="15" x14ac:dyDescent="0.25">
      <c r="A1289" s="25">
        <v>30.491769999999999</v>
      </c>
      <c r="B1289" s="18">
        <v>-109.62947</v>
      </c>
      <c r="C1289" s="2">
        <v>300.3</v>
      </c>
      <c r="D1289" s="2">
        <v>0.6</v>
      </c>
      <c r="E1289" s="2">
        <v>0.5</v>
      </c>
      <c r="F1289" s="4">
        <v>42644</v>
      </c>
      <c r="G1289" s="2">
        <v>830</v>
      </c>
      <c r="H1289" s="2" t="s">
        <v>0</v>
      </c>
      <c r="I1289" s="2" t="s">
        <v>1</v>
      </c>
      <c r="J1289" s="2" t="s">
        <v>2</v>
      </c>
      <c r="K1289" s="2">
        <v>285.8</v>
      </c>
      <c r="L1289" s="2">
        <v>0</v>
      </c>
      <c r="M1289" s="6" t="s">
        <v>0</v>
      </c>
      <c r="N1289" s="23"/>
      <c r="O1289" s="21" t="str">
        <f>Comodines[[#This Row],[Lat_trunc]]&amp;Comodines[[#This Row],[Lon_trunc]]</f>
        <v>30.492-109.6295</v>
      </c>
      <c r="P1289" s="21">
        <f>MROUND(Datos[[#This Row],[Latitude]],IF(Datos[[#This Row],[Latitude]]&lt;0,-Precisión,Precisión))</f>
        <v>30.492000000000001</v>
      </c>
      <c r="Q1289" s="21">
        <f>MROUND(Datos[[#This Row],[Longitude]],IF(Datos[[#This Row],[Longitude]]&lt;0,-Precisión,Precisión))</f>
        <v>-109.62950000000001</v>
      </c>
      <c r="R1289" s="1">
        <v>1288</v>
      </c>
      <c r="S1289" s="5" t="b">
        <f>AND(Datos[[#This Row],[Latitude]]&gt;=Latitud_,Datos[[#This Row],[Latitude]]&lt;=_Latitud)</f>
        <v>0</v>
      </c>
      <c r="T1289" s="2" t="b">
        <f>AND(Datos[[#This Row],[Longitude]]&gt;=Longitud_,Datos[[#This Row],[Longitude]]&lt;=_Longitud)</f>
        <v>0</v>
      </c>
      <c r="U1289" s="2" t="b">
        <f>AND(Comodines[[#This Row],[Latitud]],Comodines[[#This Row],[Longitud]])</f>
        <v>0</v>
      </c>
      <c r="V1289" s="2" t="b">
        <f>IF(COUNTIFS($O$2:O1289,Comodines[[#This Row],[LatT&amp;LonT]],$F$2:F1289,Datos[[#This Row],[Acq_date]]-1)=0,TRUE,FALSE)</f>
        <v>1</v>
      </c>
      <c r="W1289" s="2" t="b">
        <f>AND(Comodines[[#This Row],[L&amp;L]],Comodines[[#This Row],[Nuevo_Fuego]])</f>
        <v>0</v>
      </c>
      <c r="X1289" s="2" t="str">
        <f>IF(Comodines[[#This Row],[L&amp;L]],Comodines[[#This Row],[Contador]],"")</f>
        <v/>
      </c>
      <c r="Y1289" s="2" t="str">
        <f>IFERROR(SMALL(Comodines[L&amp;LC1],COUNTA($U$2:U1289)),"")</f>
        <v/>
      </c>
      <c r="Z1289" s="2" t="str">
        <f>IF(AND(Comodines[[#This Row],[Nuevo_Fuego]],Comodines[[#This Row],[L&amp;L]]),Comodines[[#This Row],[Contador]],"")</f>
        <v/>
      </c>
      <c r="AA1289" s="2" t="str">
        <f>IFERROR(SMALL(Comodines[FuegoC1],COUNTA($W$2:W1289)),"")</f>
        <v/>
      </c>
      <c r="AB1289" s="3"/>
      <c r="AD1289" s="3"/>
      <c r="AE1289" s="3"/>
    </row>
    <row r="1290" spans="1:31" ht="15" x14ac:dyDescent="0.25">
      <c r="A1290" s="25">
        <v>28.67041</v>
      </c>
      <c r="B1290" s="18">
        <v>-96.958860000000001</v>
      </c>
      <c r="C1290" s="2">
        <v>299</v>
      </c>
      <c r="D1290" s="2">
        <v>0.5</v>
      </c>
      <c r="E1290" s="2">
        <v>0.4</v>
      </c>
      <c r="F1290" s="4">
        <v>42644</v>
      </c>
      <c r="G1290" s="2">
        <v>830</v>
      </c>
      <c r="H1290" s="2" t="s">
        <v>0</v>
      </c>
      <c r="I1290" s="2" t="s">
        <v>1</v>
      </c>
      <c r="J1290" s="2" t="s">
        <v>2</v>
      </c>
      <c r="K1290" s="2">
        <v>283.89999999999998</v>
      </c>
      <c r="L1290" s="2">
        <v>0</v>
      </c>
      <c r="M1290" s="6" t="s">
        <v>0</v>
      </c>
      <c r="N1290" s="23"/>
      <c r="O1290" s="21" t="str">
        <f>Comodines[[#This Row],[Lat_trunc]]&amp;Comodines[[#This Row],[Lon_trunc]]</f>
        <v>28.6705-96.959</v>
      </c>
      <c r="P1290" s="21">
        <f>MROUND(Datos[[#This Row],[Latitude]],IF(Datos[[#This Row],[Latitude]]&lt;0,-Precisión,Precisión))</f>
        <v>28.670500000000001</v>
      </c>
      <c r="Q1290" s="21">
        <f>MROUND(Datos[[#This Row],[Longitude]],IF(Datos[[#This Row],[Longitude]]&lt;0,-Precisión,Precisión))</f>
        <v>-96.959000000000003</v>
      </c>
      <c r="R1290" s="1">
        <v>1289</v>
      </c>
      <c r="S1290" s="5" t="b">
        <f>AND(Datos[[#This Row],[Latitude]]&gt;=Latitud_,Datos[[#This Row],[Latitude]]&lt;=_Latitud)</f>
        <v>0</v>
      </c>
      <c r="T1290" s="2" t="b">
        <f>AND(Datos[[#This Row],[Longitude]]&gt;=Longitud_,Datos[[#This Row],[Longitude]]&lt;=_Longitud)</f>
        <v>0</v>
      </c>
      <c r="U1290" s="2" t="b">
        <f>AND(Comodines[[#This Row],[Latitud]],Comodines[[#This Row],[Longitud]])</f>
        <v>0</v>
      </c>
      <c r="V1290" s="2" t="b">
        <f>IF(COUNTIFS($O$2:O1290,Comodines[[#This Row],[LatT&amp;LonT]],$F$2:F1290,Datos[[#This Row],[Acq_date]]-1)=0,TRUE,FALSE)</f>
        <v>1</v>
      </c>
      <c r="W1290" s="2" t="b">
        <f>AND(Comodines[[#This Row],[L&amp;L]],Comodines[[#This Row],[Nuevo_Fuego]])</f>
        <v>0</v>
      </c>
      <c r="X1290" s="2" t="str">
        <f>IF(Comodines[[#This Row],[L&amp;L]],Comodines[[#This Row],[Contador]],"")</f>
        <v/>
      </c>
      <c r="Y1290" s="2" t="str">
        <f>IFERROR(SMALL(Comodines[L&amp;LC1],COUNTA($U$2:U1290)),"")</f>
        <v/>
      </c>
      <c r="Z1290" s="2" t="str">
        <f>IF(AND(Comodines[[#This Row],[Nuevo_Fuego]],Comodines[[#This Row],[L&amp;L]]),Comodines[[#This Row],[Contador]],"")</f>
        <v/>
      </c>
      <c r="AA1290" s="2" t="str">
        <f>IFERROR(SMALL(Comodines[FuegoC1],COUNTA($W$2:W1290)),"")</f>
        <v/>
      </c>
      <c r="AB1290" s="3"/>
      <c r="AD1290" s="3"/>
      <c r="AE1290" s="3"/>
    </row>
    <row r="1291" spans="1:31" ht="15" x14ac:dyDescent="0.25">
      <c r="A1291" s="25">
        <v>27.571580000000001</v>
      </c>
      <c r="B1291" s="18">
        <v>-97.818690000000004</v>
      </c>
      <c r="C1291" s="2">
        <v>304.89999999999998</v>
      </c>
      <c r="D1291" s="2">
        <v>0.5</v>
      </c>
      <c r="E1291" s="2">
        <v>0.4</v>
      </c>
      <c r="F1291" s="4">
        <v>42644</v>
      </c>
      <c r="G1291" s="2">
        <v>830</v>
      </c>
      <c r="H1291" s="2" t="s">
        <v>0</v>
      </c>
      <c r="I1291" s="2" t="s">
        <v>1</v>
      </c>
      <c r="J1291" s="2" t="s">
        <v>2</v>
      </c>
      <c r="K1291" s="2">
        <v>272.3</v>
      </c>
      <c r="L1291" s="2">
        <v>0</v>
      </c>
      <c r="M1291" s="6" t="s">
        <v>0</v>
      </c>
      <c r="N1291" s="23"/>
      <c r="O1291" s="21" t="str">
        <f>Comodines[[#This Row],[Lat_trunc]]&amp;Comodines[[#This Row],[Lon_trunc]]</f>
        <v>27.5715-97.8185</v>
      </c>
      <c r="P1291" s="21">
        <f>MROUND(Datos[[#This Row],[Latitude]],IF(Datos[[#This Row],[Latitude]]&lt;0,-Precisión,Precisión))</f>
        <v>27.5715</v>
      </c>
      <c r="Q1291" s="21">
        <f>MROUND(Datos[[#This Row],[Longitude]],IF(Datos[[#This Row],[Longitude]]&lt;0,-Precisión,Precisión))</f>
        <v>-97.8185</v>
      </c>
      <c r="R1291" s="1">
        <v>1290</v>
      </c>
      <c r="S1291" s="5" t="b">
        <f>AND(Datos[[#This Row],[Latitude]]&gt;=Latitud_,Datos[[#This Row],[Latitude]]&lt;=_Latitud)</f>
        <v>0</v>
      </c>
      <c r="T1291" s="2" t="b">
        <f>AND(Datos[[#This Row],[Longitude]]&gt;=Longitud_,Datos[[#This Row],[Longitude]]&lt;=_Longitud)</f>
        <v>0</v>
      </c>
      <c r="U1291" s="2" t="b">
        <f>AND(Comodines[[#This Row],[Latitud]],Comodines[[#This Row],[Longitud]])</f>
        <v>0</v>
      </c>
      <c r="V1291" s="2" t="b">
        <f>IF(COUNTIFS($O$2:O1291,Comodines[[#This Row],[LatT&amp;LonT]],$F$2:F1291,Datos[[#This Row],[Acq_date]]-1)=0,TRUE,FALSE)</f>
        <v>1</v>
      </c>
      <c r="W1291" s="2" t="b">
        <f>AND(Comodines[[#This Row],[L&amp;L]],Comodines[[#This Row],[Nuevo_Fuego]])</f>
        <v>0</v>
      </c>
      <c r="X1291" s="2" t="str">
        <f>IF(Comodines[[#This Row],[L&amp;L]],Comodines[[#This Row],[Contador]],"")</f>
        <v/>
      </c>
      <c r="Y1291" s="2" t="str">
        <f>IFERROR(SMALL(Comodines[L&amp;LC1],COUNTA($U$2:U1291)),"")</f>
        <v/>
      </c>
      <c r="Z1291" s="2" t="str">
        <f>IF(AND(Comodines[[#This Row],[Nuevo_Fuego]],Comodines[[#This Row],[L&amp;L]]),Comodines[[#This Row],[Contador]],"")</f>
        <v/>
      </c>
      <c r="AA1291" s="2" t="str">
        <f>IFERROR(SMALL(Comodines[FuegoC1],COUNTA($W$2:W1291)),"")</f>
        <v/>
      </c>
      <c r="AB1291" s="3"/>
      <c r="AD1291" s="3"/>
      <c r="AE1291" s="3"/>
    </row>
    <row r="1292" spans="1:31" ht="15" x14ac:dyDescent="0.25">
      <c r="A1292" s="25">
        <v>29.048850000000002</v>
      </c>
      <c r="B1292" s="18">
        <v>-110.71655</v>
      </c>
      <c r="C1292" s="2">
        <v>307.60000000000002</v>
      </c>
      <c r="D1292" s="2">
        <v>0.3</v>
      </c>
      <c r="E1292" s="2">
        <v>0.6</v>
      </c>
      <c r="F1292" s="4">
        <v>42644</v>
      </c>
      <c r="G1292" s="2">
        <v>830</v>
      </c>
      <c r="H1292" s="2" t="s">
        <v>0</v>
      </c>
      <c r="I1292" s="2" t="s">
        <v>1</v>
      </c>
      <c r="J1292" s="2" t="s">
        <v>2</v>
      </c>
      <c r="K1292" s="2">
        <v>289</v>
      </c>
      <c r="L1292" s="2">
        <v>0</v>
      </c>
      <c r="M1292" s="6" t="s">
        <v>0</v>
      </c>
      <c r="N1292" s="23"/>
      <c r="O1292" s="21" t="str">
        <f>Comodines[[#This Row],[Lat_trunc]]&amp;Comodines[[#This Row],[Lon_trunc]]</f>
        <v>29.049-110.7165</v>
      </c>
      <c r="P1292" s="21">
        <f>MROUND(Datos[[#This Row],[Latitude]],IF(Datos[[#This Row],[Latitude]]&lt;0,-Precisión,Precisión))</f>
        <v>29.048999999999999</v>
      </c>
      <c r="Q1292" s="21">
        <f>MROUND(Datos[[#This Row],[Longitude]],IF(Datos[[#This Row],[Longitude]]&lt;0,-Precisión,Precisión))</f>
        <v>-110.7165</v>
      </c>
      <c r="R1292" s="1">
        <v>1291</v>
      </c>
      <c r="S1292" s="5" t="b">
        <f>AND(Datos[[#This Row],[Latitude]]&gt;=Latitud_,Datos[[#This Row],[Latitude]]&lt;=_Latitud)</f>
        <v>0</v>
      </c>
      <c r="T1292" s="2" t="b">
        <f>AND(Datos[[#This Row],[Longitude]]&gt;=Longitud_,Datos[[#This Row],[Longitude]]&lt;=_Longitud)</f>
        <v>0</v>
      </c>
      <c r="U1292" s="2" t="b">
        <f>AND(Comodines[[#This Row],[Latitud]],Comodines[[#This Row],[Longitud]])</f>
        <v>0</v>
      </c>
      <c r="V1292" s="2" t="b">
        <f>IF(COUNTIFS($O$2:O1292,Comodines[[#This Row],[LatT&amp;LonT]],$F$2:F1292,Datos[[#This Row],[Acq_date]]-1)=0,TRUE,FALSE)</f>
        <v>1</v>
      </c>
      <c r="W1292" s="2" t="b">
        <f>AND(Comodines[[#This Row],[L&amp;L]],Comodines[[#This Row],[Nuevo_Fuego]])</f>
        <v>0</v>
      </c>
      <c r="X1292" s="2" t="str">
        <f>IF(Comodines[[#This Row],[L&amp;L]],Comodines[[#This Row],[Contador]],"")</f>
        <v/>
      </c>
      <c r="Y1292" s="2" t="str">
        <f>IFERROR(SMALL(Comodines[L&amp;LC1],COUNTA($U$2:U1292)),"")</f>
        <v/>
      </c>
      <c r="Z1292" s="2" t="str">
        <f>IF(AND(Comodines[[#This Row],[Nuevo_Fuego]],Comodines[[#This Row],[L&amp;L]]),Comodines[[#This Row],[Contador]],"")</f>
        <v/>
      </c>
      <c r="AA1292" s="2" t="str">
        <f>IFERROR(SMALL(Comodines[FuegoC1],COUNTA($W$2:W1292)),"")</f>
        <v/>
      </c>
      <c r="AB1292" s="3"/>
      <c r="AD1292" s="3"/>
      <c r="AE1292" s="3"/>
    </row>
    <row r="1293" spans="1:31" ht="15" x14ac:dyDescent="0.25">
      <c r="A1293" s="25">
        <v>27.964880000000001</v>
      </c>
      <c r="B1293" s="18">
        <v>-114.00051999999999</v>
      </c>
      <c r="C1293" s="2">
        <v>297.39999999999998</v>
      </c>
      <c r="D1293" s="2">
        <v>0.5</v>
      </c>
      <c r="E1293" s="2">
        <v>0.7</v>
      </c>
      <c r="F1293" s="4">
        <v>42644</v>
      </c>
      <c r="G1293" s="2">
        <v>830</v>
      </c>
      <c r="H1293" s="2" t="s">
        <v>0</v>
      </c>
      <c r="I1293" s="2" t="s">
        <v>1</v>
      </c>
      <c r="J1293" s="2" t="s">
        <v>2</v>
      </c>
      <c r="K1293" s="2">
        <v>278.60000000000002</v>
      </c>
      <c r="L1293" s="2">
        <v>0</v>
      </c>
      <c r="M1293" s="6" t="s">
        <v>0</v>
      </c>
      <c r="N1293" s="23"/>
      <c r="O1293" s="21" t="str">
        <f>Comodines[[#This Row],[Lat_trunc]]&amp;Comodines[[#This Row],[Lon_trunc]]</f>
        <v>27.965-114.0005</v>
      </c>
      <c r="P1293" s="21">
        <f>MROUND(Datos[[#This Row],[Latitude]],IF(Datos[[#This Row],[Latitude]]&lt;0,-Precisión,Precisión))</f>
        <v>27.965</v>
      </c>
      <c r="Q1293" s="21">
        <f>MROUND(Datos[[#This Row],[Longitude]],IF(Datos[[#This Row],[Longitude]]&lt;0,-Precisión,Precisión))</f>
        <v>-114.0005</v>
      </c>
      <c r="R1293" s="1">
        <v>1292</v>
      </c>
      <c r="S1293" s="5" t="b">
        <f>AND(Datos[[#This Row],[Latitude]]&gt;=Latitud_,Datos[[#This Row],[Latitude]]&lt;=_Latitud)</f>
        <v>0</v>
      </c>
      <c r="T1293" s="2" t="b">
        <f>AND(Datos[[#This Row],[Longitude]]&gt;=Longitud_,Datos[[#This Row],[Longitude]]&lt;=_Longitud)</f>
        <v>0</v>
      </c>
      <c r="U1293" s="2" t="b">
        <f>AND(Comodines[[#This Row],[Latitud]],Comodines[[#This Row],[Longitud]])</f>
        <v>0</v>
      </c>
      <c r="V1293" s="2" t="b">
        <f>IF(COUNTIFS($O$2:O1293,Comodines[[#This Row],[LatT&amp;LonT]],$F$2:F1293,Datos[[#This Row],[Acq_date]]-1)=0,TRUE,FALSE)</f>
        <v>1</v>
      </c>
      <c r="W1293" s="2" t="b">
        <f>AND(Comodines[[#This Row],[L&amp;L]],Comodines[[#This Row],[Nuevo_Fuego]])</f>
        <v>0</v>
      </c>
      <c r="X1293" s="2" t="str">
        <f>IF(Comodines[[#This Row],[L&amp;L]],Comodines[[#This Row],[Contador]],"")</f>
        <v/>
      </c>
      <c r="Y1293" s="2" t="str">
        <f>IFERROR(SMALL(Comodines[L&amp;LC1],COUNTA($U$2:U1293)),"")</f>
        <v/>
      </c>
      <c r="Z1293" s="2" t="str">
        <f>IF(AND(Comodines[[#This Row],[Nuevo_Fuego]],Comodines[[#This Row],[L&amp;L]]),Comodines[[#This Row],[Contador]],"")</f>
        <v/>
      </c>
      <c r="AA1293" s="2" t="str">
        <f>IFERROR(SMALL(Comodines[FuegoC1],COUNTA($W$2:W1293)),"")</f>
        <v/>
      </c>
      <c r="AB1293" s="3"/>
      <c r="AD1293" s="3"/>
      <c r="AE1293" s="3"/>
    </row>
    <row r="1294" spans="1:31" ht="15" x14ac:dyDescent="0.25">
      <c r="A1294" s="25">
        <v>26.004490000000001</v>
      </c>
      <c r="B1294" s="18">
        <v>-98.315740000000005</v>
      </c>
      <c r="C1294" s="2">
        <v>306.2</v>
      </c>
      <c r="D1294" s="2">
        <v>0.5</v>
      </c>
      <c r="E1294" s="2">
        <v>0.4</v>
      </c>
      <c r="F1294" s="4">
        <v>42644</v>
      </c>
      <c r="G1294" s="2">
        <v>830</v>
      </c>
      <c r="H1294" s="2" t="s">
        <v>0</v>
      </c>
      <c r="I1294" s="2" t="s">
        <v>1</v>
      </c>
      <c r="J1294" s="2" t="s">
        <v>2</v>
      </c>
      <c r="K1294" s="2">
        <v>288.8</v>
      </c>
      <c r="L1294" s="2">
        <v>0</v>
      </c>
      <c r="M1294" s="6" t="s">
        <v>0</v>
      </c>
      <c r="N1294" s="23"/>
      <c r="O1294" s="21" t="str">
        <f>Comodines[[#This Row],[Lat_trunc]]&amp;Comodines[[#This Row],[Lon_trunc]]</f>
        <v>26.0045-98.3155</v>
      </c>
      <c r="P1294" s="21">
        <f>MROUND(Datos[[#This Row],[Latitude]],IF(Datos[[#This Row],[Latitude]]&lt;0,-Precisión,Precisión))</f>
        <v>26.0045</v>
      </c>
      <c r="Q1294" s="21">
        <f>MROUND(Datos[[#This Row],[Longitude]],IF(Datos[[#This Row],[Longitude]]&lt;0,-Precisión,Precisión))</f>
        <v>-98.3155</v>
      </c>
      <c r="R1294" s="1">
        <v>1293</v>
      </c>
      <c r="S1294" s="5" t="b">
        <f>AND(Datos[[#This Row],[Latitude]]&gt;=Latitud_,Datos[[#This Row],[Latitude]]&lt;=_Latitud)</f>
        <v>0</v>
      </c>
      <c r="T1294" s="2" t="b">
        <f>AND(Datos[[#This Row],[Longitude]]&gt;=Longitud_,Datos[[#This Row],[Longitude]]&lt;=_Longitud)</f>
        <v>0</v>
      </c>
      <c r="U1294" s="2" t="b">
        <f>AND(Comodines[[#This Row],[Latitud]],Comodines[[#This Row],[Longitud]])</f>
        <v>0</v>
      </c>
      <c r="V1294" s="2" t="b">
        <f>IF(COUNTIFS($O$2:O1294,Comodines[[#This Row],[LatT&amp;LonT]],$F$2:F1294,Datos[[#This Row],[Acq_date]]-1)=0,TRUE,FALSE)</f>
        <v>1</v>
      </c>
      <c r="W1294" s="2" t="b">
        <f>AND(Comodines[[#This Row],[L&amp;L]],Comodines[[#This Row],[Nuevo_Fuego]])</f>
        <v>0</v>
      </c>
      <c r="X1294" s="2" t="str">
        <f>IF(Comodines[[#This Row],[L&amp;L]],Comodines[[#This Row],[Contador]],"")</f>
        <v/>
      </c>
      <c r="Y1294" s="2" t="str">
        <f>IFERROR(SMALL(Comodines[L&amp;LC1],COUNTA($U$2:U1294)),"")</f>
        <v/>
      </c>
      <c r="Z1294" s="2" t="str">
        <f>IF(AND(Comodines[[#This Row],[Nuevo_Fuego]],Comodines[[#This Row],[L&amp;L]]),Comodines[[#This Row],[Contador]],"")</f>
        <v/>
      </c>
      <c r="AA1294" s="2" t="str">
        <f>IFERROR(SMALL(Comodines[FuegoC1],COUNTA($W$2:W1294)),"")</f>
        <v/>
      </c>
      <c r="AB1294" s="3"/>
      <c r="AD1294" s="3"/>
      <c r="AE1294" s="3"/>
    </row>
    <row r="1295" spans="1:31" ht="15" x14ac:dyDescent="0.25">
      <c r="A1295" s="25">
        <v>26.000859999999999</v>
      </c>
      <c r="B1295" s="18">
        <v>-98.316569999999999</v>
      </c>
      <c r="C1295" s="2">
        <v>303.39999999999998</v>
      </c>
      <c r="D1295" s="2">
        <v>0.5</v>
      </c>
      <c r="E1295" s="2">
        <v>0.4</v>
      </c>
      <c r="F1295" s="4">
        <v>42644</v>
      </c>
      <c r="G1295" s="2">
        <v>830</v>
      </c>
      <c r="H1295" s="2" t="s">
        <v>0</v>
      </c>
      <c r="I1295" s="2" t="s">
        <v>1</v>
      </c>
      <c r="J1295" s="2" t="s">
        <v>2</v>
      </c>
      <c r="K1295" s="2">
        <v>288.8</v>
      </c>
      <c r="L1295" s="2">
        <v>0</v>
      </c>
      <c r="M1295" s="6" t="s">
        <v>0</v>
      </c>
      <c r="N1295" s="23"/>
      <c r="O1295" s="21" t="str">
        <f>Comodines[[#This Row],[Lat_trunc]]&amp;Comodines[[#This Row],[Lon_trunc]]</f>
        <v>26.001-98.3165</v>
      </c>
      <c r="P1295" s="21">
        <f>MROUND(Datos[[#This Row],[Latitude]],IF(Datos[[#This Row],[Latitude]]&lt;0,-Precisión,Precisión))</f>
        <v>26.001000000000001</v>
      </c>
      <c r="Q1295" s="21">
        <f>MROUND(Datos[[#This Row],[Longitude]],IF(Datos[[#This Row],[Longitude]]&lt;0,-Precisión,Precisión))</f>
        <v>-98.316500000000005</v>
      </c>
      <c r="R1295" s="1">
        <v>1294</v>
      </c>
      <c r="S1295" s="5" t="b">
        <f>AND(Datos[[#This Row],[Latitude]]&gt;=Latitud_,Datos[[#This Row],[Latitude]]&lt;=_Latitud)</f>
        <v>0</v>
      </c>
      <c r="T1295" s="2" t="b">
        <f>AND(Datos[[#This Row],[Longitude]]&gt;=Longitud_,Datos[[#This Row],[Longitude]]&lt;=_Longitud)</f>
        <v>0</v>
      </c>
      <c r="U1295" s="2" t="b">
        <f>AND(Comodines[[#This Row],[Latitud]],Comodines[[#This Row],[Longitud]])</f>
        <v>0</v>
      </c>
      <c r="V1295" s="2" t="b">
        <f>IF(COUNTIFS($O$2:O1295,Comodines[[#This Row],[LatT&amp;LonT]],$F$2:F1295,Datos[[#This Row],[Acq_date]]-1)=0,TRUE,FALSE)</f>
        <v>1</v>
      </c>
      <c r="W1295" s="2" t="b">
        <f>AND(Comodines[[#This Row],[L&amp;L]],Comodines[[#This Row],[Nuevo_Fuego]])</f>
        <v>0</v>
      </c>
      <c r="X1295" s="2" t="str">
        <f>IF(Comodines[[#This Row],[L&amp;L]],Comodines[[#This Row],[Contador]],"")</f>
        <v/>
      </c>
      <c r="Y1295" s="2" t="str">
        <f>IFERROR(SMALL(Comodines[L&amp;LC1],COUNTA($U$2:U1295)),"")</f>
        <v/>
      </c>
      <c r="Z1295" s="2" t="str">
        <f>IF(AND(Comodines[[#This Row],[Nuevo_Fuego]],Comodines[[#This Row],[L&amp;L]]),Comodines[[#This Row],[Contador]],"")</f>
        <v/>
      </c>
      <c r="AA1295" s="2" t="str">
        <f>IFERROR(SMALL(Comodines[FuegoC1],COUNTA($W$2:W1295)),"")</f>
        <v/>
      </c>
      <c r="AB1295" s="3"/>
      <c r="AD1295" s="3"/>
      <c r="AE1295" s="3"/>
    </row>
    <row r="1296" spans="1:31" ht="15" x14ac:dyDescent="0.25">
      <c r="A1296" s="25">
        <v>26.016470000000002</v>
      </c>
      <c r="B1296" s="18">
        <v>-98.483279999999993</v>
      </c>
      <c r="C1296" s="2">
        <v>307.39999999999998</v>
      </c>
      <c r="D1296" s="2">
        <v>0.5</v>
      </c>
      <c r="E1296" s="2">
        <v>0.4</v>
      </c>
      <c r="F1296" s="4">
        <v>42644</v>
      </c>
      <c r="G1296" s="2">
        <v>830</v>
      </c>
      <c r="H1296" s="2" t="s">
        <v>0</v>
      </c>
      <c r="I1296" s="2" t="s">
        <v>1</v>
      </c>
      <c r="J1296" s="2" t="s">
        <v>2</v>
      </c>
      <c r="K1296" s="2">
        <v>289.7</v>
      </c>
      <c r="L1296" s="2">
        <v>0</v>
      </c>
      <c r="M1296" s="6" t="s">
        <v>0</v>
      </c>
      <c r="N1296" s="23"/>
      <c r="O1296" s="21" t="str">
        <f>Comodines[[#This Row],[Lat_trunc]]&amp;Comodines[[#This Row],[Lon_trunc]]</f>
        <v>26.0165-98.4835</v>
      </c>
      <c r="P1296" s="21">
        <f>MROUND(Datos[[#This Row],[Latitude]],IF(Datos[[#This Row],[Latitude]]&lt;0,-Precisión,Precisión))</f>
        <v>26.016500000000001</v>
      </c>
      <c r="Q1296" s="21">
        <f>MROUND(Datos[[#This Row],[Longitude]],IF(Datos[[#This Row],[Longitude]]&lt;0,-Precisión,Precisión))</f>
        <v>-98.483500000000006</v>
      </c>
      <c r="R1296" s="1">
        <v>1295</v>
      </c>
      <c r="S1296" s="5" t="b">
        <f>AND(Datos[[#This Row],[Latitude]]&gt;=Latitud_,Datos[[#This Row],[Latitude]]&lt;=_Latitud)</f>
        <v>0</v>
      </c>
      <c r="T1296" s="2" t="b">
        <f>AND(Datos[[#This Row],[Longitude]]&gt;=Longitud_,Datos[[#This Row],[Longitude]]&lt;=_Longitud)</f>
        <v>0</v>
      </c>
      <c r="U1296" s="2" t="b">
        <f>AND(Comodines[[#This Row],[Latitud]],Comodines[[#This Row],[Longitud]])</f>
        <v>0</v>
      </c>
      <c r="V1296" s="2" t="b">
        <f>IF(COUNTIFS($O$2:O1296,Comodines[[#This Row],[LatT&amp;LonT]],$F$2:F1296,Datos[[#This Row],[Acq_date]]-1)=0,TRUE,FALSE)</f>
        <v>1</v>
      </c>
      <c r="W1296" s="2" t="b">
        <f>AND(Comodines[[#This Row],[L&amp;L]],Comodines[[#This Row],[Nuevo_Fuego]])</f>
        <v>0</v>
      </c>
      <c r="X1296" s="2" t="str">
        <f>IF(Comodines[[#This Row],[L&amp;L]],Comodines[[#This Row],[Contador]],"")</f>
        <v/>
      </c>
      <c r="Y1296" s="2" t="str">
        <f>IFERROR(SMALL(Comodines[L&amp;LC1],COUNTA($U$2:U1296)),"")</f>
        <v/>
      </c>
      <c r="Z1296" s="2" t="str">
        <f>IF(AND(Comodines[[#This Row],[Nuevo_Fuego]],Comodines[[#This Row],[L&amp;L]]),Comodines[[#This Row],[Contador]],"")</f>
        <v/>
      </c>
      <c r="AA1296" s="2" t="str">
        <f>IFERROR(SMALL(Comodines[FuegoC1],COUNTA($W$2:W1296)),"")</f>
        <v/>
      </c>
      <c r="AB1296" s="3"/>
      <c r="AD1296" s="3"/>
      <c r="AE1296" s="3"/>
    </row>
    <row r="1297" spans="1:31" ht="15" x14ac:dyDescent="0.25">
      <c r="A1297" s="25">
        <v>25.79571</v>
      </c>
      <c r="B1297" s="18">
        <v>-108.48743</v>
      </c>
      <c r="C1297" s="2">
        <v>300.2</v>
      </c>
      <c r="D1297" s="2">
        <v>0.4</v>
      </c>
      <c r="E1297" s="2">
        <v>0.5</v>
      </c>
      <c r="F1297" s="4">
        <v>42644</v>
      </c>
      <c r="G1297" s="2">
        <v>830</v>
      </c>
      <c r="H1297" s="2" t="s">
        <v>0</v>
      </c>
      <c r="I1297" s="2" t="s">
        <v>1</v>
      </c>
      <c r="J1297" s="2" t="s">
        <v>2</v>
      </c>
      <c r="K1297" s="2">
        <v>278.8</v>
      </c>
      <c r="L1297" s="2">
        <v>0</v>
      </c>
      <c r="M1297" s="6" t="s">
        <v>0</v>
      </c>
      <c r="N1297" s="23"/>
      <c r="O1297" s="21" t="str">
        <f>Comodines[[#This Row],[Lat_trunc]]&amp;Comodines[[#This Row],[Lon_trunc]]</f>
        <v>25.7955-108.4875</v>
      </c>
      <c r="P1297" s="21">
        <f>MROUND(Datos[[#This Row],[Latitude]],IF(Datos[[#This Row],[Latitude]]&lt;0,-Precisión,Precisión))</f>
        <v>25.795500000000001</v>
      </c>
      <c r="Q1297" s="21">
        <f>MROUND(Datos[[#This Row],[Longitude]],IF(Datos[[#This Row],[Longitude]]&lt;0,-Precisión,Precisión))</f>
        <v>-108.4875</v>
      </c>
      <c r="R1297" s="1">
        <v>1296</v>
      </c>
      <c r="S1297" s="5" t="b">
        <f>AND(Datos[[#This Row],[Latitude]]&gt;=Latitud_,Datos[[#This Row],[Latitude]]&lt;=_Latitud)</f>
        <v>0</v>
      </c>
      <c r="T1297" s="2" t="b">
        <f>AND(Datos[[#This Row],[Longitude]]&gt;=Longitud_,Datos[[#This Row],[Longitude]]&lt;=_Longitud)</f>
        <v>0</v>
      </c>
      <c r="U1297" s="2" t="b">
        <f>AND(Comodines[[#This Row],[Latitud]],Comodines[[#This Row],[Longitud]])</f>
        <v>0</v>
      </c>
      <c r="V1297" s="2" t="b">
        <f>IF(COUNTIFS($O$2:O1297,Comodines[[#This Row],[LatT&amp;LonT]],$F$2:F1297,Datos[[#This Row],[Acq_date]]-1)=0,TRUE,FALSE)</f>
        <v>1</v>
      </c>
      <c r="W1297" s="2" t="b">
        <f>AND(Comodines[[#This Row],[L&amp;L]],Comodines[[#This Row],[Nuevo_Fuego]])</f>
        <v>0</v>
      </c>
      <c r="X1297" s="2" t="str">
        <f>IF(Comodines[[#This Row],[L&amp;L]],Comodines[[#This Row],[Contador]],"")</f>
        <v/>
      </c>
      <c r="Y1297" s="2" t="str">
        <f>IFERROR(SMALL(Comodines[L&amp;LC1],COUNTA($U$2:U1297)),"")</f>
        <v/>
      </c>
      <c r="Z1297" s="2" t="str">
        <f>IF(AND(Comodines[[#This Row],[Nuevo_Fuego]],Comodines[[#This Row],[L&amp;L]]),Comodines[[#This Row],[Contador]],"")</f>
        <v/>
      </c>
      <c r="AA1297" s="2" t="str">
        <f>IFERROR(SMALL(Comodines[FuegoC1],COUNTA($W$2:W1297)),"")</f>
        <v/>
      </c>
      <c r="AB1297" s="3"/>
      <c r="AD1297" s="3"/>
      <c r="AE1297" s="3"/>
    </row>
    <row r="1298" spans="1:31" ht="15" x14ac:dyDescent="0.25">
      <c r="A1298" s="25">
        <v>22.265650000000001</v>
      </c>
      <c r="B1298" s="18">
        <v>-97.806629999999998</v>
      </c>
      <c r="C1298" s="2">
        <v>303.5</v>
      </c>
      <c r="D1298" s="2">
        <v>0.6</v>
      </c>
      <c r="E1298" s="2">
        <v>0.4</v>
      </c>
      <c r="F1298" s="4">
        <v>42644</v>
      </c>
      <c r="G1298" s="2">
        <v>830</v>
      </c>
      <c r="H1298" s="2" t="s">
        <v>0</v>
      </c>
      <c r="I1298" s="2" t="s">
        <v>1</v>
      </c>
      <c r="J1298" s="2" t="s">
        <v>2</v>
      </c>
      <c r="K1298" s="2">
        <v>285</v>
      </c>
      <c r="L1298" s="2">
        <v>0</v>
      </c>
      <c r="M1298" s="6" t="s">
        <v>0</v>
      </c>
      <c r="N1298" s="23"/>
      <c r="O1298" s="21" t="str">
        <f>Comodines[[#This Row],[Lat_trunc]]&amp;Comodines[[#This Row],[Lon_trunc]]</f>
        <v>22.2655-97.8065</v>
      </c>
      <c r="P1298" s="21">
        <f>MROUND(Datos[[#This Row],[Latitude]],IF(Datos[[#This Row],[Latitude]]&lt;0,-Precisión,Precisión))</f>
        <v>22.265499999999999</v>
      </c>
      <c r="Q1298" s="21">
        <f>MROUND(Datos[[#This Row],[Longitude]],IF(Datos[[#This Row],[Longitude]]&lt;0,-Precisión,Precisión))</f>
        <v>-97.8065</v>
      </c>
      <c r="R1298" s="1">
        <v>1297</v>
      </c>
      <c r="S1298" s="5" t="b">
        <f>AND(Datos[[#This Row],[Latitude]]&gt;=Latitud_,Datos[[#This Row],[Latitude]]&lt;=_Latitud)</f>
        <v>0</v>
      </c>
      <c r="T1298" s="2" t="b">
        <f>AND(Datos[[#This Row],[Longitude]]&gt;=Longitud_,Datos[[#This Row],[Longitude]]&lt;=_Longitud)</f>
        <v>0</v>
      </c>
      <c r="U1298" s="2" t="b">
        <f>AND(Comodines[[#This Row],[Latitud]],Comodines[[#This Row],[Longitud]])</f>
        <v>0</v>
      </c>
      <c r="V1298" s="2" t="b">
        <f>IF(COUNTIFS($O$2:O1298,Comodines[[#This Row],[LatT&amp;LonT]],$F$2:F1298,Datos[[#This Row],[Acq_date]]-1)=0,TRUE,FALSE)</f>
        <v>1</v>
      </c>
      <c r="W1298" s="2" t="b">
        <f>AND(Comodines[[#This Row],[L&amp;L]],Comodines[[#This Row],[Nuevo_Fuego]])</f>
        <v>0</v>
      </c>
      <c r="X1298" s="2" t="str">
        <f>IF(Comodines[[#This Row],[L&amp;L]],Comodines[[#This Row],[Contador]],"")</f>
        <v/>
      </c>
      <c r="Y1298" s="2" t="str">
        <f>IFERROR(SMALL(Comodines[L&amp;LC1],COUNTA($U$2:U1298)),"")</f>
        <v/>
      </c>
      <c r="Z1298" s="2" t="str">
        <f>IF(AND(Comodines[[#This Row],[Nuevo_Fuego]],Comodines[[#This Row],[L&amp;L]]),Comodines[[#This Row],[Contador]],"")</f>
        <v/>
      </c>
      <c r="AA1298" s="2" t="str">
        <f>IFERROR(SMALL(Comodines[FuegoC1],COUNTA($W$2:W1298)),"")</f>
        <v/>
      </c>
      <c r="AB1298" s="3"/>
      <c r="AD1298" s="3"/>
      <c r="AE1298" s="3"/>
    </row>
    <row r="1299" spans="1:31" ht="15" x14ac:dyDescent="0.25">
      <c r="A1299" s="25">
        <v>22.261700000000001</v>
      </c>
      <c r="B1299" s="18">
        <v>-97.807500000000005</v>
      </c>
      <c r="C1299" s="2">
        <v>304</v>
      </c>
      <c r="D1299" s="2">
        <v>0.6</v>
      </c>
      <c r="E1299" s="2">
        <v>0.4</v>
      </c>
      <c r="F1299" s="4">
        <v>42644</v>
      </c>
      <c r="G1299" s="2">
        <v>830</v>
      </c>
      <c r="H1299" s="2" t="s">
        <v>0</v>
      </c>
      <c r="I1299" s="2" t="s">
        <v>1</v>
      </c>
      <c r="J1299" s="2" t="s">
        <v>2</v>
      </c>
      <c r="K1299" s="2">
        <v>283</v>
      </c>
      <c r="L1299" s="2">
        <v>0</v>
      </c>
      <c r="M1299" s="6" t="s">
        <v>0</v>
      </c>
      <c r="N1299" s="23"/>
      <c r="O1299" s="21" t="str">
        <f>Comodines[[#This Row],[Lat_trunc]]&amp;Comodines[[#This Row],[Lon_trunc]]</f>
        <v>22.2615-97.8075</v>
      </c>
      <c r="P1299" s="21">
        <f>MROUND(Datos[[#This Row],[Latitude]],IF(Datos[[#This Row],[Latitude]]&lt;0,-Precisión,Precisión))</f>
        <v>22.261500000000002</v>
      </c>
      <c r="Q1299" s="21">
        <f>MROUND(Datos[[#This Row],[Longitude]],IF(Datos[[#This Row],[Longitude]]&lt;0,-Precisión,Precisión))</f>
        <v>-97.807500000000005</v>
      </c>
      <c r="R1299" s="1">
        <v>1298</v>
      </c>
      <c r="S1299" s="5" t="b">
        <f>AND(Datos[[#This Row],[Latitude]]&gt;=Latitud_,Datos[[#This Row],[Latitude]]&lt;=_Latitud)</f>
        <v>0</v>
      </c>
      <c r="T1299" s="2" t="b">
        <f>AND(Datos[[#This Row],[Longitude]]&gt;=Longitud_,Datos[[#This Row],[Longitude]]&lt;=_Longitud)</f>
        <v>0</v>
      </c>
      <c r="U1299" s="2" t="b">
        <f>AND(Comodines[[#This Row],[Latitud]],Comodines[[#This Row],[Longitud]])</f>
        <v>0</v>
      </c>
      <c r="V1299" s="2" t="b">
        <f>IF(COUNTIFS($O$2:O1299,Comodines[[#This Row],[LatT&amp;LonT]],$F$2:F1299,Datos[[#This Row],[Acq_date]]-1)=0,TRUE,FALSE)</f>
        <v>1</v>
      </c>
      <c r="W1299" s="2" t="b">
        <f>AND(Comodines[[#This Row],[L&amp;L]],Comodines[[#This Row],[Nuevo_Fuego]])</f>
        <v>0</v>
      </c>
      <c r="X1299" s="2" t="str">
        <f>IF(Comodines[[#This Row],[L&amp;L]],Comodines[[#This Row],[Contador]],"")</f>
        <v/>
      </c>
      <c r="Y1299" s="2" t="str">
        <f>IFERROR(SMALL(Comodines[L&amp;LC1],COUNTA($U$2:U1299)),"")</f>
        <v/>
      </c>
      <c r="Z1299" s="2" t="str">
        <f>IF(AND(Comodines[[#This Row],[Nuevo_Fuego]],Comodines[[#This Row],[L&amp;L]]),Comodines[[#This Row],[Contador]],"")</f>
        <v/>
      </c>
      <c r="AA1299" s="2" t="str">
        <f>IFERROR(SMALL(Comodines[FuegoC1],COUNTA($W$2:W1299)),"")</f>
        <v/>
      </c>
      <c r="AB1299" s="3"/>
      <c r="AD1299" s="3"/>
      <c r="AE1299" s="3"/>
    </row>
    <row r="1300" spans="1:31" ht="15" x14ac:dyDescent="0.25">
      <c r="A1300" s="25">
        <v>22.264209999999999</v>
      </c>
      <c r="B1300" s="18">
        <v>-97.807929999999999</v>
      </c>
      <c r="C1300" s="2">
        <v>308.89999999999998</v>
      </c>
      <c r="D1300" s="2">
        <v>0.6</v>
      </c>
      <c r="E1300" s="2">
        <v>0.4</v>
      </c>
      <c r="F1300" s="4">
        <v>42644</v>
      </c>
      <c r="G1300" s="2">
        <v>830</v>
      </c>
      <c r="H1300" s="2" t="s">
        <v>0</v>
      </c>
      <c r="I1300" s="2" t="s">
        <v>1</v>
      </c>
      <c r="J1300" s="2" t="s">
        <v>2</v>
      </c>
      <c r="K1300" s="2">
        <v>283.3</v>
      </c>
      <c r="L1300" s="2">
        <v>0</v>
      </c>
      <c r="M1300" s="6" t="s">
        <v>0</v>
      </c>
      <c r="N1300" s="23"/>
      <c r="O1300" s="21" t="str">
        <f>Comodines[[#This Row],[Lat_trunc]]&amp;Comodines[[#This Row],[Lon_trunc]]</f>
        <v>22.264-97.808</v>
      </c>
      <c r="P1300" s="21">
        <f>MROUND(Datos[[#This Row],[Latitude]],IF(Datos[[#This Row],[Latitude]]&lt;0,-Precisión,Precisión))</f>
        <v>22.263999999999999</v>
      </c>
      <c r="Q1300" s="21">
        <f>MROUND(Datos[[#This Row],[Longitude]],IF(Datos[[#This Row],[Longitude]]&lt;0,-Precisión,Precisión))</f>
        <v>-97.808000000000007</v>
      </c>
      <c r="R1300" s="1">
        <v>1299</v>
      </c>
      <c r="S1300" s="5" t="b">
        <f>AND(Datos[[#This Row],[Latitude]]&gt;=Latitud_,Datos[[#This Row],[Latitude]]&lt;=_Latitud)</f>
        <v>0</v>
      </c>
      <c r="T1300" s="2" t="b">
        <f>AND(Datos[[#This Row],[Longitude]]&gt;=Longitud_,Datos[[#This Row],[Longitude]]&lt;=_Longitud)</f>
        <v>0</v>
      </c>
      <c r="U1300" s="2" t="b">
        <f>AND(Comodines[[#This Row],[Latitud]],Comodines[[#This Row],[Longitud]])</f>
        <v>0</v>
      </c>
      <c r="V1300" s="2" t="b">
        <f>IF(COUNTIFS($O$2:O1300,Comodines[[#This Row],[LatT&amp;LonT]],$F$2:F1300,Datos[[#This Row],[Acq_date]]-1)=0,TRUE,FALSE)</f>
        <v>1</v>
      </c>
      <c r="W1300" s="2" t="b">
        <f>AND(Comodines[[#This Row],[L&amp;L]],Comodines[[#This Row],[Nuevo_Fuego]])</f>
        <v>0</v>
      </c>
      <c r="X1300" s="2" t="str">
        <f>IF(Comodines[[#This Row],[L&amp;L]],Comodines[[#This Row],[Contador]],"")</f>
        <v/>
      </c>
      <c r="Y1300" s="2" t="str">
        <f>IFERROR(SMALL(Comodines[L&amp;LC1],COUNTA($U$2:U1300)),"")</f>
        <v/>
      </c>
      <c r="Z1300" s="2" t="str">
        <f>IF(AND(Comodines[[#This Row],[Nuevo_Fuego]],Comodines[[#This Row],[L&amp;L]]),Comodines[[#This Row],[Contador]],"")</f>
        <v/>
      </c>
      <c r="AA1300" s="2" t="str">
        <f>IFERROR(SMALL(Comodines[FuegoC1],COUNTA($W$2:W1300)),"")</f>
        <v/>
      </c>
      <c r="AB1300" s="3"/>
      <c r="AD1300" s="3"/>
      <c r="AE1300" s="3"/>
    </row>
    <row r="1301" spans="1:31" ht="15" x14ac:dyDescent="0.25">
      <c r="A1301" s="25">
        <v>19.602209999999999</v>
      </c>
      <c r="B1301" s="18">
        <v>-92.290440000000004</v>
      </c>
      <c r="C1301" s="2">
        <v>316.89999999999998</v>
      </c>
      <c r="D1301" s="2">
        <v>0.5</v>
      </c>
      <c r="E1301" s="2">
        <v>0.7</v>
      </c>
      <c r="F1301" s="4">
        <v>42644</v>
      </c>
      <c r="G1301" s="2">
        <v>830</v>
      </c>
      <c r="H1301" s="2" t="s">
        <v>0</v>
      </c>
      <c r="I1301" s="2" t="s">
        <v>1</v>
      </c>
      <c r="J1301" s="2" t="s">
        <v>2</v>
      </c>
      <c r="K1301" s="2">
        <v>287.8</v>
      </c>
      <c r="L1301" s="2">
        <v>0</v>
      </c>
      <c r="M1301" s="6" t="s">
        <v>0</v>
      </c>
      <c r="N1301" s="23"/>
      <c r="O1301" s="21" t="str">
        <f>Comodines[[#This Row],[Lat_trunc]]&amp;Comodines[[#This Row],[Lon_trunc]]</f>
        <v>19.602-92.2905</v>
      </c>
      <c r="P1301" s="21">
        <f>MROUND(Datos[[#This Row],[Latitude]],IF(Datos[[#This Row],[Latitude]]&lt;0,-Precisión,Precisión))</f>
        <v>19.602</v>
      </c>
      <c r="Q1301" s="21">
        <f>MROUND(Datos[[#This Row],[Longitude]],IF(Datos[[#This Row],[Longitude]]&lt;0,-Precisión,Precisión))</f>
        <v>-92.290500000000009</v>
      </c>
      <c r="R1301" s="1">
        <v>1300</v>
      </c>
      <c r="S1301" s="5" t="b">
        <f>AND(Datos[[#This Row],[Latitude]]&gt;=Latitud_,Datos[[#This Row],[Latitude]]&lt;=_Latitud)</f>
        <v>1</v>
      </c>
      <c r="T1301" s="2" t="b">
        <f>AND(Datos[[#This Row],[Longitude]]&gt;=Longitud_,Datos[[#This Row],[Longitude]]&lt;=_Longitud)</f>
        <v>0</v>
      </c>
      <c r="U1301" s="2" t="b">
        <f>AND(Comodines[[#This Row],[Latitud]],Comodines[[#This Row],[Longitud]])</f>
        <v>0</v>
      </c>
      <c r="V1301" s="2" t="b">
        <f>IF(COUNTIFS($O$2:O1301,Comodines[[#This Row],[LatT&amp;LonT]],$F$2:F1301,Datos[[#This Row],[Acq_date]]-1)=0,TRUE,FALSE)</f>
        <v>1</v>
      </c>
      <c r="W1301" s="2" t="b">
        <f>AND(Comodines[[#This Row],[L&amp;L]],Comodines[[#This Row],[Nuevo_Fuego]])</f>
        <v>0</v>
      </c>
      <c r="X1301" s="2" t="str">
        <f>IF(Comodines[[#This Row],[L&amp;L]],Comodines[[#This Row],[Contador]],"")</f>
        <v/>
      </c>
      <c r="Y1301" s="2" t="str">
        <f>IFERROR(SMALL(Comodines[L&amp;LC1],COUNTA($U$2:U1301)),"")</f>
        <v/>
      </c>
      <c r="Z1301" s="2" t="str">
        <f>IF(AND(Comodines[[#This Row],[Nuevo_Fuego]],Comodines[[#This Row],[L&amp;L]]),Comodines[[#This Row],[Contador]],"")</f>
        <v/>
      </c>
      <c r="AA1301" s="2" t="str">
        <f>IFERROR(SMALL(Comodines[FuegoC1],COUNTA($W$2:W1301)),"")</f>
        <v/>
      </c>
      <c r="AB1301" s="3"/>
      <c r="AD1301" s="3"/>
      <c r="AE1301" s="3"/>
    </row>
    <row r="1302" spans="1:31" ht="15" x14ac:dyDescent="0.25">
      <c r="A1302" s="25">
        <v>19.565850000000001</v>
      </c>
      <c r="B1302" s="18">
        <v>-92.185140000000004</v>
      </c>
      <c r="C1302" s="2">
        <v>306.60000000000002</v>
      </c>
      <c r="D1302" s="2">
        <v>0.5</v>
      </c>
      <c r="E1302" s="2">
        <v>0.7</v>
      </c>
      <c r="F1302" s="4">
        <v>42644</v>
      </c>
      <c r="G1302" s="2">
        <v>830</v>
      </c>
      <c r="H1302" s="2" t="s">
        <v>0</v>
      </c>
      <c r="I1302" s="2" t="s">
        <v>1</v>
      </c>
      <c r="J1302" s="2" t="s">
        <v>2</v>
      </c>
      <c r="K1302" s="2">
        <v>287.3</v>
      </c>
      <c r="L1302" s="2">
        <v>0</v>
      </c>
      <c r="M1302" s="6" t="s">
        <v>0</v>
      </c>
      <c r="N1302" s="23"/>
      <c r="O1302" s="21" t="str">
        <f>Comodines[[#This Row],[Lat_trunc]]&amp;Comodines[[#This Row],[Lon_trunc]]</f>
        <v>19.566-92.185</v>
      </c>
      <c r="P1302" s="21">
        <f>MROUND(Datos[[#This Row],[Latitude]],IF(Datos[[#This Row],[Latitude]]&lt;0,-Precisión,Precisión))</f>
        <v>19.565999999999999</v>
      </c>
      <c r="Q1302" s="21">
        <f>MROUND(Datos[[#This Row],[Longitude]],IF(Datos[[#This Row],[Longitude]]&lt;0,-Precisión,Precisión))</f>
        <v>-92.185000000000002</v>
      </c>
      <c r="R1302" s="1">
        <v>1301</v>
      </c>
      <c r="S1302" s="5" t="b">
        <f>AND(Datos[[#This Row],[Latitude]]&gt;=Latitud_,Datos[[#This Row],[Latitude]]&lt;=_Latitud)</f>
        <v>1</v>
      </c>
      <c r="T1302" s="2" t="b">
        <f>AND(Datos[[#This Row],[Longitude]]&gt;=Longitud_,Datos[[#This Row],[Longitude]]&lt;=_Longitud)</f>
        <v>0</v>
      </c>
      <c r="U1302" s="2" t="b">
        <f>AND(Comodines[[#This Row],[Latitud]],Comodines[[#This Row],[Longitud]])</f>
        <v>0</v>
      </c>
      <c r="V1302" s="2" t="b">
        <f>IF(COUNTIFS($O$2:O1302,Comodines[[#This Row],[LatT&amp;LonT]],$F$2:F1302,Datos[[#This Row],[Acq_date]]-1)=0,TRUE,FALSE)</f>
        <v>1</v>
      </c>
      <c r="W1302" s="2" t="b">
        <f>AND(Comodines[[#This Row],[L&amp;L]],Comodines[[#This Row],[Nuevo_Fuego]])</f>
        <v>0</v>
      </c>
      <c r="X1302" s="2" t="str">
        <f>IF(Comodines[[#This Row],[L&amp;L]],Comodines[[#This Row],[Contador]],"")</f>
        <v/>
      </c>
      <c r="Y1302" s="2" t="str">
        <f>IFERROR(SMALL(Comodines[L&amp;LC1],COUNTA($U$2:U1302)),"")</f>
        <v/>
      </c>
      <c r="Z1302" s="2" t="str">
        <f>IF(AND(Comodines[[#This Row],[Nuevo_Fuego]],Comodines[[#This Row],[L&amp;L]]),Comodines[[#This Row],[Contador]],"")</f>
        <v/>
      </c>
      <c r="AA1302" s="2" t="str">
        <f>IFERROR(SMALL(Comodines[FuegoC1],COUNTA($W$2:W1302)),"")</f>
        <v/>
      </c>
      <c r="AB1302" s="3"/>
      <c r="AD1302" s="3"/>
      <c r="AE1302" s="3"/>
    </row>
    <row r="1303" spans="1:31" ht="15" x14ac:dyDescent="0.25">
      <c r="A1303" s="25">
        <v>19.599209999999999</v>
      </c>
      <c r="B1303" s="18">
        <v>-92.292879999999997</v>
      </c>
      <c r="C1303" s="2">
        <v>311.5</v>
      </c>
      <c r="D1303" s="2">
        <v>0.5</v>
      </c>
      <c r="E1303" s="2">
        <v>0.7</v>
      </c>
      <c r="F1303" s="4">
        <v>42644</v>
      </c>
      <c r="G1303" s="2">
        <v>830</v>
      </c>
      <c r="H1303" s="2" t="s">
        <v>0</v>
      </c>
      <c r="I1303" s="2" t="s">
        <v>1</v>
      </c>
      <c r="J1303" s="2" t="s">
        <v>2</v>
      </c>
      <c r="K1303" s="2">
        <v>287.39999999999998</v>
      </c>
      <c r="L1303" s="2">
        <v>0</v>
      </c>
      <c r="M1303" s="6" t="s">
        <v>0</v>
      </c>
      <c r="N1303" s="23"/>
      <c r="O1303" s="21" t="str">
        <f>Comodines[[#This Row],[Lat_trunc]]&amp;Comodines[[#This Row],[Lon_trunc]]</f>
        <v>19.599-92.293</v>
      </c>
      <c r="P1303" s="21">
        <f>MROUND(Datos[[#This Row],[Latitude]],IF(Datos[[#This Row],[Latitude]]&lt;0,-Precisión,Precisión))</f>
        <v>19.599</v>
      </c>
      <c r="Q1303" s="21">
        <f>MROUND(Datos[[#This Row],[Longitude]],IF(Datos[[#This Row],[Longitude]]&lt;0,-Precisión,Precisión))</f>
        <v>-92.293000000000006</v>
      </c>
      <c r="R1303" s="1">
        <v>1302</v>
      </c>
      <c r="S1303" s="5" t="b">
        <f>AND(Datos[[#This Row],[Latitude]]&gt;=Latitud_,Datos[[#This Row],[Latitude]]&lt;=_Latitud)</f>
        <v>1</v>
      </c>
      <c r="T1303" s="2" t="b">
        <f>AND(Datos[[#This Row],[Longitude]]&gt;=Longitud_,Datos[[#This Row],[Longitude]]&lt;=_Longitud)</f>
        <v>0</v>
      </c>
      <c r="U1303" s="2" t="b">
        <f>AND(Comodines[[#This Row],[Latitud]],Comodines[[#This Row],[Longitud]])</f>
        <v>0</v>
      </c>
      <c r="V1303" s="2" t="b">
        <f>IF(COUNTIFS($O$2:O1303,Comodines[[#This Row],[LatT&amp;LonT]],$F$2:F1303,Datos[[#This Row],[Acq_date]]-1)=0,TRUE,FALSE)</f>
        <v>1</v>
      </c>
      <c r="W1303" s="2" t="b">
        <f>AND(Comodines[[#This Row],[L&amp;L]],Comodines[[#This Row],[Nuevo_Fuego]])</f>
        <v>0</v>
      </c>
      <c r="X1303" s="2" t="str">
        <f>IF(Comodines[[#This Row],[L&amp;L]],Comodines[[#This Row],[Contador]],"")</f>
        <v/>
      </c>
      <c r="Y1303" s="2" t="str">
        <f>IFERROR(SMALL(Comodines[L&amp;LC1],COUNTA($U$2:U1303)),"")</f>
        <v/>
      </c>
      <c r="Z1303" s="2" t="str">
        <f>IF(AND(Comodines[[#This Row],[Nuevo_Fuego]],Comodines[[#This Row],[L&amp;L]]),Comodines[[#This Row],[Contador]],"")</f>
        <v/>
      </c>
      <c r="AA1303" s="2" t="str">
        <f>IFERROR(SMALL(Comodines[FuegoC1],COUNTA($W$2:W1303)),"")</f>
        <v/>
      </c>
      <c r="AB1303" s="3"/>
      <c r="AD1303" s="3"/>
      <c r="AE1303" s="3"/>
    </row>
    <row r="1304" spans="1:31" ht="15" x14ac:dyDescent="0.25">
      <c r="A1304" s="25">
        <v>19.563549999999999</v>
      </c>
      <c r="B1304" s="18">
        <v>-92.187389999999994</v>
      </c>
      <c r="C1304" s="2">
        <v>300.7</v>
      </c>
      <c r="D1304" s="2">
        <v>0.5</v>
      </c>
      <c r="E1304" s="2">
        <v>0.7</v>
      </c>
      <c r="F1304" s="4">
        <v>42644</v>
      </c>
      <c r="G1304" s="2">
        <v>830</v>
      </c>
      <c r="H1304" s="2" t="s">
        <v>0</v>
      </c>
      <c r="I1304" s="2" t="s">
        <v>1</v>
      </c>
      <c r="J1304" s="2" t="s">
        <v>2</v>
      </c>
      <c r="K1304" s="2">
        <v>287.10000000000002</v>
      </c>
      <c r="L1304" s="2">
        <v>0</v>
      </c>
      <c r="M1304" s="6" t="s">
        <v>0</v>
      </c>
      <c r="N1304" s="23"/>
      <c r="O1304" s="21" t="str">
        <f>Comodines[[#This Row],[Lat_trunc]]&amp;Comodines[[#This Row],[Lon_trunc]]</f>
        <v>19.5635-92.1875</v>
      </c>
      <c r="P1304" s="21">
        <f>MROUND(Datos[[#This Row],[Latitude]],IF(Datos[[#This Row],[Latitude]]&lt;0,-Precisión,Precisión))</f>
        <v>19.563500000000001</v>
      </c>
      <c r="Q1304" s="21">
        <f>MROUND(Datos[[#This Row],[Longitude]],IF(Datos[[#This Row],[Longitude]]&lt;0,-Precisión,Precisión))</f>
        <v>-92.1875</v>
      </c>
      <c r="R1304" s="1">
        <v>1303</v>
      </c>
      <c r="S1304" s="5" t="b">
        <f>AND(Datos[[#This Row],[Latitude]]&gt;=Latitud_,Datos[[#This Row],[Latitude]]&lt;=_Latitud)</f>
        <v>1</v>
      </c>
      <c r="T1304" s="2" t="b">
        <f>AND(Datos[[#This Row],[Longitude]]&gt;=Longitud_,Datos[[#This Row],[Longitude]]&lt;=_Longitud)</f>
        <v>0</v>
      </c>
      <c r="U1304" s="2" t="b">
        <f>AND(Comodines[[#This Row],[Latitud]],Comodines[[#This Row],[Longitud]])</f>
        <v>0</v>
      </c>
      <c r="V1304" s="2" t="b">
        <f>IF(COUNTIFS($O$2:O1304,Comodines[[#This Row],[LatT&amp;LonT]],$F$2:F1304,Datos[[#This Row],[Acq_date]]-1)=0,TRUE,FALSE)</f>
        <v>1</v>
      </c>
      <c r="W1304" s="2" t="b">
        <f>AND(Comodines[[#This Row],[L&amp;L]],Comodines[[#This Row],[Nuevo_Fuego]])</f>
        <v>0</v>
      </c>
      <c r="X1304" s="2" t="str">
        <f>IF(Comodines[[#This Row],[L&amp;L]],Comodines[[#This Row],[Contador]],"")</f>
        <v/>
      </c>
      <c r="Y1304" s="2" t="str">
        <f>IFERROR(SMALL(Comodines[L&amp;LC1],COUNTA($U$2:U1304)),"")</f>
        <v/>
      </c>
      <c r="Z1304" s="2" t="str">
        <f>IF(AND(Comodines[[#This Row],[Nuevo_Fuego]],Comodines[[#This Row],[L&amp;L]]),Comodines[[#This Row],[Contador]],"")</f>
        <v/>
      </c>
      <c r="AA1304" s="2" t="str">
        <f>IFERROR(SMALL(Comodines[FuegoC1],COUNTA($W$2:W1304)),"")</f>
        <v/>
      </c>
      <c r="AB1304" s="3"/>
      <c r="AD1304" s="3"/>
      <c r="AE1304" s="3"/>
    </row>
    <row r="1305" spans="1:31" ht="15" x14ac:dyDescent="0.25">
      <c r="A1305" s="25">
        <v>19.442609999999998</v>
      </c>
      <c r="B1305" s="18">
        <v>-92.037610000000001</v>
      </c>
      <c r="C1305" s="2">
        <v>304.7</v>
      </c>
      <c r="D1305" s="2">
        <v>0.5</v>
      </c>
      <c r="E1305" s="2">
        <v>0.7</v>
      </c>
      <c r="F1305" s="4">
        <v>42644</v>
      </c>
      <c r="G1305" s="2">
        <v>830</v>
      </c>
      <c r="H1305" s="2" t="s">
        <v>0</v>
      </c>
      <c r="I1305" s="2" t="s">
        <v>1</v>
      </c>
      <c r="J1305" s="2" t="s">
        <v>2</v>
      </c>
      <c r="K1305" s="2">
        <v>287.8</v>
      </c>
      <c r="L1305" s="2">
        <v>0</v>
      </c>
      <c r="M1305" s="6" t="s">
        <v>0</v>
      </c>
      <c r="N1305" s="23"/>
      <c r="O1305" s="21" t="str">
        <f>Comodines[[#This Row],[Lat_trunc]]&amp;Comodines[[#This Row],[Lon_trunc]]</f>
        <v>19.4425-92.0375</v>
      </c>
      <c r="P1305" s="21">
        <f>MROUND(Datos[[#This Row],[Latitude]],IF(Datos[[#This Row],[Latitude]]&lt;0,-Precisión,Precisión))</f>
        <v>19.442499999999999</v>
      </c>
      <c r="Q1305" s="21">
        <f>MROUND(Datos[[#This Row],[Longitude]],IF(Datos[[#This Row],[Longitude]]&lt;0,-Precisión,Precisión))</f>
        <v>-92.037500000000009</v>
      </c>
      <c r="R1305" s="1">
        <v>1304</v>
      </c>
      <c r="S1305" s="5" t="b">
        <f>AND(Datos[[#This Row],[Latitude]]&gt;=Latitud_,Datos[[#This Row],[Latitude]]&lt;=_Latitud)</f>
        <v>1</v>
      </c>
      <c r="T1305" s="2" t="b">
        <f>AND(Datos[[#This Row],[Longitude]]&gt;=Longitud_,Datos[[#This Row],[Longitude]]&lt;=_Longitud)</f>
        <v>0</v>
      </c>
      <c r="U1305" s="2" t="b">
        <f>AND(Comodines[[#This Row],[Latitud]],Comodines[[#This Row],[Longitud]])</f>
        <v>0</v>
      </c>
      <c r="V1305" s="2" t="b">
        <f>IF(COUNTIFS($O$2:O1305,Comodines[[#This Row],[LatT&amp;LonT]],$F$2:F1305,Datos[[#This Row],[Acq_date]]-1)=0,TRUE,FALSE)</f>
        <v>1</v>
      </c>
      <c r="W1305" s="2" t="b">
        <f>AND(Comodines[[#This Row],[L&amp;L]],Comodines[[#This Row],[Nuevo_Fuego]])</f>
        <v>0</v>
      </c>
      <c r="X1305" s="2" t="str">
        <f>IF(Comodines[[#This Row],[L&amp;L]],Comodines[[#This Row],[Contador]],"")</f>
        <v/>
      </c>
      <c r="Y1305" s="2" t="str">
        <f>IFERROR(SMALL(Comodines[L&amp;LC1],COUNTA($U$2:U1305)),"")</f>
        <v/>
      </c>
      <c r="Z1305" s="2" t="str">
        <f>IF(AND(Comodines[[#This Row],[Nuevo_Fuego]],Comodines[[#This Row],[L&amp;L]]),Comodines[[#This Row],[Contador]],"")</f>
        <v/>
      </c>
      <c r="AA1305" s="2" t="str">
        <f>IFERROR(SMALL(Comodines[FuegoC1],COUNTA($W$2:W1305)),"")</f>
        <v/>
      </c>
      <c r="AB1305" s="3"/>
      <c r="AD1305" s="3"/>
      <c r="AE1305" s="3"/>
    </row>
    <row r="1306" spans="1:31" ht="15" x14ac:dyDescent="0.25">
      <c r="A1306" s="25">
        <v>19.44154</v>
      </c>
      <c r="B1306" s="18">
        <v>-92.032929999999993</v>
      </c>
      <c r="C1306" s="2">
        <v>312.39999999999998</v>
      </c>
      <c r="D1306" s="2">
        <v>0.5</v>
      </c>
      <c r="E1306" s="2">
        <v>0.7</v>
      </c>
      <c r="F1306" s="4">
        <v>42644</v>
      </c>
      <c r="G1306" s="2">
        <v>830</v>
      </c>
      <c r="H1306" s="2" t="s">
        <v>0</v>
      </c>
      <c r="I1306" s="2" t="s">
        <v>1</v>
      </c>
      <c r="J1306" s="2" t="s">
        <v>2</v>
      </c>
      <c r="K1306" s="2">
        <v>287.8</v>
      </c>
      <c r="L1306" s="2">
        <v>0</v>
      </c>
      <c r="M1306" s="6" t="s">
        <v>0</v>
      </c>
      <c r="N1306" s="23"/>
      <c r="O1306" s="21" t="str">
        <f>Comodines[[#This Row],[Lat_trunc]]&amp;Comodines[[#This Row],[Lon_trunc]]</f>
        <v>19.4415-92.033</v>
      </c>
      <c r="P1306" s="21">
        <f>MROUND(Datos[[#This Row],[Latitude]],IF(Datos[[#This Row],[Latitude]]&lt;0,-Precisión,Precisión))</f>
        <v>19.441500000000001</v>
      </c>
      <c r="Q1306" s="21">
        <f>MROUND(Datos[[#This Row],[Longitude]],IF(Datos[[#This Row],[Longitude]]&lt;0,-Precisión,Precisión))</f>
        <v>-92.033000000000001</v>
      </c>
      <c r="R1306" s="1">
        <v>1305</v>
      </c>
      <c r="S1306" s="5" t="b">
        <f>AND(Datos[[#This Row],[Latitude]]&gt;=Latitud_,Datos[[#This Row],[Latitude]]&lt;=_Latitud)</f>
        <v>1</v>
      </c>
      <c r="T1306" s="2" t="b">
        <f>AND(Datos[[#This Row],[Longitude]]&gt;=Longitud_,Datos[[#This Row],[Longitude]]&lt;=_Longitud)</f>
        <v>0</v>
      </c>
      <c r="U1306" s="2" t="b">
        <f>AND(Comodines[[#This Row],[Latitud]],Comodines[[#This Row],[Longitud]])</f>
        <v>0</v>
      </c>
      <c r="V1306" s="2" t="b">
        <f>IF(COUNTIFS($O$2:O1306,Comodines[[#This Row],[LatT&amp;LonT]],$F$2:F1306,Datos[[#This Row],[Acq_date]]-1)=0,TRUE,FALSE)</f>
        <v>1</v>
      </c>
      <c r="W1306" s="2" t="b">
        <f>AND(Comodines[[#This Row],[L&amp;L]],Comodines[[#This Row],[Nuevo_Fuego]])</f>
        <v>0</v>
      </c>
      <c r="X1306" s="2" t="str">
        <f>IF(Comodines[[#This Row],[L&amp;L]],Comodines[[#This Row],[Contador]],"")</f>
        <v/>
      </c>
      <c r="Y1306" s="2" t="str">
        <f>IFERROR(SMALL(Comodines[L&amp;LC1],COUNTA($U$2:U1306)),"")</f>
        <v/>
      </c>
      <c r="Z1306" s="2" t="str">
        <f>IF(AND(Comodines[[#This Row],[Nuevo_Fuego]],Comodines[[#This Row],[L&amp;L]]),Comodines[[#This Row],[Contador]],"")</f>
        <v/>
      </c>
      <c r="AA1306" s="2" t="str">
        <f>IFERROR(SMALL(Comodines[FuegoC1],COUNTA($W$2:W1306)),"")</f>
        <v/>
      </c>
      <c r="AB1306" s="3"/>
      <c r="AD1306" s="3"/>
      <c r="AE1306" s="3"/>
    </row>
    <row r="1307" spans="1:31" ht="15" x14ac:dyDescent="0.25">
      <c r="A1307" s="25">
        <v>19.447310000000002</v>
      </c>
      <c r="B1307" s="18">
        <v>-92.085639999999998</v>
      </c>
      <c r="C1307" s="2">
        <v>335.1</v>
      </c>
      <c r="D1307" s="2">
        <v>0.5</v>
      </c>
      <c r="E1307" s="2">
        <v>0.7</v>
      </c>
      <c r="F1307" s="4">
        <v>42644</v>
      </c>
      <c r="G1307" s="2">
        <v>830</v>
      </c>
      <c r="H1307" s="2" t="s">
        <v>0</v>
      </c>
      <c r="I1307" s="2" t="s">
        <v>1</v>
      </c>
      <c r="J1307" s="2" t="s">
        <v>2</v>
      </c>
      <c r="K1307" s="2">
        <v>287.89999999999998</v>
      </c>
      <c r="L1307" s="2">
        <v>0</v>
      </c>
      <c r="M1307" s="6" t="s">
        <v>0</v>
      </c>
      <c r="N1307" s="23"/>
      <c r="O1307" s="21" t="str">
        <f>Comodines[[#This Row],[Lat_trunc]]&amp;Comodines[[#This Row],[Lon_trunc]]</f>
        <v>19.4475-92.0855</v>
      </c>
      <c r="P1307" s="21">
        <f>MROUND(Datos[[#This Row],[Latitude]],IF(Datos[[#This Row],[Latitude]]&lt;0,-Precisión,Precisión))</f>
        <v>19.447500000000002</v>
      </c>
      <c r="Q1307" s="21">
        <f>MROUND(Datos[[#This Row],[Longitude]],IF(Datos[[#This Row],[Longitude]]&lt;0,-Precisión,Precisión))</f>
        <v>-92.085499999999996</v>
      </c>
      <c r="R1307" s="1">
        <v>1306</v>
      </c>
      <c r="S1307" s="5" t="b">
        <f>AND(Datos[[#This Row],[Latitude]]&gt;=Latitud_,Datos[[#This Row],[Latitude]]&lt;=_Latitud)</f>
        <v>1</v>
      </c>
      <c r="T1307" s="2" t="b">
        <f>AND(Datos[[#This Row],[Longitude]]&gt;=Longitud_,Datos[[#This Row],[Longitude]]&lt;=_Longitud)</f>
        <v>0</v>
      </c>
      <c r="U1307" s="2" t="b">
        <f>AND(Comodines[[#This Row],[Latitud]],Comodines[[#This Row],[Longitud]])</f>
        <v>0</v>
      </c>
      <c r="V1307" s="2" t="b">
        <f>IF(COUNTIFS($O$2:O1307,Comodines[[#This Row],[LatT&amp;LonT]],$F$2:F1307,Datos[[#This Row],[Acq_date]]-1)=0,TRUE,FALSE)</f>
        <v>1</v>
      </c>
      <c r="W1307" s="2" t="b">
        <f>AND(Comodines[[#This Row],[L&amp;L]],Comodines[[#This Row],[Nuevo_Fuego]])</f>
        <v>0</v>
      </c>
      <c r="X1307" s="2" t="str">
        <f>IF(Comodines[[#This Row],[L&amp;L]],Comodines[[#This Row],[Contador]],"")</f>
        <v/>
      </c>
      <c r="Y1307" s="2" t="str">
        <f>IFERROR(SMALL(Comodines[L&amp;LC1],COUNTA($U$2:U1307)),"")</f>
        <v/>
      </c>
      <c r="Z1307" s="2" t="str">
        <f>IF(AND(Comodines[[#This Row],[Nuevo_Fuego]],Comodines[[#This Row],[L&amp;L]]),Comodines[[#This Row],[Contador]],"")</f>
        <v/>
      </c>
      <c r="AA1307" s="2" t="str">
        <f>IFERROR(SMALL(Comodines[FuegoC1],COUNTA($W$2:W1307)),"")</f>
        <v/>
      </c>
      <c r="AB1307" s="3"/>
      <c r="AD1307" s="3"/>
      <c r="AE1307" s="3"/>
    </row>
    <row r="1308" spans="1:31" ht="15" x14ac:dyDescent="0.25">
      <c r="A1308" s="25">
        <v>19.43561</v>
      </c>
      <c r="B1308" s="18">
        <v>-92.03443</v>
      </c>
      <c r="C1308" s="2">
        <v>320.39999999999998</v>
      </c>
      <c r="D1308" s="2">
        <v>0.5</v>
      </c>
      <c r="E1308" s="2">
        <v>0.7</v>
      </c>
      <c r="F1308" s="4">
        <v>42644</v>
      </c>
      <c r="G1308" s="2">
        <v>830</v>
      </c>
      <c r="H1308" s="2" t="s">
        <v>0</v>
      </c>
      <c r="I1308" s="2" t="s">
        <v>1</v>
      </c>
      <c r="J1308" s="2" t="s">
        <v>2</v>
      </c>
      <c r="K1308" s="2">
        <v>287.39999999999998</v>
      </c>
      <c r="L1308" s="2">
        <v>0</v>
      </c>
      <c r="M1308" s="6" t="s">
        <v>0</v>
      </c>
      <c r="N1308" s="23"/>
      <c r="O1308" s="21" t="str">
        <f>Comodines[[#This Row],[Lat_trunc]]&amp;Comodines[[#This Row],[Lon_trunc]]</f>
        <v>19.4355-92.0345</v>
      </c>
      <c r="P1308" s="21">
        <f>MROUND(Datos[[#This Row],[Latitude]],IF(Datos[[#This Row],[Latitude]]&lt;0,-Precisión,Precisión))</f>
        <v>19.435500000000001</v>
      </c>
      <c r="Q1308" s="21">
        <f>MROUND(Datos[[#This Row],[Longitude]],IF(Datos[[#This Row],[Longitude]]&lt;0,-Precisión,Precisión))</f>
        <v>-92.034500000000008</v>
      </c>
      <c r="R1308" s="1">
        <v>1307</v>
      </c>
      <c r="S1308" s="5" t="b">
        <f>AND(Datos[[#This Row],[Latitude]]&gt;=Latitud_,Datos[[#This Row],[Latitude]]&lt;=_Latitud)</f>
        <v>1</v>
      </c>
      <c r="T1308" s="2" t="b">
        <f>AND(Datos[[#This Row],[Longitude]]&gt;=Longitud_,Datos[[#This Row],[Longitude]]&lt;=_Longitud)</f>
        <v>0</v>
      </c>
      <c r="U1308" s="2" t="b">
        <f>AND(Comodines[[#This Row],[Latitud]],Comodines[[#This Row],[Longitud]])</f>
        <v>0</v>
      </c>
      <c r="V1308" s="2" t="b">
        <f>IF(COUNTIFS($O$2:O1308,Comodines[[#This Row],[LatT&amp;LonT]],$F$2:F1308,Datos[[#This Row],[Acq_date]]-1)=0,TRUE,FALSE)</f>
        <v>1</v>
      </c>
      <c r="W1308" s="2" t="b">
        <f>AND(Comodines[[#This Row],[L&amp;L]],Comodines[[#This Row],[Nuevo_Fuego]])</f>
        <v>0</v>
      </c>
      <c r="X1308" s="2" t="str">
        <f>IF(Comodines[[#This Row],[L&amp;L]],Comodines[[#This Row],[Contador]],"")</f>
        <v/>
      </c>
      <c r="Y1308" s="2" t="str">
        <f>IFERROR(SMALL(Comodines[L&amp;LC1],COUNTA($U$2:U1308)),"")</f>
        <v/>
      </c>
      <c r="Z1308" s="2" t="str">
        <f>IF(AND(Comodines[[#This Row],[Nuevo_Fuego]],Comodines[[#This Row],[L&amp;L]]),Comodines[[#This Row],[Contador]],"")</f>
        <v/>
      </c>
      <c r="AA1308" s="2" t="str">
        <f>IFERROR(SMALL(Comodines[FuegoC1],COUNTA($W$2:W1308)),"")</f>
        <v/>
      </c>
      <c r="AB1308" s="3"/>
      <c r="AD1308" s="3"/>
      <c r="AE1308" s="3"/>
    </row>
    <row r="1309" spans="1:31" ht="15" x14ac:dyDescent="0.25">
      <c r="A1309" s="25">
        <v>19.448370000000001</v>
      </c>
      <c r="B1309" s="18">
        <v>-92.090280000000007</v>
      </c>
      <c r="C1309" s="2">
        <v>301.7</v>
      </c>
      <c r="D1309" s="2">
        <v>0.5</v>
      </c>
      <c r="E1309" s="2">
        <v>0.7</v>
      </c>
      <c r="F1309" s="4">
        <v>42644</v>
      </c>
      <c r="G1309" s="2">
        <v>830</v>
      </c>
      <c r="H1309" s="2" t="s">
        <v>0</v>
      </c>
      <c r="I1309" s="2" t="s">
        <v>1</v>
      </c>
      <c r="J1309" s="2" t="s">
        <v>2</v>
      </c>
      <c r="K1309" s="2">
        <v>287.8</v>
      </c>
      <c r="L1309" s="2">
        <v>0</v>
      </c>
      <c r="M1309" s="6" t="s">
        <v>0</v>
      </c>
      <c r="N1309" s="23"/>
      <c r="O1309" s="21" t="str">
        <f>Comodines[[#This Row],[Lat_trunc]]&amp;Comodines[[#This Row],[Lon_trunc]]</f>
        <v>19.4485-92.0905</v>
      </c>
      <c r="P1309" s="21">
        <f>MROUND(Datos[[#This Row],[Latitude]],IF(Datos[[#This Row],[Latitude]]&lt;0,-Precisión,Precisión))</f>
        <v>19.448499999999999</v>
      </c>
      <c r="Q1309" s="21">
        <f>MROUND(Datos[[#This Row],[Longitude]],IF(Datos[[#This Row],[Longitude]]&lt;0,-Precisión,Precisión))</f>
        <v>-92.090500000000006</v>
      </c>
      <c r="R1309" s="1">
        <v>1308</v>
      </c>
      <c r="S1309" s="5" t="b">
        <f>AND(Datos[[#This Row],[Latitude]]&gt;=Latitud_,Datos[[#This Row],[Latitude]]&lt;=_Latitud)</f>
        <v>1</v>
      </c>
      <c r="T1309" s="2" t="b">
        <f>AND(Datos[[#This Row],[Longitude]]&gt;=Longitud_,Datos[[#This Row],[Longitude]]&lt;=_Longitud)</f>
        <v>0</v>
      </c>
      <c r="U1309" s="2" t="b">
        <f>AND(Comodines[[#This Row],[Latitud]],Comodines[[#This Row],[Longitud]])</f>
        <v>0</v>
      </c>
      <c r="V1309" s="2" t="b">
        <f>IF(COUNTIFS($O$2:O1309,Comodines[[#This Row],[LatT&amp;LonT]],$F$2:F1309,Datos[[#This Row],[Acq_date]]-1)=0,TRUE,FALSE)</f>
        <v>1</v>
      </c>
      <c r="W1309" s="2" t="b">
        <f>AND(Comodines[[#This Row],[L&amp;L]],Comodines[[#This Row],[Nuevo_Fuego]])</f>
        <v>0</v>
      </c>
      <c r="X1309" s="2" t="str">
        <f>IF(Comodines[[#This Row],[L&amp;L]],Comodines[[#This Row],[Contador]],"")</f>
        <v/>
      </c>
      <c r="Y1309" s="2" t="str">
        <f>IFERROR(SMALL(Comodines[L&amp;LC1],COUNTA($U$2:U1309)),"")</f>
        <v/>
      </c>
      <c r="Z1309" s="2" t="str">
        <f>IF(AND(Comodines[[#This Row],[Nuevo_Fuego]],Comodines[[#This Row],[L&amp;L]]),Comodines[[#This Row],[Contador]],"")</f>
        <v/>
      </c>
      <c r="AA1309" s="2" t="str">
        <f>IFERROR(SMALL(Comodines[FuegoC1],COUNTA($W$2:W1309)),"")</f>
        <v/>
      </c>
      <c r="AB1309" s="3"/>
      <c r="AD1309" s="3"/>
      <c r="AE1309" s="3"/>
    </row>
    <row r="1310" spans="1:31" ht="15" x14ac:dyDescent="0.25">
      <c r="A1310" s="25">
        <v>19.439219999999999</v>
      </c>
      <c r="B1310" s="18">
        <v>-92.032769999999999</v>
      </c>
      <c r="C1310" s="2">
        <v>320</v>
      </c>
      <c r="D1310" s="2">
        <v>0.5</v>
      </c>
      <c r="E1310" s="2">
        <v>0.7</v>
      </c>
      <c r="F1310" s="4">
        <v>42644</v>
      </c>
      <c r="G1310" s="2">
        <v>830</v>
      </c>
      <c r="H1310" s="2" t="s">
        <v>0</v>
      </c>
      <c r="I1310" s="2" t="s">
        <v>1</v>
      </c>
      <c r="J1310" s="2" t="s">
        <v>2</v>
      </c>
      <c r="K1310" s="2">
        <v>287.8</v>
      </c>
      <c r="L1310" s="2">
        <v>0</v>
      </c>
      <c r="M1310" s="6" t="s">
        <v>0</v>
      </c>
      <c r="N1310" s="23"/>
      <c r="O1310" s="21" t="str">
        <f>Comodines[[#This Row],[Lat_trunc]]&amp;Comodines[[#This Row],[Lon_trunc]]</f>
        <v>19.439-92.033</v>
      </c>
      <c r="P1310" s="21">
        <f>MROUND(Datos[[#This Row],[Latitude]],IF(Datos[[#This Row],[Latitude]]&lt;0,-Precisión,Precisión))</f>
        <v>19.439</v>
      </c>
      <c r="Q1310" s="21">
        <f>MROUND(Datos[[#This Row],[Longitude]],IF(Datos[[#This Row],[Longitude]]&lt;0,-Precisión,Precisión))</f>
        <v>-92.033000000000001</v>
      </c>
      <c r="R1310" s="1">
        <v>1309</v>
      </c>
      <c r="S1310" s="5" t="b">
        <f>AND(Datos[[#This Row],[Latitude]]&gt;=Latitud_,Datos[[#This Row],[Latitude]]&lt;=_Latitud)</f>
        <v>1</v>
      </c>
      <c r="T1310" s="2" t="b">
        <f>AND(Datos[[#This Row],[Longitude]]&gt;=Longitud_,Datos[[#This Row],[Longitude]]&lt;=_Longitud)</f>
        <v>0</v>
      </c>
      <c r="U1310" s="2" t="b">
        <f>AND(Comodines[[#This Row],[Latitud]],Comodines[[#This Row],[Longitud]])</f>
        <v>0</v>
      </c>
      <c r="V1310" s="2" t="b">
        <f>IF(COUNTIFS($O$2:O1310,Comodines[[#This Row],[LatT&amp;LonT]],$F$2:F1310,Datos[[#This Row],[Acq_date]]-1)=0,TRUE,FALSE)</f>
        <v>1</v>
      </c>
      <c r="W1310" s="2" t="b">
        <f>AND(Comodines[[#This Row],[L&amp;L]],Comodines[[#This Row],[Nuevo_Fuego]])</f>
        <v>0</v>
      </c>
      <c r="X1310" s="2" t="str">
        <f>IF(Comodines[[#This Row],[L&amp;L]],Comodines[[#This Row],[Contador]],"")</f>
        <v/>
      </c>
      <c r="Y1310" s="2" t="str">
        <f>IFERROR(SMALL(Comodines[L&amp;LC1],COUNTA($U$2:U1310)),"")</f>
        <v/>
      </c>
      <c r="Z1310" s="2" t="str">
        <f>IF(AND(Comodines[[#This Row],[Nuevo_Fuego]],Comodines[[#This Row],[L&amp;L]]),Comodines[[#This Row],[Contador]],"")</f>
        <v/>
      </c>
      <c r="AA1310" s="2" t="str">
        <f>IFERROR(SMALL(Comodines[FuegoC1],COUNTA($W$2:W1310)),"")</f>
        <v/>
      </c>
      <c r="AB1310" s="3"/>
      <c r="AD1310" s="3"/>
      <c r="AE1310" s="3"/>
    </row>
    <row r="1311" spans="1:31" ht="15" x14ac:dyDescent="0.25">
      <c r="A1311" s="25">
        <v>19.440259999999999</v>
      </c>
      <c r="B1311" s="18">
        <v>-92.037450000000007</v>
      </c>
      <c r="C1311" s="2">
        <v>309</v>
      </c>
      <c r="D1311" s="2">
        <v>0.5</v>
      </c>
      <c r="E1311" s="2">
        <v>0.7</v>
      </c>
      <c r="F1311" s="4">
        <v>42644</v>
      </c>
      <c r="G1311" s="2">
        <v>830</v>
      </c>
      <c r="H1311" s="2" t="s">
        <v>0</v>
      </c>
      <c r="I1311" s="2" t="s">
        <v>1</v>
      </c>
      <c r="J1311" s="2" t="s">
        <v>2</v>
      </c>
      <c r="K1311" s="2">
        <v>287.7</v>
      </c>
      <c r="L1311" s="2">
        <v>0</v>
      </c>
      <c r="M1311" s="6" t="s">
        <v>0</v>
      </c>
      <c r="N1311" s="23"/>
      <c r="O1311" s="21" t="str">
        <f>Comodines[[#This Row],[Lat_trunc]]&amp;Comodines[[#This Row],[Lon_trunc]]</f>
        <v>19.4405-92.0375</v>
      </c>
      <c r="P1311" s="21">
        <f>MROUND(Datos[[#This Row],[Latitude]],IF(Datos[[#This Row],[Latitude]]&lt;0,-Precisión,Precisión))</f>
        <v>19.4405</v>
      </c>
      <c r="Q1311" s="21">
        <f>MROUND(Datos[[#This Row],[Longitude]],IF(Datos[[#This Row],[Longitude]]&lt;0,-Precisión,Precisión))</f>
        <v>-92.037500000000009</v>
      </c>
      <c r="R1311" s="1">
        <v>1310</v>
      </c>
      <c r="S1311" s="5" t="b">
        <f>AND(Datos[[#This Row],[Latitude]]&gt;=Latitud_,Datos[[#This Row],[Latitude]]&lt;=_Latitud)</f>
        <v>1</v>
      </c>
      <c r="T1311" s="2" t="b">
        <f>AND(Datos[[#This Row],[Longitude]]&gt;=Longitud_,Datos[[#This Row],[Longitude]]&lt;=_Longitud)</f>
        <v>0</v>
      </c>
      <c r="U1311" s="2" t="b">
        <f>AND(Comodines[[#This Row],[Latitud]],Comodines[[#This Row],[Longitud]])</f>
        <v>0</v>
      </c>
      <c r="V1311" s="2" t="b">
        <f>IF(COUNTIFS($O$2:O1311,Comodines[[#This Row],[LatT&amp;LonT]],$F$2:F1311,Datos[[#This Row],[Acq_date]]-1)=0,TRUE,FALSE)</f>
        <v>1</v>
      </c>
      <c r="W1311" s="2" t="b">
        <f>AND(Comodines[[#This Row],[L&amp;L]],Comodines[[#This Row],[Nuevo_Fuego]])</f>
        <v>0</v>
      </c>
      <c r="X1311" s="2" t="str">
        <f>IF(Comodines[[#This Row],[L&amp;L]],Comodines[[#This Row],[Contador]],"")</f>
        <v/>
      </c>
      <c r="Y1311" s="2" t="str">
        <f>IFERROR(SMALL(Comodines[L&amp;LC1],COUNTA($U$2:U1311)),"")</f>
        <v/>
      </c>
      <c r="Z1311" s="2" t="str">
        <f>IF(AND(Comodines[[#This Row],[Nuevo_Fuego]],Comodines[[#This Row],[L&amp;L]]),Comodines[[#This Row],[Contador]],"")</f>
        <v/>
      </c>
      <c r="AA1311" s="2" t="str">
        <f>IFERROR(SMALL(Comodines[FuegoC1],COUNTA($W$2:W1311)),"")</f>
        <v/>
      </c>
      <c r="AB1311" s="3"/>
      <c r="AD1311" s="3"/>
      <c r="AE1311" s="3"/>
    </row>
    <row r="1312" spans="1:31" ht="15" x14ac:dyDescent="0.25">
      <c r="A1312" s="25">
        <v>19.444669999999999</v>
      </c>
      <c r="B1312" s="18">
        <v>-92.085669999999993</v>
      </c>
      <c r="C1312" s="2">
        <v>334.2</v>
      </c>
      <c r="D1312" s="2">
        <v>0.5</v>
      </c>
      <c r="E1312" s="2">
        <v>0.7</v>
      </c>
      <c r="F1312" s="4">
        <v>42644</v>
      </c>
      <c r="G1312" s="2">
        <v>830</v>
      </c>
      <c r="H1312" s="2" t="s">
        <v>0</v>
      </c>
      <c r="I1312" s="2" t="s">
        <v>1</v>
      </c>
      <c r="J1312" s="2" t="s">
        <v>2</v>
      </c>
      <c r="K1312" s="2">
        <v>288</v>
      </c>
      <c r="L1312" s="2">
        <v>0</v>
      </c>
      <c r="M1312" s="6" t="s">
        <v>0</v>
      </c>
      <c r="N1312" s="23"/>
      <c r="O1312" s="21" t="str">
        <f>Comodines[[#This Row],[Lat_trunc]]&amp;Comodines[[#This Row],[Lon_trunc]]</f>
        <v>19.4445-92.0855</v>
      </c>
      <c r="P1312" s="21">
        <f>MROUND(Datos[[#This Row],[Latitude]],IF(Datos[[#This Row],[Latitude]]&lt;0,-Precisión,Precisión))</f>
        <v>19.444500000000001</v>
      </c>
      <c r="Q1312" s="21">
        <f>MROUND(Datos[[#This Row],[Longitude]],IF(Datos[[#This Row],[Longitude]]&lt;0,-Precisión,Precisión))</f>
        <v>-92.085499999999996</v>
      </c>
      <c r="R1312" s="1">
        <v>1311</v>
      </c>
      <c r="S1312" s="5" t="b">
        <f>AND(Datos[[#This Row],[Latitude]]&gt;=Latitud_,Datos[[#This Row],[Latitude]]&lt;=_Latitud)</f>
        <v>1</v>
      </c>
      <c r="T1312" s="2" t="b">
        <f>AND(Datos[[#This Row],[Longitude]]&gt;=Longitud_,Datos[[#This Row],[Longitude]]&lt;=_Longitud)</f>
        <v>0</v>
      </c>
      <c r="U1312" s="2" t="b">
        <f>AND(Comodines[[#This Row],[Latitud]],Comodines[[#This Row],[Longitud]])</f>
        <v>0</v>
      </c>
      <c r="V1312" s="2" t="b">
        <f>IF(COUNTIFS($O$2:O1312,Comodines[[#This Row],[LatT&amp;LonT]],$F$2:F1312,Datos[[#This Row],[Acq_date]]-1)=0,TRUE,FALSE)</f>
        <v>1</v>
      </c>
      <c r="W1312" s="2" t="b">
        <f>AND(Comodines[[#This Row],[L&amp;L]],Comodines[[#This Row],[Nuevo_Fuego]])</f>
        <v>0</v>
      </c>
      <c r="X1312" s="2" t="str">
        <f>IF(Comodines[[#This Row],[L&amp;L]],Comodines[[#This Row],[Contador]],"")</f>
        <v/>
      </c>
      <c r="Y1312" s="2" t="str">
        <f>IFERROR(SMALL(Comodines[L&amp;LC1],COUNTA($U$2:U1312)),"")</f>
        <v/>
      </c>
      <c r="Z1312" s="2" t="str">
        <f>IF(AND(Comodines[[#This Row],[Nuevo_Fuego]],Comodines[[#This Row],[L&amp;L]]),Comodines[[#This Row],[Contador]],"")</f>
        <v/>
      </c>
      <c r="AA1312" s="2" t="str">
        <f>IFERROR(SMALL(Comodines[FuegoC1],COUNTA($W$2:W1312)),"")</f>
        <v/>
      </c>
      <c r="AB1312" s="3"/>
      <c r="AD1312" s="3"/>
      <c r="AE1312" s="3"/>
    </row>
    <row r="1313" spans="1:31" ht="15" x14ac:dyDescent="0.25">
      <c r="A1313" s="25">
        <v>19.445699999999999</v>
      </c>
      <c r="B1313" s="18">
        <v>-92.090320000000006</v>
      </c>
      <c r="C1313" s="2">
        <v>303.60000000000002</v>
      </c>
      <c r="D1313" s="2">
        <v>0.5</v>
      </c>
      <c r="E1313" s="2">
        <v>0.7</v>
      </c>
      <c r="F1313" s="4">
        <v>42644</v>
      </c>
      <c r="G1313" s="2">
        <v>830</v>
      </c>
      <c r="H1313" s="2" t="s">
        <v>0</v>
      </c>
      <c r="I1313" s="2" t="s">
        <v>1</v>
      </c>
      <c r="J1313" s="2" t="s">
        <v>2</v>
      </c>
      <c r="K1313" s="2">
        <v>287.89999999999998</v>
      </c>
      <c r="L1313" s="2">
        <v>0</v>
      </c>
      <c r="M1313" s="6" t="s">
        <v>0</v>
      </c>
      <c r="N1313" s="23"/>
      <c r="O1313" s="21" t="str">
        <f>Comodines[[#This Row],[Lat_trunc]]&amp;Comodines[[#This Row],[Lon_trunc]]</f>
        <v>19.4455-92.0905</v>
      </c>
      <c r="P1313" s="21">
        <f>MROUND(Datos[[#This Row],[Latitude]],IF(Datos[[#This Row],[Latitude]]&lt;0,-Precisión,Precisión))</f>
        <v>19.445499999999999</v>
      </c>
      <c r="Q1313" s="21">
        <f>MROUND(Datos[[#This Row],[Longitude]],IF(Datos[[#This Row],[Longitude]]&lt;0,-Precisión,Precisión))</f>
        <v>-92.090500000000006</v>
      </c>
      <c r="R1313" s="1">
        <v>1312</v>
      </c>
      <c r="S1313" s="5" t="b">
        <f>AND(Datos[[#This Row],[Latitude]]&gt;=Latitud_,Datos[[#This Row],[Latitude]]&lt;=_Latitud)</f>
        <v>1</v>
      </c>
      <c r="T1313" s="2" t="b">
        <f>AND(Datos[[#This Row],[Longitude]]&gt;=Longitud_,Datos[[#This Row],[Longitude]]&lt;=_Longitud)</f>
        <v>0</v>
      </c>
      <c r="U1313" s="2" t="b">
        <f>AND(Comodines[[#This Row],[Latitud]],Comodines[[#This Row],[Longitud]])</f>
        <v>0</v>
      </c>
      <c r="V1313" s="2" t="b">
        <f>IF(COUNTIFS($O$2:O1313,Comodines[[#This Row],[LatT&amp;LonT]],$F$2:F1313,Datos[[#This Row],[Acq_date]]-1)=0,TRUE,FALSE)</f>
        <v>1</v>
      </c>
      <c r="W1313" s="2" t="b">
        <f>AND(Comodines[[#This Row],[L&amp;L]],Comodines[[#This Row],[Nuevo_Fuego]])</f>
        <v>0</v>
      </c>
      <c r="X1313" s="2" t="str">
        <f>IF(Comodines[[#This Row],[L&amp;L]],Comodines[[#This Row],[Contador]],"")</f>
        <v/>
      </c>
      <c r="Y1313" s="2" t="str">
        <f>IFERROR(SMALL(Comodines[L&amp;LC1],COUNTA($U$2:U1313)),"")</f>
        <v/>
      </c>
      <c r="Z1313" s="2" t="str">
        <f>IF(AND(Comodines[[#This Row],[Nuevo_Fuego]],Comodines[[#This Row],[L&amp;L]]),Comodines[[#This Row],[Contador]],"")</f>
        <v/>
      </c>
      <c r="AA1313" s="2" t="str">
        <f>IFERROR(SMALL(Comodines[FuegoC1],COUNTA($W$2:W1313)),"")</f>
        <v/>
      </c>
      <c r="AB1313" s="3"/>
      <c r="AD1313" s="3"/>
      <c r="AE1313" s="3"/>
    </row>
    <row r="1314" spans="1:31" ht="15" x14ac:dyDescent="0.25">
      <c r="A1314" s="25">
        <v>19.43329</v>
      </c>
      <c r="B1314" s="18">
        <v>-92.034289999999999</v>
      </c>
      <c r="C1314" s="2">
        <v>303.89999999999998</v>
      </c>
      <c r="D1314" s="2">
        <v>0.5</v>
      </c>
      <c r="E1314" s="2">
        <v>0.7</v>
      </c>
      <c r="F1314" s="4">
        <v>42644</v>
      </c>
      <c r="G1314" s="2">
        <v>830</v>
      </c>
      <c r="H1314" s="2" t="s">
        <v>0</v>
      </c>
      <c r="I1314" s="2" t="s">
        <v>1</v>
      </c>
      <c r="J1314" s="2" t="s">
        <v>2</v>
      </c>
      <c r="K1314" s="2">
        <v>287</v>
      </c>
      <c r="L1314" s="2">
        <v>0</v>
      </c>
      <c r="M1314" s="6" t="s">
        <v>0</v>
      </c>
      <c r="N1314" s="23"/>
      <c r="O1314" s="21" t="str">
        <f>Comodines[[#This Row],[Lat_trunc]]&amp;Comodines[[#This Row],[Lon_trunc]]</f>
        <v>19.4335-92.0345</v>
      </c>
      <c r="P1314" s="21">
        <f>MROUND(Datos[[#This Row],[Latitude]],IF(Datos[[#This Row],[Latitude]]&lt;0,-Precisión,Precisión))</f>
        <v>19.433499999999999</v>
      </c>
      <c r="Q1314" s="21">
        <f>MROUND(Datos[[#This Row],[Longitude]],IF(Datos[[#This Row],[Longitude]]&lt;0,-Precisión,Precisión))</f>
        <v>-92.034500000000008</v>
      </c>
      <c r="R1314" s="1">
        <v>1313</v>
      </c>
      <c r="S1314" s="5" t="b">
        <f>AND(Datos[[#This Row],[Latitude]]&gt;=Latitud_,Datos[[#This Row],[Latitude]]&lt;=_Latitud)</f>
        <v>1</v>
      </c>
      <c r="T1314" s="2" t="b">
        <f>AND(Datos[[#This Row],[Longitude]]&gt;=Longitud_,Datos[[#This Row],[Longitude]]&lt;=_Longitud)</f>
        <v>0</v>
      </c>
      <c r="U1314" s="2" t="b">
        <f>AND(Comodines[[#This Row],[Latitud]],Comodines[[#This Row],[Longitud]])</f>
        <v>0</v>
      </c>
      <c r="V1314" s="2" t="b">
        <f>IF(COUNTIFS($O$2:O1314,Comodines[[#This Row],[LatT&amp;LonT]],$F$2:F1314,Datos[[#This Row],[Acq_date]]-1)=0,TRUE,FALSE)</f>
        <v>1</v>
      </c>
      <c r="W1314" s="2" t="b">
        <f>AND(Comodines[[#This Row],[L&amp;L]],Comodines[[#This Row],[Nuevo_Fuego]])</f>
        <v>0</v>
      </c>
      <c r="X1314" s="2" t="str">
        <f>IF(Comodines[[#This Row],[L&amp;L]],Comodines[[#This Row],[Contador]],"")</f>
        <v/>
      </c>
      <c r="Y1314" s="2" t="str">
        <f>IFERROR(SMALL(Comodines[L&amp;LC1],COUNTA($U$2:U1314)),"")</f>
        <v/>
      </c>
      <c r="Z1314" s="2" t="str">
        <f>IF(AND(Comodines[[#This Row],[Nuevo_Fuego]],Comodines[[#This Row],[L&amp;L]]),Comodines[[#This Row],[Contador]],"")</f>
        <v/>
      </c>
      <c r="AA1314" s="2" t="str">
        <f>IFERROR(SMALL(Comodines[FuegoC1],COUNTA($W$2:W1314)),"")</f>
        <v/>
      </c>
      <c r="AB1314" s="3"/>
      <c r="AD1314" s="3"/>
      <c r="AE1314" s="3"/>
    </row>
    <row r="1315" spans="1:31" ht="15" x14ac:dyDescent="0.25">
      <c r="A1315" s="25">
        <v>19.390730000000001</v>
      </c>
      <c r="B1315" s="18">
        <v>-92.040189999999996</v>
      </c>
      <c r="C1315" s="2">
        <v>321.5</v>
      </c>
      <c r="D1315" s="2">
        <v>0.5</v>
      </c>
      <c r="E1315" s="2">
        <v>0.7</v>
      </c>
      <c r="F1315" s="4">
        <v>42644</v>
      </c>
      <c r="G1315" s="2">
        <v>830</v>
      </c>
      <c r="H1315" s="2" t="s">
        <v>0</v>
      </c>
      <c r="I1315" s="2" t="s">
        <v>1</v>
      </c>
      <c r="J1315" s="2" t="s">
        <v>2</v>
      </c>
      <c r="K1315" s="2">
        <v>288.2</v>
      </c>
      <c r="L1315" s="2">
        <v>0</v>
      </c>
      <c r="M1315" s="6" t="s">
        <v>0</v>
      </c>
      <c r="N1315" s="23"/>
      <c r="O1315" s="21" t="str">
        <f>Comodines[[#This Row],[Lat_trunc]]&amp;Comodines[[#This Row],[Lon_trunc]]</f>
        <v>19.3905-92.04</v>
      </c>
      <c r="P1315" s="21">
        <f>MROUND(Datos[[#This Row],[Latitude]],IF(Datos[[#This Row],[Latitude]]&lt;0,-Precisión,Precisión))</f>
        <v>19.390499999999999</v>
      </c>
      <c r="Q1315" s="21">
        <f>MROUND(Datos[[#This Row],[Longitude]],IF(Datos[[#This Row],[Longitude]]&lt;0,-Precisión,Precisión))</f>
        <v>-92.04</v>
      </c>
      <c r="R1315" s="1">
        <v>1314</v>
      </c>
      <c r="S1315" s="5" t="b">
        <f>AND(Datos[[#This Row],[Latitude]]&gt;=Latitud_,Datos[[#This Row],[Latitude]]&lt;=_Latitud)</f>
        <v>1</v>
      </c>
      <c r="T1315" s="2" t="b">
        <f>AND(Datos[[#This Row],[Longitude]]&gt;=Longitud_,Datos[[#This Row],[Longitude]]&lt;=_Longitud)</f>
        <v>0</v>
      </c>
      <c r="U1315" s="2" t="b">
        <f>AND(Comodines[[#This Row],[Latitud]],Comodines[[#This Row],[Longitud]])</f>
        <v>0</v>
      </c>
      <c r="V1315" s="2" t="b">
        <f>IF(COUNTIFS($O$2:O1315,Comodines[[#This Row],[LatT&amp;LonT]],$F$2:F1315,Datos[[#This Row],[Acq_date]]-1)=0,TRUE,FALSE)</f>
        <v>1</v>
      </c>
      <c r="W1315" s="2" t="b">
        <f>AND(Comodines[[#This Row],[L&amp;L]],Comodines[[#This Row],[Nuevo_Fuego]])</f>
        <v>0</v>
      </c>
      <c r="X1315" s="2" t="str">
        <f>IF(Comodines[[#This Row],[L&amp;L]],Comodines[[#This Row],[Contador]],"")</f>
        <v/>
      </c>
      <c r="Y1315" s="2" t="str">
        <f>IFERROR(SMALL(Comodines[L&amp;LC1],COUNTA($U$2:U1315)),"")</f>
        <v/>
      </c>
      <c r="Z1315" s="2" t="str">
        <f>IF(AND(Comodines[[#This Row],[Nuevo_Fuego]],Comodines[[#This Row],[L&amp;L]]),Comodines[[#This Row],[Contador]],"")</f>
        <v/>
      </c>
      <c r="AA1315" s="2" t="str">
        <f>IFERROR(SMALL(Comodines[FuegoC1],COUNTA($W$2:W1315)),"")</f>
        <v/>
      </c>
      <c r="AB1315" s="3"/>
      <c r="AD1315" s="3"/>
      <c r="AE1315" s="3"/>
    </row>
    <row r="1316" spans="1:31" ht="15" x14ac:dyDescent="0.25">
      <c r="A1316" s="25">
        <v>19.391780000000001</v>
      </c>
      <c r="B1316" s="18">
        <v>-92.044880000000006</v>
      </c>
      <c r="C1316" s="2">
        <v>312.60000000000002</v>
      </c>
      <c r="D1316" s="2">
        <v>0.5</v>
      </c>
      <c r="E1316" s="2">
        <v>0.7</v>
      </c>
      <c r="F1316" s="4">
        <v>42644</v>
      </c>
      <c r="G1316" s="2">
        <v>830</v>
      </c>
      <c r="H1316" s="2" t="s">
        <v>0</v>
      </c>
      <c r="I1316" s="2" t="s">
        <v>1</v>
      </c>
      <c r="J1316" s="2" t="s">
        <v>2</v>
      </c>
      <c r="K1316" s="2">
        <v>287.8</v>
      </c>
      <c r="L1316" s="2">
        <v>0</v>
      </c>
      <c r="M1316" s="6" t="s">
        <v>0</v>
      </c>
      <c r="N1316" s="23"/>
      <c r="O1316" s="21" t="str">
        <f>Comodines[[#This Row],[Lat_trunc]]&amp;Comodines[[#This Row],[Lon_trunc]]</f>
        <v>19.392-92.045</v>
      </c>
      <c r="P1316" s="21">
        <f>MROUND(Datos[[#This Row],[Latitude]],IF(Datos[[#This Row],[Latitude]]&lt;0,-Precisión,Precisión))</f>
        <v>19.391999999999999</v>
      </c>
      <c r="Q1316" s="21">
        <f>MROUND(Datos[[#This Row],[Longitude]],IF(Datos[[#This Row],[Longitude]]&lt;0,-Precisión,Precisión))</f>
        <v>-92.045000000000002</v>
      </c>
      <c r="R1316" s="1">
        <v>1315</v>
      </c>
      <c r="S1316" s="5" t="b">
        <f>AND(Datos[[#This Row],[Latitude]]&gt;=Latitud_,Datos[[#This Row],[Latitude]]&lt;=_Latitud)</f>
        <v>1</v>
      </c>
      <c r="T1316" s="2" t="b">
        <f>AND(Datos[[#This Row],[Longitude]]&gt;=Longitud_,Datos[[#This Row],[Longitude]]&lt;=_Longitud)</f>
        <v>0</v>
      </c>
      <c r="U1316" s="2" t="b">
        <f>AND(Comodines[[#This Row],[Latitud]],Comodines[[#This Row],[Longitud]])</f>
        <v>0</v>
      </c>
      <c r="V1316" s="2" t="b">
        <f>IF(COUNTIFS($O$2:O1316,Comodines[[#This Row],[LatT&amp;LonT]],$F$2:F1316,Datos[[#This Row],[Acq_date]]-1)=0,TRUE,FALSE)</f>
        <v>1</v>
      </c>
      <c r="W1316" s="2" t="b">
        <f>AND(Comodines[[#This Row],[L&amp;L]],Comodines[[#This Row],[Nuevo_Fuego]])</f>
        <v>0</v>
      </c>
      <c r="X1316" s="2" t="str">
        <f>IF(Comodines[[#This Row],[L&amp;L]],Comodines[[#This Row],[Contador]],"")</f>
        <v/>
      </c>
      <c r="Y1316" s="2" t="str">
        <f>IFERROR(SMALL(Comodines[L&amp;LC1],COUNTA($U$2:U1316)),"")</f>
        <v/>
      </c>
      <c r="Z1316" s="2" t="str">
        <f>IF(AND(Comodines[[#This Row],[Nuevo_Fuego]],Comodines[[#This Row],[L&amp;L]]),Comodines[[#This Row],[Contador]],"")</f>
        <v/>
      </c>
      <c r="AA1316" s="2" t="str">
        <f>IFERROR(SMALL(Comodines[FuegoC1],COUNTA($W$2:W1316)),"")</f>
        <v/>
      </c>
      <c r="AB1316" s="3"/>
      <c r="AD1316" s="3"/>
      <c r="AE1316" s="3"/>
    </row>
    <row r="1317" spans="1:31" ht="15" x14ac:dyDescent="0.25">
      <c r="A1317" s="25">
        <v>20.46106</v>
      </c>
      <c r="B1317" s="18">
        <v>-97.545640000000006</v>
      </c>
      <c r="C1317" s="2">
        <v>304.2</v>
      </c>
      <c r="D1317" s="2">
        <v>0.4</v>
      </c>
      <c r="E1317" s="2">
        <v>0.5</v>
      </c>
      <c r="F1317" s="4">
        <v>42644</v>
      </c>
      <c r="G1317" s="2">
        <v>830</v>
      </c>
      <c r="H1317" s="2" t="s">
        <v>0</v>
      </c>
      <c r="I1317" s="2" t="s">
        <v>1</v>
      </c>
      <c r="J1317" s="2" t="s">
        <v>2</v>
      </c>
      <c r="K1317" s="2">
        <v>280.10000000000002</v>
      </c>
      <c r="L1317" s="2">
        <v>0</v>
      </c>
      <c r="M1317" s="6" t="s">
        <v>0</v>
      </c>
      <c r="N1317" s="23"/>
      <c r="O1317" s="21" t="str">
        <f>Comodines[[#This Row],[Lat_trunc]]&amp;Comodines[[#This Row],[Lon_trunc]]</f>
        <v>20.461-97.5455</v>
      </c>
      <c r="P1317" s="21">
        <f>MROUND(Datos[[#This Row],[Latitude]],IF(Datos[[#This Row],[Latitude]]&lt;0,-Precisión,Precisión))</f>
        <v>20.461000000000002</v>
      </c>
      <c r="Q1317" s="21">
        <f>MROUND(Datos[[#This Row],[Longitude]],IF(Datos[[#This Row],[Longitude]]&lt;0,-Precisión,Precisión))</f>
        <v>-97.545500000000004</v>
      </c>
      <c r="R1317" s="1">
        <v>1316</v>
      </c>
      <c r="S1317" s="5" t="b">
        <f>AND(Datos[[#This Row],[Latitude]]&gt;=Latitud_,Datos[[#This Row],[Latitude]]&lt;=_Latitud)</f>
        <v>0</v>
      </c>
      <c r="T1317" s="2" t="b">
        <f>AND(Datos[[#This Row],[Longitude]]&gt;=Longitud_,Datos[[#This Row],[Longitude]]&lt;=_Longitud)</f>
        <v>0</v>
      </c>
      <c r="U1317" s="2" t="b">
        <f>AND(Comodines[[#This Row],[Latitud]],Comodines[[#This Row],[Longitud]])</f>
        <v>0</v>
      </c>
      <c r="V1317" s="2" t="b">
        <f>IF(COUNTIFS($O$2:O1317,Comodines[[#This Row],[LatT&amp;LonT]],$F$2:F1317,Datos[[#This Row],[Acq_date]]-1)=0,TRUE,FALSE)</f>
        <v>1</v>
      </c>
      <c r="W1317" s="2" t="b">
        <f>AND(Comodines[[#This Row],[L&amp;L]],Comodines[[#This Row],[Nuevo_Fuego]])</f>
        <v>0</v>
      </c>
      <c r="X1317" s="2" t="str">
        <f>IF(Comodines[[#This Row],[L&amp;L]],Comodines[[#This Row],[Contador]],"")</f>
        <v/>
      </c>
      <c r="Y1317" s="2" t="str">
        <f>IFERROR(SMALL(Comodines[L&amp;LC1],COUNTA($U$2:U1317)),"")</f>
        <v/>
      </c>
      <c r="Z1317" s="2" t="str">
        <f>IF(AND(Comodines[[#This Row],[Nuevo_Fuego]],Comodines[[#This Row],[L&amp;L]]),Comodines[[#This Row],[Contador]],"")</f>
        <v/>
      </c>
      <c r="AA1317" s="2" t="str">
        <f>IFERROR(SMALL(Comodines[FuegoC1],COUNTA($W$2:W1317)),"")</f>
        <v/>
      </c>
      <c r="AB1317" s="3"/>
      <c r="AD1317" s="3"/>
      <c r="AE1317" s="3"/>
    </row>
    <row r="1318" spans="1:31" ht="15" x14ac:dyDescent="0.25">
      <c r="A1318" s="25">
        <v>19.294039999999999</v>
      </c>
      <c r="B1318" s="18">
        <v>-92.174239999999998</v>
      </c>
      <c r="C1318" s="2">
        <v>343.1</v>
      </c>
      <c r="D1318" s="2">
        <v>0.5</v>
      </c>
      <c r="E1318" s="2">
        <v>0.7</v>
      </c>
      <c r="F1318" s="4">
        <v>42644</v>
      </c>
      <c r="G1318" s="2">
        <v>830</v>
      </c>
      <c r="H1318" s="2" t="s">
        <v>0</v>
      </c>
      <c r="I1318" s="2" t="s">
        <v>1</v>
      </c>
      <c r="J1318" s="2" t="s">
        <v>2</v>
      </c>
      <c r="K1318" s="2">
        <v>288</v>
      </c>
      <c r="L1318" s="2">
        <v>0</v>
      </c>
      <c r="M1318" s="6" t="s">
        <v>0</v>
      </c>
      <c r="N1318" s="23"/>
      <c r="O1318" s="21" t="str">
        <f>Comodines[[#This Row],[Lat_trunc]]&amp;Comodines[[#This Row],[Lon_trunc]]</f>
        <v>19.294-92.174</v>
      </c>
      <c r="P1318" s="21">
        <f>MROUND(Datos[[#This Row],[Latitude]],IF(Datos[[#This Row],[Latitude]]&lt;0,-Precisión,Precisión))</f>
        <v>19.294</v>
      </c>
      <c r="Q1318" s="21">
        <f>MROUND(Datos[[#This Row],[Longitude]],IF(Datos[[#This Row],[Longitude]]&lt;0,-Precisión,Precisión))</f>
        <v>-92.174000000000007</v>
      </c>
      <c r="R1318" s="1">
        <v>1317</v>
      </c>
      <c r="S1318" s="5" t="b">
        <f>AND(Datos[[#This Row],[Latitude]]&gt;=Latitud_,Datos[[#This Row],[Latitude]]&lt;=_Latitud)</f>
        <v>1</v>
      </c>
      <c r="T1318" s="2" t="b">
        <f>AND(Datos[[#This Row],[Longitude]]&gt;=Longitud_,Datos[[#This Row],[Longitude]]&lt;=_Longitud)</f>
        <v>0</v>
      </c>
      <c r="U1318" s="2" t="b">
        <f>AND(Comodines[[#This Row],[Latitud]],Comodines[[#This Row],[Longitud]])</f>
        <v>0</v>
      </c>
      <c r="V1318" s="2" t="b">
        <f>IF(COUNTIFS($O$2:O1318,Comodines[[#This Row],[LatT&amp;LonT]],$F$2:F1318,Datos[[#This Row],[Acq_date]]-1)=0,TRUE,FALSE)</f>
        <v>1</v>
      </c>
      <c r="W1318" s="2" t="b">
        <f>AND(Comodines[[#This Row],[L&amp;L]],Comodines[[#This Row],[Nuevo_Fuego]])</f>
        <v>0</v>
      </c>
      <c r="X1318" s="2" t="str">
        <f>IF(Comodines[[#This Row],[L&amp;L]],Comodines[[#This Row],[Contador]],"")</f>
        <v/>
      </c>
      <c r="Y1318" s="2" t="str">
        <f>IFERROR(SMALL(Comodines[L&amp;LC1],COUNTA($U$2:U1318)),"")</f>
        <v/>
      </c>
      <c r="Z1318" s="2" t="str">
        <f>IF(AND(Comodines[[#This Row],[Nuevo_Fuego]],Comodines[[#This Row],[L&amp;L]]),Comodines[[#This Row],[Contador]],"")</f>
        <v/>
      </c>
      <c r="AA1318" s="2" t="str">
        <f>IFERROR(SMALL(Comodines[FuegoC1],COUNTA($W$2:W1318)),"")</f>
        <v/>
      </c>
      <c r="AB1318" s="3"/>
      <c r="AD1318" s="3"/>
      <c r="AE1318" s="3"/>
    </row>
    <row r="1319" spans="1:31" ht="15" x14ac:dyDescent="0.25">
      <c r="A1319" s="25">
        <v>19.292999999999999</v>
      </c>
      <c r="B1319" s="18">
        <v>-92.169619999999995</v>
      </c>
      <c r="C1319" s="2">
        <v>356.2</v>
      </c>
      <c r="D1319" s="2">
        <v>0.5</v>
      </c>
      <c r="E1319" s="2">
        <v>0.7</v>
      </c>
      <c r="F1319" s="4">
        <v>42644</v>
      </c>
      <c r="G1319" s="2">
        <v>830</v>
      </c>
      <c r="H1319" s="2" t="s">
        <v>0</v>
      </c>
      <c r="I1319" s="2" t="s">
        <v>1</v>
      </c>
      <c r="J1319" s="2" t="s">
        <v>2</v>
      </c>
      <c r="K1319" s="2">
        <v>288.89999999999998</v>
      </c>
      <c r="L1319" s="2">
        <v>0</v>
      </c>
      <c r="M1319" s="6" t="s">
        <v>0</v>
      </c>
      <c r="N1319" s="23"/>
      <c r="O1319" s="21" t="str">
        <f>Comodines[[#This Row],[Lat_trunc]]&amp;Comodines[[#This Row],[Lon_trunc]]</f>
        <v>19.293-92.1695</v>
      </c>
      <c r="P1319" s="21">
        <f>MROUND(Datos[[#This Row],[Latitude]],IF(Datos[[#This Row],[Latitude]]&lt;0,-Precisión,Precisión))</f>
        <v>19.292999999999999</v>
      </c>
      <c r="Q1319" s="21">
        <f>MROUND(Datos[[#This Row],[Longitude]],IF(Datos[[#This Row],[Longitude]]&lt;0,-Precisión,Precisión))</f>
        <v>-92.169499999999999</v>
      </c>
      <c r="R1319" s="1">
        <v>1318</v>
      </c>
      <c r="S1319" s="5" t="b">
        <f>AND(Datos[[#This Row],[Latitude]]&gt;=Latitud_,Datos[[#This Row],[Latitude]]&lt;=_Latitud)</f>
        <v>1</v>
      </c>
      <c r="T1319" s="2" t="b">
        <f>AND(Datos[[#This Row],[Longitude]]&gt;=Longitud_,Datos[[#This Row],[Longitude]]&lt;=_Longitud)</f>
        <v>0</v>
      </c>
      <c r="U1319" s="2" t="b">
        <f>AND(Comodines[[#This Row],[Latitud]],Comodines[[#This Row],[Longitud]])</f>
        <v>0</v>
      </c>
      <c r="V1319" s="2" t="b">
        <f>IF(COUNTIFS($O$2:O1319,Comodines[[#This Row],[LatT&amp;LonT]],$F$2:F1319,Datos[[#This Row],[Acq_date]]-1)=0,TRUE,FALSE)</f>
        <v>1</v>
      </c>
      <c r="W1319" s="2" t="b">
        <f>AND(Comodines[[#This Row],[L&amp;L]],Comodines[[#This Row],[Nuevo_Fuego]])</f>
        <v>0</v>
      </c>
      <c r="X1319" s="2" t="str">
        <f>IF(Comodines[[#This Row],[L&amp;L]],Comodines[[#This Row],[Contador]],"")</f>
        <v/>
      </c>
      <c r="Y1319" s="2" t="str">
        <f>IFERROR(SMALL(Comodines[L&amp;LC1],COUNTA($U$2:U1319)),"")</f>
        <v/>
      </c>
      <c r="Z1319" s="2" t="str">
        <f>IF(AND(Comodines[[#This Row],[Nuevo_Fuego]],Comodines[[#This Row],[L&amp;L]]),Comodines[[#This Row],[Contador]],"")</f>
        <v/>
      </c>
      <c r="AA1319" s="2" t="str">
        <f>IFERROR(SMALL(Comodines[FuegoC1],COUNTA($W$2:W1319)),"")</f>
        <v/>
      </c>
      <c r="AB1319" s="3"/>
      <c r="AD1319" s="3"/>
      <c r="AE1319" s="3"/>
    </row>
    <row r="1320" spans="1:31" ht="15" x14ac:dyDescent="0.25">
      <c r="A1320" s="25">
        <v>19.300249999999998</v>
      </c>
      <c r="B1320" s="18">
        <v>-92.20187</v>
      </c>
      <c r="C1320" s="2">
        <v>315.60000000000002</v>
      </c>
      <c r="D1320" s="2">
        <v>0.5</v>
      </c>
      <c r="E1320" s="2">
        <v>0.7</v>
      </c>
      <c r="F1320" s="4">
        <v>42644</v>
      </c>
      <c r="G1320" s="2">
        <v>830</v>
      </c>
      <c r="H1320" s="2" t="s">
        <v>0</v>
      </c>
      <c r="I1320" s="2" t="s">
        <v>1</v>
      </c>
      <c r="J1320" s="2" t="s">
        <v>2</v>
      </c>
      <c r="K1320" s="2">
        <v>287.39999999999998</v>
      </c>
      <c r="L1320" s="2">
        <v>0</v>
      </c>
      <c r="M1320" s="6" t="s">
        <v>0</v>
      </c>
      <c r="N1320" s="23"/>
      <c r="O1320" s="21" t="str">
        <f>Comodines[[#This Row],[Lat_trunc]]&amp;Comodines[[#This Row],[Lon_trunc]]</f>
        <v>19.3-92.202</v>
      </c>
      <c r="P1320" s="21">
        <f>MROUND(Datos[[#This Row],[Latitude]],IF(Datos[[#This Row],[Latitude]]&lt;0,-Precisión,Precisión))</f>
        <v>19.3</v>
      </c>
      <c r="Q1320" s="21">
        <f>MROUND(Datos[[#This Row],[Longitude]],IF(Datos[[#This Row],[Longitude]]&lt;0,-Precisión,Precisión))</f>
        <v>-92.201999999999998</v>
      </c>
      <c r="R1320" s="1">
        <v>1319</v>
      </c>
      <c r="S1320" s="5" t="b">
        <f>AND(Datos[[#This Row],[Latitude]]&gt;=Latitud_,Datos[[#This Row],[Latitude]]&lt;=_Latitud)</f>
        <v>1</v>
      </c>
      <c r="T1320" s="2" t="b">
        <f>AND(Datos[[#This Row],[Longitude]]&gt;=Longitud_,Datos[[#This Row],[Longitude]]&lt;=_Longitud)</f>
        <v>0</v>
      </c>
      <c r="U1320" s="2" t="b">
        <f>AND(Comodines[[#This Row],[Latitud]],Comodines[[#This Row],[Longitud]])</f>
        <v>0</v>
      </c>
      <c r="V1320" s="2" t="b">
        <f>IF(COUNTIFS($O$2:O1320,Comodines[[#This Row],[LatT&amp;LonT]],$F$2:F1320,Datos[[#This Row],[Acq_date]]-1)=0,TRUE,FALSE)</f>
        <v>1</v>
      </c>
      <c r="W1320" s="2" t="b">
        <f>AND(Comodines[[#This Row],[L&amp;L]],Comodines[[#This Row],[Nuevo_Fuego]])</f>
        <v>0</v>
      </c>
      <c r="X1320" s="2" t="str">
        <f>IF(Comodines[[#This Row],[L&amp;L]],Comodines[[#This Row],[Contador]],"")</f>
        <v/>
      </c>
      <c r="Y1320" s="2" t="str">
        <f>IFERROR(SMALL(Comodines[L&amp;LC1],COUNTA($U$2:U1320)),"")</f>
        <v/>
      </c>
      <c r="Z1320" s="2" t="str">
        <f>IF(AND(Comodines[[#This Row],[Nuevo_Fuego]],Comodines[[#This Row],[L&amp;L]]),Comodines[[#This Row],[Contador]],"")</f>
        <v/>
      </c>
      <c r="AA1320" s="2" t="str">
        <f>IFERROR(SMALL(Comodines[FuegoC1],COUNTA($W$2:W1320)),"")</f>
        <v/>
      </c>
      <c r="AB1320" s="3"/>
      <c r="AD1320" s="3"/>
      <c r="AE1320" s="3"/>
    </row>
    <row r="1321" spans="1:31" ht="15" x14ac:dyDescent="0.25">
      <c r="A1321" s="25">
        <v>19.295079999999999</v>
      </c>
      <c r="B1321" s="18">
        <v>-92.17886</v>
      </c>
      <c r="C1321" s="2">
        <v>311.89999999999998</v>
      </c>
      <c r="D1321" s="2">
        <v>0.5</v>
      </c>
      <c r="E1321" s="2">
        <v>0.7</v>
      </c>
      <c r="F1321" s="4">
        <v>42644</v>
      </c>
      <c r="G1321" s="2">
        <v>830</v>
      </c>
      <c r="H1321" s="2" t="s">
        <v>0</v>
      </c>
      <c r="I1321" s="2" t="s">
        <v>1</v>
      </c>
      <c r="J1321" s="2" t="s">
        <v>2</v>
      </c>
      <c r="K1321" s="2">
        <v>288</v>
      </c>
      <c r="L1321" s="2">
        <v>0</v>
      </c>
      <c r="M1321" s="6" t="s">
        <v>0</v>
      </c>
      <c r="N1321" s="23"/>
      <c r="O1321" s="21" t="str">
        <f>Comodines[[#This Row],[Lat_trunc]]&amp;Comodines[[#This Row],[Lon_trunc]]</f>
        <v>19.295-92.179</v>
      </c>
      <c r="P1321" s="21">
        <f>MROUND(Datos[[#This Row],[Latitude]],IF(Datos[[#This Row],[Latitude]]&lt;0,-Precisión,Precisión))</f>
        <v>19.295000000000002</v>
      </c>
      <c r="Q1321" s="21">
        <f>MROUND(Datos[[#This Row],[Longitude]],IF(Datos[[#This Row],[Longitude]]&lt;0,-Precisión,Precisión))</f>
        <v>-92.179000000000002</v>
      </c>
      <c r="R1321" s="1">
        <v>1320</v>
      </c>
      <c r="S1321" s="5" t="b">
        <f>AND(Datos[[#This Row],[Latitude]]&gt;=Latitud_,Datos[[#This Row],[Latitude]]&lt;=_Latitud)</f>
        <v>1</v>
      </c>
      <c r="T1321" s="2" t="b">
        <f>AND(Datos[[#This Row],[Longitude]]&gt;=Longitud_,Datos[[#This Row],[Longitude]]&lt;=_Longitud)</f>
        <v>0</v>
      </c>
      <c r="U1321" s="2" t="b">
        <f>AND(Comodines[[#This Row],[Latitud]],Comodines[[#This Row],[Longitud]])</f>
        <v>0</v>
      </c>
      <c r="V1321" s="2" t="b">
        <f>IF(COUNTIFS($O$2:O1321,Comodines[[#This Row],[LatT&amp;LonT]],$F$2:F1321,Datos[[#This Row],[Acq_date]]-1)=0,TRUE,FALSE)</f>
        <v>1</v>
      </c>
      <c r="W1321" s="2" t="b">
        <f>AND(Comodines[[#This Row],[L&amp;L]],Comodines[[#This Row],[Nuevo_Fuego]])</f>
        <v>0</v>
      </c>
      <c r="X1321" s="2" t="str">
        <f>IF(Comodines[[#This Row],[L&amp;L]],Comodines[[#This Row],[Contador]],"")</f>
        <v/>
      </c>
      <c r="Y1321" s="2" t="str">
        <f>IFERROR(SMALL(Comodines[L&amp;LC1],COUNTA($U$2:U1321)),"")</f>
        <v/>
      </c>
      <c r="Z1321" s="2" t="str">
        <f>IF(AND(Comodines[[#This Row],[Nuevo_Fuego]],Comodines[[#This Row],[L&amp;L]]),Comodines[[#This Row],[Contador]],"")</f>
        <v/>
      </c>
      <c r="AA1321" s="2" t="str">
        <f>IFERROR(SMALL(Comodines[FuegoC1],COUNTA($W$2:W1321)),"")</f>
        <v/>
      </c>
      <c r="AB1321" s="3"/>
      <c r="AD1321" s="3"/>
      <c r="AE1321" s="3"/>
    </row>
    <row r="1322" spans="1:31" ht="15" x14ac:dyDescent="0.25">
      <c r="A1322" s="25">
        <v>20.41751</v>
      </c>
      <c r="B1322" s="18">
        <v>-99.020520000000005</v>
      </c>
      <c r="C1322" s="2">
        <v>296</v>
      </c>
      <c r="D1322" s="2">
        <v>0.5</v>
      </c>
      <c r="E1322" s="2">
        <v>0.4</v>
      </c>
      <c r="F1322" s="4">
        <v>42644</v>
      </c>
      <c r="G1322" s="2">
        <v>830</v>
      </c>
      <c r="H1322" s="2" t="s">
        <v>0</v>
      </c>
      <c r="I1322" s="2" t="s">
        <v>1</v>
      </c>
      <c r="J1322" s="2" t="s">
        <v>2</v>
      </c>
      <c r="K1322" s="2">
        <v>283.8</v>
      </c>
      <c r="L1322" s="2">
        <v>0</v>
      </c>
      <c r="M1322" s="6" t="s">
        <v>0</v>
      </c>
      <c r="N1322" s="23"/>
      <c r="O1322" s="21" t="str">
        <f>Comodines[[#This Row],[Lat_trunc]]&amp;Comodines[[#This Row],[Lon_trunc]]</f>
        <v>20.4175-99.0205</v>
      </c>
      <c r="P1322" s="21">
        <f>MROUND(Datos[[#This Row],[Latitude]],IF(Datos[[#This Row],[Latitude]]&lt;0,-Precisión,Precisión))</f>
        <v>20.4175</v>
      </c>
      <c r="Q1322" s="21">
        <f>MROUND(Datos[[#This Row],[Longitude]],IF(Datos[[#This Row],[Longitude]]&lt;0,-Precisión,Precisión))</f>
        <v>-99.020499999999998</v>
      </c>
      <c r="R1322" s="1">
        <v>1321</v>
      </c>
      <c r="S1322" s="5" t="b">
        <f>AND(Datos[[#This Row],[Latitude]]&gt;=Latitud_,Datos[[#This Row],[Latitude]]&lt;=_Latitud)</f>
        <v>0</v>
      </c>
      <c r="T1322" s="2" t="b">
        <f>AND(Datos[[#This Row],[Longitude]]&gt;=Longitud_,Datos[[#This Row],[Longitude]]&lt;=_Longitud)</f>
        <v>0</v>
      </c>
      <c r="U1322" s="2" t="b">
        <f>AND(Comodines[[#This Row],[Latitud]],Comodines[[#This Row],[Longitud]])</f>
        <v>0</v>
      </c>
      <c r="V1322" s="2" t="b">
        <f>IF(COUNTIFS($O$2:O1322,Comodines[[#This Row],[LatT&amp;LonT]],$F$2:F1322,Datos[[#This Row],[Acq_date]]-1)=0,TRUE,FALSE)</f>
        <v>1</v>
      </c>
      <c r="W1322" s="2" t="b">
        <f>AND(Comodines[[#This Row],[L&amp;L]],Comodines[[#This Row],[Nuevo_Fuego]])</f>
        <v>0</v>
      </c>
      <c r="X1322" s="2" t="str">
        <f>IF(Comodines[[#This Row],[L&amp;L]],Comodines[[#This Row],[Contador]],"")</f>
        <v/>
      </c>
      <c r="Y1322" s="2" t="str">
        <f>IFERROR(SMALL(Comodines[L&amp;LC1],COUNTA($U$2:U1322)),"")</f>
        <v/>
      </c>
      <c r="Z1322" s="2" t="str">
        <f>IF(AND(Comodines[[#This Row],[Nuevo_Fuego]],Comodines[[#This Row],[L&amp;L]]),Comodines[[#This Row],[Contador]],"")</f>
        <v/>
      </c>
      <c r="AA1322" s="2" t="str">
        <f>IFERROR(SMALL(Comodines[FuegoC1],COUNTA($W$2:W1322)),"")</f>
        <v/>
      </c>
      <c r="AB1322" s="3"/>
      <c r="AD1322" s="3"/>
      <c r="AE1322" s="3"/>
    </row>
    <row r="1323" spans="1:31" ht="15" x14ac:dyDescent="0.25">
      <c r="A1323" s="25">
        <v>20.384340000000002</v>
      </c>
      <c r="B1323" s="18">
        <v>-99.69229</v>
      </c>
      <c r="C1323" s="2">
        <v>298.5</v>
      </c>
      <c r="D1323" s="2">
        <v>0.5</v>
      </c>
      <c r="E1323" s="2">
        <v>0.4</v>
      </c>
      <c r="F1323" s="4">
        <v>42644</v>
      </c>
      <c r="G1323" s="2">
        <v>830</v>
      </c>
      <c r="H1323" s="2" t="s">
        <v>0</v>
      </c>
      <c r="I1323" s="2" t="s">
        <v>1</v>
      </c>
      <c r="J1323" s="2" t="s">
        <v>2</v>
      </c>
      <c r="K1323" s="2">
        <v>284.10000000000002</v>
      </c>
      <c r="L1323" s="2">
        <v>0</v>
      </c>
      <c r="M1323" s="6" t="s">
        <v>0</v>
      </c>
      <c r="N1323" s="23"/>
      <c r="O1323" s="21" t="str">
        <f>Comodines[[#This Row],[Lat_trunc]]&amp;Comodines[[#This Row],[Lon_trunc]]</f>
        <v>20.3845-99.6925</v>
      </c>
      <c r="P1323" s="21">
        <f>MROUND(Datos[[#This Row],[Latitude]],IF(Datos[[#This Row],[Latitude]]&lt;0,-Precisión,Precisión))</f>
        <v>20.384499999999999</v>
      </c>
      <c r="Q1323" s="21">
        <f>MROUND(Datos[[#This Row],[Longitude]],IF(Datos[[#This Row],[Longitude]]&lt;0,-Precisión,Precisión))</f>
        <v>-99.692499999999995</v>
      </c>
      <c r="R1323" s="1">
        <v>1322</v>
      </c>
      <c r="S1323" s="5" t="b">
        <f>AND(Datos[[#This Row],[Latitude]]&gt;=Latitud_,Datos[[#This Row],[Latitude]]&lt;=_Latitud)</f>
        <v>0</v>
      </c>
      <c r="T1323" s="2" t="b">
        <f>AND(Datos[[#This Row],[Longitude]]&gt;=Longitud_,Datos[[#This Row],[Longitude]]&lt;=_Longitud)</f>
        <v>0</v>
      </c>
      <c r="U1323" s="2" t="b">
        <f>AND(Comodines[[#This Row],[Latitud]],Comodines[[#This Row],[Longitud]])</f>
        <v>0</v>
      </c>
      <c r="V1323" s="2" t="b">
        <f>IF(COUNTIFS($O$2:O1323,Comodines[[#This Row],[LatT&amp;LonT]],$F$2:F1323,Datos[[#This Row],[Acq_date]]-1)=0,TRUE,FALSE)</f>
        <v>1</v>
      </c>
      <c r="W1323" s="2" t="b">
        <f>AND(Comodines[[#This Row],[L&amp;L]],Comodines[[#This Row],[Nuevo_Fuego]])</f>
        <v>0</v>
      </c>
      <c r="X1323" s="2" t="str">
        <f>IF(Comodines[[#This Row],[L&amp;L]],Comodines[[#This Row],[Contador]],"")</f>
        <v/>
      </c>
      <c r="Y1323" s="2" t="str">
        <f>IFERROR(SMALL(Comodines[L&amp;LC1],COUNTA($U$2:U1323)),"")</f>
        <v/>
      </c>
      <c r="Z1323" s="2" t="str">
        <f>IF(AND(Comodines[[#This Row],[Nuevo_Fuego]],Comodines[[#This Row],[L&amp;L]]),Comodines[[#This Row],[Contador]],"")</f>
        <v/>
      </c>
      <c r="AA1323" s="2" t="str">
        <f>IFERROR(SMALL(Comodines[FuegoC1],COUNTA($W$2:W1323)),"")</f>
        <v/>
      </c>
      <c r="AB1323" s="3"/>
      <c r="AD1323" s="3"/>
      <c r="AE1323" s="3"/>
    </row>
    <row r="1324" spans="1:31" ht="15" x14ac:dyDescent="0.25">
      <c r="A1324" s="25">
        <v>20.586310000000001</v>
      </c>
      <c r="B1324" s="18">
        <v>-101.17492</v>
      </c>
      <c r="C1324" s="2">
        <v>302</v>
      </c>
      <c r="D1324" s="2">
        <v>0.4</v>
      </c>
      <c r="E1324" s="2">
        <v>0.4</v>
      </c>
      <c r="F1324" s="4">
        <v>42644</v>
      </c>
      <c r="G1324" s="2">
        <v>830</v>
      </c>
      <c r="H1324" s="2" t="s">
        <v>0</v>
      </c>
      <c r="I1324" s="2" t="s">
        <v>1</v>
      </c>
      <c r="J1324" s="2" t="s">
        <v>2</v>
      </c>
      <c r="K1324" s="2">
        <v>289.10000000000002</v>
      </c>
      <c r="L1324" s="2">
        <v>0</v>
      </c>
      <c r="M1324" s="6" t="s">
        <v>0</v>
      </c>
      <c r="N1324" s="23"/>
      <c r="O1324" s="21" t="str">
        <f>Comodines[[#This Row],[Lat_trunc]]&amp;Comodines[[#This Row],[Lon_trunc]]</f>
        <v>20.5865-101.175</v>
      </c>
      <c r="P1324" s="21">
        <f>MROUND(Datos[[#This Row],[Latitude]],IF(Datos[[#This Row],[Latitude]]&lt;0,-Precisión,Precisión))</f>
        <v>20.586500000000001</v>
      </c>
      <c r="Q1324" s="21">
        <f>MROUND(Datos[[#This Row],[Longitude]],IF(Datos[[#This Row],[Longitude]]&lt;0,-Precisión,Precisión))</f>
        <v>-101.175</v>
      </c>
      <c r="R1324" s="1">
        <v>1323</v>
      </c>
      <c r="S1324" s="5" t="b">
        <f>AND(Datos[[#This Row],[Latitude]]&gt;=Latitud_,Datos[[#This Row],[Latitude]]&lt;=_Latitud)</f>
        <v>0</v>
      </c>
      <c r="T1324" s="2" t="b">
        <f>AND(Datos[[#This Row],[Longitude]]&gt;=Longitud_,Datos[[#This Row],[Longitude]]&lt;=_Longitud)</f>
        <v>0</v>
      </c>
      <c r="U1324" s="2" t="b">
        <f>AND(Comodines[[#This Row],[Latitud]],Comodines[[#This Row],[Longitud]])</f>
        <v>0</v>
      </c>
      <c r="V1324" s="2" t="b">
        <f>IF(COUNTIFS($O$2:O1324,Comodines[[#This Row],[LatT&amp;LonT]],$F$2:F1324,Datos[[#This Row],[Acq_date]]-1)=0,TRUE,FALSE)</f>
        <v>1</v>
      </c>
      <c r="W1324" s="2" t="b">
        <f>AND(Comodines[[#This Row],[L&amp;L]],Comodines[[#This Row],[Nuevo_Fuego]])</f>
        <v>0</v>
      </c>
      <c r="X1324" s="2" t="str">
        <f>IF(Comodines[[#This Row],[L&amp;L]],Comodines[[#This Row],[Contador]],"")</f>
        <v/>
      </c>
      <c r="Y1324" s="2" t="str">
        <f>IFERROR(SMALL(Comodines[L&amp;LC1],COUNTA($U$2:U1324)),"")</f>
        <v/>
      </c>
      <c r="Z1324" s="2" t="str">
        <f>IF(AND(Comodines[[#This Row],[Nuevo_Fuego]],Comodines[[#This Row],[L&amp;L]]),Comodines[[#This Row],[Contador]],"")</f>
        <v/>
      </c>
      <c r="AA1324" s="2" t="str">
        <f>IFERROR(SMALL(Comodines[FuegoC1],COUNTA($W$2:W1324)),"")</f>
        <v/>
      </c>
      <c r="AB1324" s="3"/>
      <c r="AD1324" s="3"/>
      <c r="AE1324" s="3"/>
    </row>
    <row r="1325" spans="1:31" ht="15" x14ac:dyDescent="0.25">
      <c r="A1325" s="25">
        <v>20.5794</v>
      </c>
      <c r="B1325" s="18">
        <v>-101.17097</v>
      </c>
      <c r="C1325" s="2">
        <v>321.10000000000002</v>
      </c>
      <c r="D1325" s="2">
        <v>0.4</v>
      </c>
      <c r="E1325" s="2">
        <v>0.4</v>
      </c>
      <c r="F1325" s="4">
        <v>42644</v>
      </c>
      <c r="G1325" s="2">
        <v>830</v>
      </c>
      <c r="H1325" s="2" t="s">
        <v>0</v>
      </c>
      <c r="I1325" s="2" t="s">
        <v>1</v>
      </c>
      <c r="J1325" s="2" t="s">
        <v>2</v>
      </c>
      <c r="K1325" s="2">
        <v>287.3</v>
      </c>
      <c r="L1325" s="2">
        <v>0</v>
      </c>
      <c r="M1325" s="6" t="s">
        <v>0</v>
      </c>
      <c r="N1325" s="23"/>
      <c r="O1325" s="21" t="str">
        <f>Comodines[[#This Row],[Lat_trunc]]&amp;Comodines[[#This Row],[Lon_trunc]]</f>
        <v>20.5795-101.171</v>
      </c>
      <c r="P1325" s="21">
        <f>MROUND(Datos[[#This Row],[Latitude]],IF(Datos[[#This Row],[Latitude]]&lt;0,-Precisión,Precisión))</f>
        <v>20.579499999999999</v>
      </c>
      <c r="Q1325" s="21">
        <f>MROUND(Datos[[#This Row],[Longitude]],IF(Datos[[#This Row],[Longitude]]&lt;0,-Precisión,Precisión))</f>
        <v>-101.17100000000001</v>
      </c>
      <c r="R1325" s="1">
        <v>1324</v>
      </c>
      <c r="S1325" s="5" t="b">
        <f>AND(Datos[[#This Row],[Latitude]]&gt;=Latitud_,Datos[[#This Row],[Latitude]]&lt;=_Latitud)</f>
        <v>0</v>
      </c>
      <c r="T1325" s="2" t="b">
        <f>AND(Datos[[#This Row],[Longitude]]&gt;=Longitud_,Datos[[#This Row],[Longitude]]&lt;=_Longitud)</f>
        <v>0</v>
      </c>
      <c r="U1325" s="2" t="b">
        <f>AND(Comodines[[#This Row],[Latitud]],Comodines[[#This Row],[Longitud]])</f>
        <v>0</v>
      </c>
      <c r="V1325" s="2" t="b">
        <f>IF(COUNTIFS($O$2:O1325,Comodines[[#This Row],[LatT&amp;LonT]],$F$2:F1325,Datos[[#This Row],[Acq_date]]-1)=0,TRUE,FALSE)</f>
        <v>1</v>
      </c>
      <c r="W1325" s="2" t="b">
        <f>AND(Comodines[[#This Row],[L&amp;L]],Comodines[[#This Row],[Nuevo_Fuego]])</f>
        <v>0</v>
      </c>
      <c r="X1325" s="2" t="str">
        <f>IF(Comodines[[#This Row],[L&amp;L]],Comodines[[#This Row],[Contador]],"")</f>
        <v/>
      </c>
      <c r="Y1325" s="2" t="str">
        <f>IFERROR(SMALL(Comodines[L&amp;LC1],COUNTA($U$2:U1325)),"")</f>
        <v/>
      </c>
      <c r="Z1325" s="2" t="str">
        <f>IF(AND(Comodines[[#This Row],[Nuevo_Fuego]],Comodines[[#This Row],[L&amp;L]]),Comodines[[#This Row],[Contador]],"")</f>
        <v/>
      </c>
      <c r="AA1325" s="2" t="str">
        <f>IFERROR(SMALL(Comodines[FuegoC1],COUNTA($W$2:W1325)),"")</f>
        <v/>
      </c>
      <c r="AB1325" s="3"/>
      <c r="AD1325" s="3"/>
      <c r="AE1325" s="3"/>
    </row>
    <row r="1326" spans="1:31" ht="15" x14ac:dyDescent="0.25">
      <c r="A1326" s="25">
        <v>20.578060000000001</v>
      </c>
      <c r="B1326" s="18">
        <v>-101.16296</v>
      </c>
      <c r="C1326" s="2">
        <v>325.8</v>
      </c>
      <c r="D1326" s="2">
        <v>0.4</v>
      </c>
      <c r="E1326" s="2">
        <v>0.4</v>
      </c>
      <c r="F1326" s="4">
        <v>42644</v>
      </c>
      <c r="G1326" s="2">
        <v>830</v>
      </c>
      <c r="H1326" s="2" t="s">
        <v>0</v>
      </c>
      <c r="I1326" s="2" t="s">
        <v>1</v>
      </c>
      <c r="J1326" s="2" t="s">
        <v>2</v>
      </c>
      <c r="K1326" s="2">
        <v>285.10000000000002</v>
      </c>
      <c r="L1326" s="2">
        <v>0</v>
      </c>
      <c r="M1326" s="6" t="s">
        <v>0</v>
      </c>
      <c r="N1326" s="23"/>
      <c r="O1326" s="21" t="str">
        <f>Comodines[[#This Row],[Lat_trunc]]&amp;Comodines[[#This Row],[Lon_trunc]]</f>
        <v>20.578-101.163</v>
      </c>
      <c r="P1326" s="21">
        <f>MROUND(Datos[[#This Row],[Latitude]],IF(Datos[[#This Row],[Latitude]]&lt;0,-Precisión,Precisión))</f>
        <v>20.577999999999999</v>
      </c>
      <c r="Q1326" s="21">
        <f>MROUND(Datos[[#This Row],[Longitude]],IF(Datos[[#This Row],[Longitude]]&lt;0,-Precisión,Precisión))</f>
        <v>-101.163</v>
      </c>
      <c r="R1326" s="1">
        <v>1325</v>
      </c>
      <c r="S1326" s="5" t="b">
        <f>AND(Datos[[#This Row],[Latitude]]&gt;=Latitud_,Datos[[#This Row],[Latitude]]&lt;=_Latitud)</f>
        <v>0</v>
      </c>
      <c r="T1326" s="2" t="b">
        <f>AND(Datos[[#This Row],[Longitude]]&gt;=Longitud_,Datos[[#This Row],[Longitude]]&lt;=_Longitud)</f>
        <v>0</v>
      </c>
      <c r="U1326" s="2" t="b">
        <f>AND(Comodines[[#This Row],[Latitud]],Comodines[[#This Row],[Longitud]])</f>
        <v>0</v>
      </c>
      <c r="V1326" s="2" t="b">
        <f>IF(COUNTIFS($O$2:O1326,Comodines[[#This Row],[LatT&amp;LonT]],$F$2:F1326,Datos[[#This Row],[Acq_date]]-1)=0,TRUE,FALSE)</f>
        <v>1</v>
      </c>
      <c r="W1326" s="2" t="b">
        <f>AND(Comodines[[#This Row],[L&amp;L]],Comodines[[#This Row],[Nuevo_Fuego]])</f>
        <v>0</v>
      </c>
      <c r="X1326" s="2" t="str">
        <f>IF(Comodines[[#This Row],[L&amp;L]],Comodines[[#This Row],[Contador]],"")</f>
        <v/>
      </c>
      <c r="Y1326" s="2" t="str">
        <f>IFERROR(SMALL(Comodines[L&amp;LC1],COUNTA($U$2:U1326)),"")</f>
        <v/>
      </c>
      <c r="Z1326" s="2" t="str">
        <f>IF(AND(Comodines[[#This Row],[Nuevo_Fuego]],Comodines[[#This Row],[L&amp;L]]),Comodines[[#This Row],[Contador]],"")</f>
        <v/>
      </c>
      <c r="AA1326" s="2" t="str">
        <f>IFERROR(SMALL(Comodines[FuegoC1],COUNTA($W$2:W1326)),"")</f>
        <v/>
      </c>
      <c r="AB1326" s="3"/>
      <c r="AD1326" s="3"/>
      <c r="AE1326" s="3"/>
    </row>
    <row r="1327" spans="1:31" ht="15" x14ac:dyDescent="0.25">
      <c r="A1327" s="25">
        <v>20.575970000000002</v>
      </c>
      <c r="B1327" s="18">
        <v>-101.17162</v>
      </c>
      <c r="C1327" s="2">
        <v>319.60000000000002</v>
      </c>
      <c r="D1327" s="2">
        <v>0.4</v>
      </c>
      <c r="E1327" s="2">
        <v>0.4</v>
      </c>
      <c r="F1327" s="4">
        <v>42644</v>
      </c>
      <c r="G1327" s="2">
        <v>830</v>
      </c>
      <c r="H1327" s="2" t="s">
        <v>0</v>
      </c>
      <c r="I1327" s="2" t="s">
        <v>1</v>
      </c>
      <c r="J1327" s="2" t="s">
        <v>2</v>
      </c>
      <c r="K1327" s="2">
        <v>286.10000000000002</v>
      </c>
      <c r="L1327" s="2">
        <v>0</v>
      </c>
      <c r="M1327" s="6" t="s">
        <v>0</v>
      </c>
      <c r="N1327" s="23"/>
      <c r="O1327" s="21" t="str">
        <f>Comodines[[#This Row],[Lat_trunc]]&amp;Comodines[[#This Row],[Lon_trunc]]</f>
        <v>20.576-101.1715</v>
      </c>
      <c r="P1327" s="21">
        <f>MROUND(Datos[[#This Row],[Latitude]],IF(Datos[[#This Row],[Latitude]]&lt;0,-Precisión,Precisión))</f>
        <v>20.576000000000001</v>
      </c>
      <c r="Q1327" s="21">
        <f>MROUND(Datos[[#This Row],[Longitude]],IF(Datos[[#This Row],[Longitude]]&lt;0,-Precisión,Precisión))</f>
        <v>-101.17150000000001</v>
      </c>
      <c r="R1327" s="1">
        <v>1326</v>
      </c>
      <c r="S1327" s="5" t="b">
        <f>AND(Datos[[#This Row],[Latitude]]&gt;=Latitud_,Datos[[#This Row],[Latitude]]&lt;=_Latitud)</f>
        <v>0</v>
      </c>
      <c r="T1327" s="2" t="b">
        <f>AND(Datos[[#This Row],[Longitude]]&gt;=Longitud_,Datos[[#This Row],[Longitude]]&lt;=_Longitud)</f>
        <v>0</v>
      </c>
      <c r="U1327" s="2" t="b">
        <f>AND(Comodines[[#This Row],[Latitud]],Comodines[[#This Row],[Longitud]])</f>
        <v>0</v>
      </c>
      <c r="V1327" s="2" t="b">
        <f>IF(COUNTIFS($O$2:O1327,Comodines[[#This Row],[LatT&amp;LonT]],$F$2:F1327,Datos[[#This Row],[Acq_date]]-1)=0,TRUE,FALSE)</f>
        <v>1</v>
      </c>
      <c r="W1327" s="2" t="b">
        <f>AND(Comodines[[#This Row],[L&amp;L]],Comodines[[#This Row],[Nuevo_Fuego]])</f>
        <v>0</v>
      </c>
      <c r="X1327" s="2" t="str">
        <f>IF(Comodines[[#This Row],[L&amp;L]],Comodines[[#This Row],[Contador]],"")</f>
        <v/>
      </c>
      <c r="Y1327" s="2" t="str">
        <f>IFERROR(SMALL(Comodines[L&amp;LC1],COUNTA($U$2:U1327)),"")</f>
        <v/>
      </c>
      <c r="Z1327" s="2" t="str">
        <f>IF(AND(Comodines[[#This Row],[Nuevo_Fuego]],Comodines[[#This Row],[L&amp;L]]),Comodines[[#This Row],[Contador]],"")</f>
        <v/>
      </c>
      <c r="AA1327" s="2" t="str">
        <f>IFERROR(SMALL(Comodines[FuegoC1],COUNTA($W$2:W1327)),"")</f>
        <v/>
      </c>
      <c r="AB1327" s="3"/>
      <c r="AD1327" s="3"/>
      <c r="AE1327" s="3"/>
    </row>
    <row r="1328" spans="1:31" ht="15" x14ac:dyDescent="0.25">
      <c r="A1328" s="25">
        <v>20.526689999999999</v>
      </c>
      <c r="B1328" s="18">
        <v>-100.92256</v>
      </c>
      <c r="C1328" s="2">
        <v>306.2</v>
      </c>
      <c r="D1328" s="2">
        <v>0.4</v>
      </c>
      <c r="E1328" s="2">
        <v>0.4</v>
      </c>
      <c r="F1328" s="4">
        <v>42644</v>
      </c>
      <c r="G1328" s="2">
        <v>830</v>
      </c>
      <c r="H1328" s="2" t="s">
        <v>0</v>
      </c>
      <c r="I1328" s="2" t="s">
        <v>1</v>
      </c>
      <c r="J1328" s="2" t="s">
        <v>2</v>
      </c>
      <c r="K1328" s="2">
        <v>285.3</v>
      </c>
      <c r="L1328" s="2">
        <v>0</v>
      </c>
      <c r="M1328" s="6" t="s">
        <v>0</v>
      </c>
      <c r="N1328" s="23"/>
      <c r="O1328" s="21" t="str">
        <f>Comodines[[#This Row],[Lat_trunc]]&amp;Comodines[[#This Row],[Lon_trunc]]</f>
        <v>20.5265-100.9225</v>
      </c>
      <c r="P1328" s="21">
        <f>MROUND(Datos[[#This Row],[Latitude]],IF(Datos[[#This Row],[Latitude]]&lt;0,-Precisión,Precisión))</f>
        <v>20.526500000000002</v>
      </c>
      <c r="Q1328" s="21">
        <f>MROUND(Datos[[#This Row],[Longitude]],IF(Datos[[#This Row],[Longitude]]&lt;0,-Precisión,Precisión))</f>
        <v>-100.9225</v>
      </c>
      <c r="R1328" s="1">
        <v>1327</v>
      </c>
      <c r="S1328" s="5" t="b">
        <f>AND(Datos[[#This Row],[Latitude]]&gt;=Latitud_,Datos[[#This Row],[Latitude]]&lt;=_Latitud)</f>
        <v>0</v>
      </c>
      <c r="T1328" s="2" t="b">
        <f>AND(Datos[[#This Row],[Longitude]]&gt;=Longitud_,Datos[[#This Row],[Longitude]]&lt;=_Longitud)</f>
        <v>0</v>
      </c>
      <c r="U1328" s="2" t="b">
        <f>AND(Comodines[[#This Row],[Latitud]],Comodines[[#This Row],[Longitud]])</f>
        <v>0</v>
      </c>
      <c r="V1328" s="2" t="b">
        <f>IF(COUNTIFS($O$2:O1328,Comodines[[#This Row],[LatT&amp;LonT]],$F$2:F1328,Datos[[#This Row],[Acq_date]]-1)=0,TRUE,FALSE)</f>
        <v>1</v>
      </c>
      <c r="W1328" s="2" t="b">
        <f>AND(Comodines[[#This Row],[L&amp;L]],Comodines[[#This Row],[Nuevo_Fuego]])</f>
        <v>0</v>
      </c>
      <c r="X1328" s="2" t="str">
        <f>IF(Comodines[[#This Row],[L&amp;L]],Comodines[[#This Row],[Contador]],"")</f>
        <v/>
      </c>
      <c r="Y1328" s="2" t="str">
        <f>IFERROR(SMALL(Comodines[L&amp;LC1],COUNTA($U$2:U1328)),"")</f>
        <v/>
      </c>
      <c r="Z1328" s="2" t="str">
        <f>IF(AND(Comodines[[#This Row],[Nuevo_Fuego]],Comodines[[#This Row],[L&amp;L]]),Comodines[[#This Row],[Contador]],"")</f>
        <v/>
      </c>
      <c r="AA1328" s="2" t="str">
        <f>IFERROR(SMALL(Comodines[FuegoC1],COUNTA($W$2:W1328)),"")</f>
        <v/>
      </c>
      <c r="AB1328" s="3"/>
      <c r="AD1328" s="3"/>
      <c r="AE1328" s="3"/>
    </row>
    <row r="1329" spans="1:31" ht="15" x14ac:dyDescent="0.25">
      <c r="A1329" s="25">
        <v>20.523230000000002</v>
      </c>
      <c r="B1329" s="18">
        <v>-100.92323</v>
      </c>
      <c r="C1329" s="2">
        <v>318.89999999999998</v>
      </c>
      <c r="D1329" s="2">
        <v>0.4</v>
      </c>
      <c r="E1329" s="2">
        <v>0.4</v>
      </c>
      <c r="F1329" s="4">
        <v>42644</v>
      </c>
      <c r="G1329" s="2">
        <v>830</v>
      </c>
      <c r="H1329" s="2" t="s">
        <v>0</v>
      </c>
      <c r="I1329" s="2" t="s">
        <v>1</v>
      </c>
      <c r="J1329" s="2" t="s">
        <v>2</v>
      </c>
      <c r="K1329" s="2">
        <v>286.60000000000002</v>
      </c>
      <c r="L1329" s="2">
        <v>0</v>
      </c>
      <c r="M1329" s="6" t="s">
        <v>0</v>
      </c>
      <c r="N1329" s="23"/>
      <c r="O1329" s="21" t="str">
        <f>Comodines[[#This Row],[Lat_trunc]]&amp;Comodines[[#This Row],[Lon_trunc]]</f>
        <v>20.523-100.923</v>
      </c>
      <c r="P1329" s="21">
        <f>MROUND(Datos[[#This Row],[Latitude]],IF(Datos[[#This Row],[Latitude]]&lt;0,-Precisión,Precisión))</f>
        <v>20.523</v>
      </c>
      <c r="Q1329" s="21">
        <f>MROUND(Datos[[#This Row],[Longitude]],IF(Datos[[#This Row],[Longitude]]&lt;0,-Precisión,Precisión))</f>
        <v>-100.923</v>
      </c>
      <c r="R1329" s="1">
        <v>1328</v>
      </c>
      <c r="S1329" s="5" t="b">
        <f>AND(Datos[[#This Row],[Latitude]]&gt;=Latitud_,Datos[[#This Row],[Latitude]]&lt;=_Latitud)</f>
        <v>0</v>
      </c>
      <c r="T1329" s="2" t="b">
        <f>AND(Datos[[#This Row],[Longitude]]&gt;=Longitud_,Datos[[#This Row],[Longitude]]&lt;=_Longitud)</f>
        <v>0</v>
      </c>
      <c r="U1329" s="2" t="b">
        <f>AND(Comodines[[#This Row],[Latitud]],Comodines[[#This Row],[Longitud]])</f>
        <v>0</v>
      </c>
      <c r="V1329" s="2" t="b">
        <f>IF(COUNTIFS($O$2:O1329,Comodines[[#This Row],[LatT&amp;LonT]],$F$2:F1329,Datos[[#This Row],[Acq_date]]-1)=0,TRUE,FALSE)</f>
        <v>0</v>
      </c>
      <c r="W1329" s="2" t="b">
        <f>AND(Comodines[[#This Row],[L&amp;L]],Comodines[[#This Row],[Nuevo_Fuego]])</f>
        <v>0</v>
      </c>
      <c r="X1329" s="2" t="str">
        <f>IF(Comodines[[#This Row],[L&amp;L]],Comodines[[#This Row],[Contador]],"")</f>
        <v/>
      </c>
      <c r="Y1329" s="2" t="str">
        <f>IFERROR(SMALL(Comodines[L&amp;LC1],COUNTA($U$2:U1329)),"")</f>
        <v/>
      </c>
      <c r="Z1329" s="2" t="str">
        <f>IF(AND(Comodines[[#This Row],[Nuevo_Fuego]],Comodines[[#This Row],[L&amp;L]]),Comodines[[#This Row],[Contador]],"")</f>
        <v/>
      </c>
      <c r="AA1329" s="2" t="str">
        <f>IFERROR(SMALL(Comodines[FuegoC1],COUNTA($W$2:W1329)),"")</f>
        <v/>
      </c>
      <c r="AB1329" s="3"/>
      <c r="AD1329" s="3"/>
      <c r="AE1329" s="3"/>
    </row>
    <row r="1330" spans="1:31" ht="15" x14ac:dyDescent="0.25">
      <c r="A1330" s="25">
        <v>19.342420000000001</v>
      </c>
      <c r="B1330" s="18">
        <v>-96.707689999999999</v>
      </c>
      <c r="C1330" s="2">
        <v>301</v>
      </c>
      <c r="D1330" s="2">
        <v>0.5</v>
      </c>
      <c r="E1330" s="2">
        <v>0.5</v>
      </c>
      <c r="F1330" s="4">
        <v>42644</v>
      </c>
      <c r="G1330" s="2">
        <v>830</v>
      </c>
      <c r="H1330" s="2" t="s">
        <v>0</v>
      </c>
      <c r="I1330" s="2" t="s">
        <v>1</v>
      </c>
      <c r="J1330" s="2" t="s">
        <v>2</v>
      </c>
      <c r="K1330" s="2">
        <v>283.39999999999998</v>
      </c>
      <c r="L1330" s="2">
        <v>0</v>
      </c>
      <c r="M1330" s="6" t="s">
        <v>0</v>
      </c>
      <c r="N1330" s="23"/>
      <c r="O1330" s="21" t="str">
        <f>Comodines[[#This Row],[Lat_trunc]]&amp;Comodines[[#This Row],[Lon_trunc]]</f>
        <v>19.3425-96.7075</v>
      </c>
      <c r="P1330" s="21">
        <f>MROUND(Datos[[#This Row],[Latitude]],IF(Datos[[#This Row],[Latitude]]&lt;0,-Precisión,Precisión))</f>
        <v>19.342500000000001</v>
      </c>
      <c r="Q1330" s="21">
        <f>MROUND(Datos[[#This Row],[Longitude]],IF(Datos[[#This Row],[Longitude]]&lt;0,-Precisión,Precisión))</f>
        <v>-96.707499999999996</v>
      </c>
      <c r="R1330" s="1">
        <v>1329</v>
      </c>
      <c r="S1330" s="5" t="b">
        <f>AND(Datos[[#This Row],[Latitude]]&gt;=Latitud_,Datos[[#This Row],[Latitude]]&lt;=_Latitud)</f>
        <v>1</v>
      </c>
      <c r="T1330" s="2" t="b">
        <f>AND(Datos[[#This Row],[Longitude]]&gt;=Longitud_,Datos[[#This Row],[Longitude]]&lt;=_Longitud)</f>
        <v>0</v>
      </c>
      <c r="U1330" s="2" t="b">
        <f>AND(Comodines[[#This Row],[Latitud]],Comodines[[#This Row],[Longitud]])</f>
        <v>0</v>
      </c>
      <c r="V1330" s="2" t="b">
        <f>IF(COUNTIFS($O$2:O1330,Comodines[[#This Row],[LatT&amp;LonT]],$F$2:F1330,Datos[[#This Row],[Acq_date]]-1)=0,TRUE,FALSE)</f>
        <v>1</v>
      </c>
      <c r="W1330" s="2" t="b">
        <f>AND(Comodines[[#This Row],[L&amp;L]],Comodines[[#This Row],[Nuevo_Fuego]])</f>
        <v>0</v>
      </c>
      <c r="X1330" s="2" t="str">
        <f>IF(Comodines[[#This Row],[L&amp;L]],Comodines[[#This Row],[Contador]],"")</f>
        <v/>
      </c>
      <c r="Y1330" s="2" t="str">
        <f>IFERROR(SMALL(Comodines[L&amp;LC1],COUNTA($U$2:U1330)),"")</f>
        <v/>
      </c>
      <c r="Z1330" s="2" t="str">
        <f>IF(AND(Comodines[[#This Row],[Nuevo_Fuego]],Comodines[[#This Row],[L&amp;L]]),Comodines[[#This Row],[Contador]],"")</f>
        <v/>
      </c>
      <c r="AA1330" s="2" t="str">
        <f>IFERROR(SMALL(Comodines[FuegoC1],COUNTA($W$2:W1330)),"")</f>
        <v/>
      </c>
      <c r="AB1330" s="3"/>
      <c r="AD1330" s="3"/>
      <c r="AE1330" s="3"/>
    </row>
    <row r="1331" spans="1:31" ht="15" x14ac:dyDescent="0.25">
      <c r="A1331" s="25">
        <v>19.18121</v>
      </c>
      <c r="B1331" s="18">
        <v>-96.233339999999998</v>
      </c>
      <c r="C1331" s="2">
        <v>314.3</v>
      </c>
      <c r="D1331" s="2">
        <v>0.5</v>
      </c>
      <c r="E1331" s="2">
        <v>0.5</v>
      </c>
      <c r="F1331" s="4">
        <v>42644</v>
      </c>
      <c r="G1331" s="2">
        <v>830</v>
      </c>
      <c r="H1331" s="2" t="s">
        <v>0</v>
      </c>
      <c r="I1331" s="2" t="s">
        <v>1</v>
      </c>
      <c r="J1331" s="2" t="s">
        <v>2</v>
      </c>
      <c r="K1331" s="2">
        <v>285.2</v>
      </c>
      <c r="L1331" s="2">
        <v>0</v>
      </c>
      <c r="M1331" s="6" t="s">
        <v>0</v>
      </c>
      <c r="N1331" s="23"/>
      <c r="O1331" s="21" t="str">
        <f>Comodines[[#This Row],[Lat_trunc]]&amp;Comodines[[#This Row],[Lon_trunc]]</f>
        <v>19.181-96.2335</v>
      </c>
      <c r="P1331" s="21">
        <f>MROUND(Datos[[#This Row],[Latitude]],IF(Datos[[#This Row],[Latitude]]&lt;0,-Precisión,Precisión))</f>
        <v>19.181000000000001</v>
      </c>
      <c r="Q1331" s="21">
        <f>MROUND(Datos[[#This Row],[Longitude]],IF(Datos[[#This Row],[Longitude]]&lt;0,-Precisión,Precisión))</f>
        <v>-96.233500000000006</v>
      </c>
      <c r="R1331" s="1">
        <v>1330</v>
      </c>
      <c r="S1331" s="5" t="b">
        <f>AND(Datos[[#This Row],[Latitude]]&gt;=Latitud_,Datos[[#This Row],[Latitude]]&lt;=_Latitud)</f>
        <v>1</v>
      </c>
      <c r="T1331" s="2" t="b">
        <f>AND(Datos[[#This Row],[Longitude]]&gt;=Longitud_,Datos[[#This Row],[Longitude]]&lt;=_Longitud)</f>
        <v>0</v>
      </c>
      <c r="U1331" s="2" t="b">
        <f>AND(Comodines[[#This Row],[Latitud]],Comodines[[#This Row],[Longitud]])</f>
        <v>0</v>
      </c>
      <c r="V1331" s="2" t="b">
        <f>IF(COUNTIFS($O$2:O1331,Comodines[[#This Row],[LatT&amp;LonT]],$F$2:F1331,Datos[[#This Row],[Acq_date]]-1)=0,TRUE,FALSE)</f>
        <v>1</v>
      </c>
      <c r="W1331" s="2" t="b">
        <f>AND(Comodines[[#This Row],[L&amp;L]],Comodines[[#This Row],[Nuevo_Fuego]])</f>
        <v>0</v>
      </c>
      <c r="X1331" s="2" t="str">
        <f>IF(Comodines[[#This Row],[L&amp;L]],Comodines[[#This Row],[Contador]],"")</f>
        <v/>
      </c>
      <c r="Y1331" s="2" t="str">
        <f>IFERROR(SMALL(Comodines[L&amp;LC1],COUNTA($U$2:U1331)),"")</f>
        <v/>
      </c>
      <c r="Z1331" s="2" t="str">
        <f>IF(AND(Comodines[[#This Row],[Nuevo_Fuego]],Comodines[[#This Row],[L&amp;L]]),Comodines[[#This Row],[Contador]],"")</f>
        <v/>
      </c>
      <c r="AA1331" s="2" t="str">
        <f>IFERROR(SMALL(Comodines[FuegoC1],COUNTA($W$2:W1331)),"")</f>
        <v/>
      </c>
      <c r="AB1331" s="3"/>
      <c r="AD1331" s="3"/>
      <c r="AE1331" s="3"/>
    </row>
    <row r="1332" spans="1:31" ht="15" x14ac:dyDescent="0.25">
      <c r="A1332" s="25">
        <v>18.332930000000001</v>
      </c>
      <c r="B1332" s="18">
        <v>-93.418369999999996</v>
      </c>
      <c r="C1332" s="2">
        <v>302.5</v>
      </c>
      <c r="D1332" s="2">
        <v>0.4</v>
      </c>
      <c r="E1332" s="2">
        <v>0.6</v>
      </c>
      <c r="F1332" s="4">
        <v>42644</v>
      </c>
      <c r="G1332" s="2">
        <v>830</v>
      </c>
      <c r="H1332" s="2" t="s">
        <v>0</v>
      </c>
      <c r="I1332" s="2" t="s">
        <v>1</v>
      </c>
      <c r="J1332" s="2" t="s">
        <v>2</v>
      </c>
      <c r="K1332" s="2">
        <v>278.7</v>
      </c>
      <c r="L1332" s="2">
        <v>0</v>
      </c>
      <c r="M1332" s="6" t="s">
        <v>0</v>
      </c>
      <c r="N1332" s="23"/>
      <c r="O1332" s="21" t="str">
        <f>Comodines[[#This Row],[Lat_trunc]]&amp;Comodines[[#This Row],[Lon_trunc]]</f>
        <v>18.333-93.4185</v>
      </c>
      <c r="P1332" s="21">
        <f>MROUND(Datos[[#This Row],[Latitude]],IF(Datos[[#This Row],[Latitude]]&lt;0,-Precisión,Precisión))</f>
        <v>18.333000000000002</v>
      </c>
      <c r="Q1332" s="21">
        <f>MROUND(Datos[[#This Row],[Longitude]],IF(Datos[[#This Row],[Longitude]]&lt;0,-Precisión,Precisión))</f>
        <v>-93.418500000000009</v>
      </c>
      <c r="R1332" s="1">
        <v>1331</v>
      </c>
      <c r="S1332" s="5" t="b">
        <f>AND(Datos[[#This Row],[Latitude]]&gt;=Latitud_,Datos[[#This Row],[Latitude]]&lt;=_Latitud)</f>
        <v>1</v>
      </c>
      <c r="T1332" s="2" t="b">
        <f>AND(Datos[[#This Row],[Longitude]]&gt;=Longitud_,Datos[[#This Row],[Longitude]]&lt;=_Longitud)</f>
        <v>0</v>
      </c>
      <c r="U1332" s="2" t="b">
        <f>AND(Comodines[[#This Row],[Latitud]],Comodines[[#This Row],[Longitud]])</f>
        <v>0</v>
      </c>
      <c r="V1332" s="2" t="b">
        <f>IF(COUNTIFS($O$2:O1332,Comodines[[#This Row],[LatT&amp;LonT]],$F$2:F1332,Datos[[#This Row],[Acq_date]]-1)=0,TRUE,FALSE)</f>
        <v>1</v>
      </c>
      <c r="W1332" s="2" t="b">
        <f>AND(Comodines[[#This Row],[L&amp;L]],Comodines[[#This Row],[Nuevo_Fuego]])</f>
        <v>0</v>
      </c>
      <c r="X1332" s="2" t="str">
        <f>IF(Comodines[[#This Row],[L&amp;L]],Comodines[[#This Row],[Contador]],"")</f>
        <v/>
      </c>
      <c r="Y1332" s="2" t="str">
        <f>IFERROR(SMALL(Comodines[L&amp;LC1],COUNTA($U$2:U1332)),"")</f>
        <v/>
      </c>
      <c r="Z1332" s="2" t="str">
        <f>IF(AND(Comodines[[#This Row],[Nuevo_Fuego]],Comodines[[#This Row],[L&amp;L]]),Comodines[[#This Row],[Contador]],"")</f>
        <v/>
      </c>
      <c r="AA1332" s="2" t="str">
        <f>IFERROR(SMALL(Comodines[FuegoC1],COUNTA($W$2:W1332)),"")</f>
        <v/>
      </c>
      <c r="AB1332" s="3"/>
      <c r="AD1332" s="3"/>
      <c r="AE1332" s="3"/>
    </row>
    <row r="1333" spans="1:31" ht="15" x14ac:dyDescent="0.25">
      <c r="A1333" s="25">
        <v>18.330739999999999</v>
      </c>
      <c r="B1333" s="18">
        <v>-93.418899999999994</v>
      </c>
      <c r="C1333" s="2">
        <v>301.10000000000002</v>
      </c>
      <c r="D1333" s="2">
        <v>0.4</v>
      </c>
      <c r="E1333" s="2">
        <v>0.6</v>
      </c>
      <c r="F1333" s="4">
        <v>42644</v>
      </c>
      <c r="G1333" s="2">
        <v>830</v>
      </c>
      <c r="H1333" s="2" t="s">
        <v>0</v>
      </c>
      <c r="I1333" s="2" t="s">
        <v>1</v>
      </c>
      <c r="J1333" s="2" t="s">
        <v>2</v>
      </c>
      <c r="K1333" s="2">
        <v>280.10000000000002</v>
      </c>
      <c r="L1333" s="2">
        <v>0</v>
      </c>
      <c r="M1333" s="6" t="s">
        <v>0</v>
      </c>
      <c r="N1333" s="23"/>
      <c r="O1333" s="21" t="str">
        <f>Comodines[[#This Row],[Lat_trunc]]&amp;Comodines[[#This Row],[Lon_trunc]]</f>
        <v>18.3305-93.419</v>
      </c>
      <c r="P1333" s="21">
        <f>MROUND(Datos[[#This Row],[Latitude]],IF(Datos[[#This Row],[Latitude]]&lt;0,-Precisión,Precisión))</f>
        <v>18.330500000000001</v>
      </c>
      <c r="Q1333" s="21">
        <f>MROUND(Datos[[#This Row],[Longitude]],IF(Datos[[#This Row],[Longitude]]&lt;0,-Precisión,Precisión))</f>
        <v>-93.418999999999997</v>
      </c>
      <c r="R1333" s="1">
        <v>1332</v>
      </c>
      <c r="S1333" s="5" t="b">
        <f>AND(Datos[[#This Row],[Latitude]]&gt;=Latitud_,Datos[[#This Row],[Latitude]]&lt;=_Latitud)</f>
        <v>1</v>
      </c>
      <c r="T1333" s="2" t="b">
        <f>AND(Datos[[#This Row],[Longitude]]&gt;=Longitud_,Datos[[#This Row],[Longitude]]&lt;=_Longitud)</f>
        <v>0</v>
      </c>
      <c r="U1333" s="2" t="b">
        <f>AND(Comodines[[#This Row],[Latitud]],Comodines[[#This Row],[Longitud]])</f>
        <v>0</v>
      </c>
      <c r="V1333" s="2" t="b">
        <f>IF(COUNTIFS($O$2:O1333,Comodines[[#This Row],[LatT&amp;LonT]],$F$2:F1333,Datos[[#This Row],[Acq_date]]-1)=0,TRUE,FALSE)</f>
        <v>1</v>
      </c>
      <c r="W1333" s="2" t="b">
        <f>AND(Comodines[[#This Row],[L&amp;L]],Comodines[[#This Row],[Nuevo_Fuego]])</f>
        <v>0</v>
      </c>
      <c r="X1333" s="2" t="str">
        <f>IF(Comodines[[#This Row],[L&amp;L]],Comodines[[#This Row],[Contador]],"")</f>
        <v/>
      </c>
      <c r="Y1333" s="2" t="str">
        <f>IFERROR(SMALL(Comodines[L&amp;LC1],COUNTA($U$2:U1333)),"")</f>
        <v/>
      </c>
      <c r="Z1333" s="2" t="str">
        <f>IF(AND(Comodines[[#This Row],[Nuevo_Fuego]],Comodines[[#This Row],[L&amp;L]]),Comodines[[#This Row],[Contador]],"")</f>
        <v/>
      </c>
      <c r="AA1333" s="2" t="str">
        <f>IFERROR(SMALL(Comodines[FuegoC1],COUNTA($W$2:W1333)),"")</f>
        <v/>
      </c>
      <c r="AB1333" s="3"/>
      <c r="AD1333" s="3"/>
      <c r="AE1333" s="3"/>
    </row>
    <row r="1334" spans="1:31" ht="15" x14ac:dyDescent="0.25">
      <c r="A1334" s="25">
        <v>18.068049999999999</v>
      </c>
      <c r="B1334" s="18">
        <v>-93.090350000000001</v>
      </c>
      <c r="C1334" s="2">
        <v>337.7</v>
      </c>
      <c r="D1334" s="2">
        <v>0.4</v>
      </c>
      <c r="E1334" s="2">
        <v>0.6</v>
      </c>
      <c r="F1334" s="4">
        <v>42644</v>
      </c>
      <c r="G1334" s="2">
        <v>830</v>
      </c>
      <c r="H1334" s="2" t="s">
        <v>0</v>
      </c>
      <c r="I1334" s="2" t="s">
        <v>1</v>
      </c>
      <c r="J1334" s="2" t="s">
        <v>2</v>
      </c>
      <c r="K1334" s="2">
        <v>287.60000000000002</v>
      </c>
      <c r="L1334" s="2">
        <v>0</v>
      </c>
      <c r="M1334" s="6" t="s">
        <v>0</v>
      </c>
      <c r="N1334" s="23"/>
      <c r="O1334" s="21" t="str">
        <f>Comodines[[#This Row],[Lat_trunc]]&amp;Comodines[[#This Row],[Lon_trunc]]</f>
        <v>18.068-93.0905</v>
      </c>
      <c r="P1334" s="21">
        <f>MROUND(Datos[[#This Row],[Latitude]],IF(Datos[[#This Row],[Latitude]]&lt;0,-Precisión,Precisión))</f>
        <v>18.068000000000001</v>
      </c>
      <c r="Q1334" s="21">
        <f>MROUND(Datos[[#This Row],[Longitude]],IF(Datos[[#This Row],[Longitude]]&lt;0,-Precisión,Precisión))</f>
        <v>-93.090500000000006</v>
      </c>
      <c r="R1334" s="1">
        <v>1333</v>
      </c>
      <c r="S1334" s="5" t="b">
        <f>AND(Datos[[#This Row],[Latitude]]&gt;=Latitud_,Datos[[#This Row],[Latitude]]&lt;=_Latitud)</f>
        <v>1</v>
      </c>
      <c r="T1334" s="2" t="b">
        <f>AND(Datos[[#This Row],[Longitude]]&gt;=Longitud_,Datos[[#This Row],[Longitude]]&lt;=_Longitud)</f>
        <v>0</v>
      </c>
      <c r="U1334" s="2" t="b">
        <f>AND(Comodines[[#This Row],[Latitud]],Comodines[[#This Row],[Longitud]])</f>
        <v>0</v>
      </c>
      <c r="V1334" s="2" t="b">
        <f>IF(COUNTIFS($O$2:O1334,Comodines[[#This Row],[LatT&amp;LonT]],$F$2:F1334,Datos[[#This Row],[Acq_date]]-1)=0,TRUE,FALSE)</f>
        <v>1</v>
      </c>
      <c r="W1334" s="2" t="b">
        <f>AND(Comodines[[#This Row],[L&amp;L]],Comodines[[#This Row],[Nuevo_Fuego]])</f>
        <v>0</v>
      </c>
      <c r="X1334" s="2" t="str">
        <f>IF(Comodines[[#This Row],[L&amp;L]],Comodines[[#This Row],[Contador]],"")</f>
        <v/>
      </c>
      <c r="Y1334" s="2" t="str">
        <f>IFERROR(SMALL(Comodines[L&amp;LC1],COUNTA($U$2:U1334)),"")</f>
        <v/>
      </c>
      <c r="Z1334" s="2" t="str">
        <f>IF(AND(Comodines[[#This Row],[Nuevo_Fuego]],Comodines[[#This Row],[L&amp;L]]),Comodines[[#This Row],[Contador]],"")</f>
        <v/>
      </c>
      <c r="AA1334" s="2" t="str">
        <f>IFERROR(SMALL(Comodines[FuegoC1],COUNTA($W$2:W1334)),"")</f>
        <v/>
      </c>
      <c r="AB1334" s="3"/>
      <c r="AD1334" s="3"/>
      <c r="AE1334" s="3"/>
    </row>
    <row r="1335" spans="1:31" ht="15" x14ac:dyDescent="0.25">
      <c r="A1335" s="25">
        <v>18.067129999999999</v>
      </c>
      <c r="B1335" s="18">
        <v>-93.086110000000005</v>
      </c>
      <c r="C1335" s="2">
        <v>301.7</v>
      </c>
      <c r="D1335" s="2">
        <v>0.4</v>
      </c>
      <c r="E1335" s="2">
        <v>0.6</v>
      </c>
      <c r="F1335" s="4">
        <v>42644</v>
      </c>
      <c r="G1335" s="2">
        <v>830</v>
      </c>
      <c r="H1335" s="2" t="s">
        <v>0</v>
      </c>
      <c r="I1335" s="2" t="s">
        <v>1</v>
      </c>
      <c r="J1335" s="2" t="s">
        <v>2</v>
      </c>
      <c r="K1335" s="2">
        <v>287</v>
      </c>
      <c r="L1335" s="2">
        <v>0</v>
      </c>
      <c r="M1335" s="6" t="s">
        <v>0</v>
      </c>
      <c r="N1335" s="23"/>
      <c r="O1335" s="21" t="str">
        <f>Comodines[[#This Row],[Lat_trunc]]&amp;Comodines[[#This Row],[Lon_trunc]]</f>
        <v>18.067-93.086</v>
      </c>
      <c r="P1335" s="21">
        <f>MROUND(Datos[[#This Row],[Latitude]],IF(Datos[[#This Row],[Latitude]]&lt;0,-Precisión,Precisión))</f>
        <v>18.067</v>
      </c>
      <c r="Q1335" s="21">
        <f>MROUND(Datos[[#This Row],[Longitude]],IF(Datos[[#This Row],[Longitude]]&lt;0,-Precisión,Precisión))</f>
        <v>-93.085999999999999</v>
      </c>
      <c r="R1335" s="1">
        <v>1334</v>
      </c>
      <c r="S1335" s="5" t="b">
        <f>AND(Datos[[#This Row],[Latitude]]&gt;=Latitud_,Datos[[#This Row],[Latitude]]&lt;=_Latitud)</f>
        <v>1</v>
      </c>
      <c r="T1335" s="2" t="b">
        <f>AND(Datos[[#This Row],[Longitude]]&gt;=Longitud_,Datos[[#This Row],[Longitude]]&lt;=_Longitud)</f>
        <v>0</v>
      </c>
      <c r="U1335" s="2" t="b">
        <f>AND(Comodines[[#This Row],[Latitud]],Comodines[[#This Row],[Longitud]])</f>
        <v>0</v>
      </c>
      <c r="V1335" s="2" t="b">
        <f>IF(COUNTIFS($O$2:O1335,Comodines[[#This Row],[LatT&amp;LonT]],$F$2:F1335,Datos[[#This Row],[Acq_date]]-1)=0,TRUE,FALSE)</f>
        <v>1</v>
      </c>
      <c r="W1335" s="2" t="b">
        <f>AND(Comodines[[#This Row],[L&amp;L]],Comodines[[#This Row],[Nuevo_Fuego]])</f>
        <v>0</v>
      </c>
      <c r="X1335" s="2" t="str">
        <f>IF(Comodines[[#This Row],[L&amp;L]],Comodines[[#This Row],[Contador]],"")</f>
        <v/>
      </c>
      <c r="Y1335" s="2" t="str">
        <f>IFERROR(SMALL(Comodines[L&amp;LC1],COUNTA($U$2:U1335)),"")</f>
        <v/>
      </c>
      <c r="Z1335" s="2" t="str">
        <f>IF(AND(Comodines[[#This Row],[Nuevo_Fuego]],Comodines[[#This Row],[L&amp;L]]),Comodines[[#This Row],[Contador]],"")</f>
        <v/>
      </c>
      <c r="AA1335" s="2" t="str">
        <f>IFERROR(SMALL(Comodines[FuegoC1],COUNTA($W$2:W1335)),"")</f>
        <v/>
      </c>
      <c r="AB1335" s="3"/>
      <c r="AD1335" s="3"/>
      <c r="AE1335" s="3"/>
    </row>
    <row r="1336" spans="1:31" ht="15" x14ac:dyDescent="0.25">
      <c r="A1336" s="25">
        <v>18.066939999999999</v>
      </c>
      <c r="B1336" s="18">
        <v>-93.308000000000007</v>
      </c>
      <c r="C1336" s="2">
        <v>323.89999999999998</v>
      </c>
      <c r="D1336" s="2">
        <v>0.4</v>
      </c>
      <c r="E1336" s="2">
        <v>0.6</v>
      </c>
      <c r="F1336" s="4">
        <v>42644</v>
      </c>
      <c r="G1336" s="2">
        <v>830</v>
      </c>
      <c r="H1336" s="2" t="s">
        <v>0</v>
      </c>
      <c r="I1336" s="2" t="s">
        <v>1</v>
      </c>
      <c r="J1336" s="2" t="s">
        <v>2</v>
      </c>
      <c r="K1336" s="2">
        <v>285.60000000000002</v>
      </c>
      <c r="L1336" s="2">
        <v>0</v>
      </c>
      <c r="M1336" s="6" t="s">
        <v>0</v>
      </c>
      <c r="N1336" s="23"/>
      <c r="O1336" s="21" t="str">
        <f>Comodines[[#This Row],[Lat_trunc]]&amp;Comodines[[#This Row],[Lon_trunc]]</f>
        <v>18.067-93.308</v>
      </c>
      <c r="P1336" s="21">
        <f>MROUND(Datos[[#This Row],[Latitude]],IF(Datos[[#This Row],[Latitude]]&lt;0,-Precisión,Precisión))</f>
        <v>18.067</v>
      </c>
      <c r="Q1336" s="21">
        <f>MROUND(Datos[[#This Row],[Longitude]],IF(Datos[[#This Row],[Longitude]]&lt;0,-Precisión,Precisión))</f>
        <v>-93.308000000000007</v>
      </c>
      <c r="R1336" s="1">
        <v>1335</v>
      </c>
      <c r="S1336" s="5" t="b">
        <f>AND(Datos[[#This Row],[Latitude]]&gt;=Latitud_,Datos[[#This Row],[Latitude]]&lt;=_Latitud)</f>
        <v>1</v>
      </c>
      <c r="T1336" s="2" t="b">
        <f>AND(Datos[[#This Row],[Longitude]]&gt;=Longitud_,Datos[[#This Row],[Longitude]]&lt;=_Longitud)</f>
        <v>0</v>
      </c>
      <c r="U1336" s="2" t="b">
        <f>AND(Comodines[[#This Row],[Latitud]],Comodines[[#This Row],[Longitud]])</f>
        <v>0</v>
      </c>
      <c r="V1336" s="2" t="b">
        <f>IF(COUNTIFS($O$2:O1336,Comodines[[#This Row],[LatT&amp;LonT]],$F$2:F1336,Datos[[#This Row],[Acq_date]]-1)=0,TRUE,FALSE)</f>
        <v>1</v>
      </c>
      <c r="W1336" s="2" t="b">
        <f>AND(Comodines[[#This Row],[L&amp;L]],Comodines[[#This Row],[Nuevo_Fuego]])</f>
        <v>0</v>
      </c>
      <c r="X1336" s="2" t="str">
        <f>IF(Comodines[[#This Row],[L&amp;L]],Comodines[[#This Row],[Contador]],"")</f>
        <v/>
      </c>
      <c r="Y1336" s="2" t="str">
        <f>IFERROR(SMALL(Comodines[L&amp;LC1],COUNTA($U$2:U1336)),"")</f>
        <v/>
      </c>
      <c r="Z1336" s="2" t="str">
        <f>IF(AND(Comodines[[#This Row],[Nuevo_Fuego]],Comodines[[#This Row],[L&amp;L]]),Comodines[[#This Row],[Contador]],"")</f>
        <v/>
      </c>
      <c r="AA1336" s="2" t="str">
        <f>IFERROR(SMALL(Comodines[FuegoC1],COUNTA($W$2:W1336)),"")</f>
        <v/>
      </c>
      <c r="AB1336" s="3"/>
      <c r="AD1336" s="3"/>
      <c r="AE1336" s="3"/>
    </row>
    <row r="1337" spans="1:31" ht="15" x14ac:dyDescent="0.25">
      <c r="A1337" s="25">
        <v>18.067810000000001</v>
      </c>
      <c r="B1337" s="18">
        <v>-93.312089999999998</v>
      </c>
      <c r="C1337" s="2">
        <v>302</v>
      </c>
      <c r="D1337" s="2">
        <v>0.4</v>
      </c>
      <c r="E1337" s="2">
        <v>0.6</v>
      </c>
      <c r="F1337" s="4">
        <v>42644</v>
      </c>
      <c r="G1337" s="2">
        <v>830</v>
      </c>
      <c r="H1337" s="2" t="s">
        <v>0</v>
      </c>
      <c r="I1337" s="2" t="s">
        <v>1</v>
      </c>
      <c r="J1337" s="2" t="s">
        <v>2</v>
      </c>
      <c r="K1337" s="2">
        <v>285.5</v>
      </c>
      <c r="L1337" s="2">
        <v>0</v>
      </c>
      <c r="M1337" s="6" t="s">
        <v>0</v>
      </c>
      <c r="N1337" s="23"/>
      <c r="O1337" s="21" t="str">
        <f>Comodines[[#This Row],[Lat_trunc]]&amp;Comodines[[#This Row],[Lon_trunc]]</f>
        <v>18.068-93.312</v>
      </c>
      <c r="P1337" s="21">
        <f>MROUND(Datos[[#This Row],[Latitude]],IF(Datos[[#This Row],[Latitude]]&lt;0,-Precisión,Precisión))</f>
        <v>18.068000000000001</v>
      </c>
      <c r="Q1337" s="21">
        <f>MROUND(Datos[[#This Row],[Longitude]],IF(Datos[[#This Row],[Longitude]]&lt;0,-Precisión,Precisión))</f>
        <v>-93.311999999999998</v>
      </c>
      <c r="R1337" s="1">
        <v>1336</v>
      </c>
      <c r="S1337" s="5" t="b">
        <f>AND(Datos[[#This Row],[Latitude]]&gt;=Latitud_,Datos[[#This Row],[Latitude]]&lt;=_Latitud)</f>
        <v>1</v>
      </c>
      <c r="T1337" s="2" t="b">
        <f>AND(Datos[[#This Row],[Longitude]]&gt;=Longitud_,Datos[[#This Row],[Longitude]]&lt;=_Longitud)</f>
        <v>0</v>
      </c>
      <c r="U1337" s="2" t="b">
        <f>AND(Comodines[[#This Row],[Latitud]],Comodines[[#This Row],[Longitud]])</f>
        <v>0</v>
      </c>
      <c r="V1337" s="2" t="b">
        <f>IF(COUNTIFS($O$2:O1337,Comodines[[#This Row],[LatT&amp;LonT]],$F$2:F1337,Datos[[#This Row],[Acq_date]]-1)=0,TRUE,FALSE)</f>
        <v>1</v>
      </c>
      <c r="W1337" s="2" t="b">
        <f>AND(Comodines[[#This Row],[L&amp;L]],Comodines[[#This Row],[Nuevo_Fuego]])</f>
        <v>0</v>
      </c>
      <c r="X1337" s="2" t="str">
        <f>IF(Comodines[[#This Row],[L&amp;L]],Comodines[[#This Row],[Contador]],"")</f>
        <v/>
      </c>
      <c r="Y1337" s="2" t="str">
        <f>IFERROR(SMALL(Comodines[L&amp;LC1],COUNTA($U$2:U1337)),"")</f>
        <v/>
      </c>
      <c r="Z1337" s="2" t="str">
        <f>IF(AND(Comodines[[#This Row],[Nuevo_Fuego]],Comodines[[#This Row],[L&amp;L]]),Comodines[[#This Row],[Contador]],"")</f>
        <v/>
      </c>
      <c r="AA1337" s="2" t="str">
        <f>IFERROR(SMALL(Comodines[FuegoC1],COUNTA($W$2:W1337)),"")</f>
        <v/>
      </c>
      <c r="AB1337" s="3"/>
      <c r="AD1337" s="3"/>
      <c r="AE1337" s="3"/>
    </row>
    <row r="1338" spans="1:31" ht="15" x14ac:dyDescent="0.25">
      <c r="A1338" s="25">
        <v>18.969249999999999</v>
      </c>
      <c r="B1338" s="18">
        <v>-97.961309999999997</v>
      </c>
      <c r="C1338" s="2">
        <v>303.8</v>
      </c>
      <c r="D1338" s="2">
        <v>0.4</v>
      </c>
      <c r="E1338" s="2">
        <v>0.5</v>
      </c>
      <c r="F1338" s="4">
        <v>42644</v>
      </c>
      <c r="G1338" s="2">
        <v>830</v>
      </c>
      <c r="H1338" s="2" t="s">
        <v>0</v>
      </c>
      <c r="I1338" s="2" t="s">
        <v>1</v>
      </c>
      <c r="J1338" s="2" t="s">
        <v>2</v>
      </c>
      <c r="K1338" s="2">
        <v>284.2</v>
      </c>
      <c r="L1338" s="2">
        <v>0</v>
      </c>
      <c r="M1338" s="6" t="s">
        <v>0</v>
      </c>
      <c r="N1338" s="23"/>
      <c r="O1338" s="21" t="str">
        <f>Comodines[[#This Row],[Lat_trunc]]&amp;Comodines[[#This Row],[Lon_trunc]]</f>
        <v>18.9695-97.9615</v>
      </c>
      <c r="P1338" s="21">
        <f>MROUND(Datos[[#This Row],[Latitude]],IF(Datos[[#This Row],[Latitude]]&lt;0,-Precisión,Precisión))</f>
        <v>18.9695</v>
      </c>
      <c r="Q1338" s="21">
        <f>MROUND(Datos[[#This Row],[Longitude]],IF(Datos[[#This Row],[Longitude]]&lt;0,-Precisión,Precisión))</f>
        <v>-97.961500000000001</v>
      </c>
      <c r="R1338" s="1">
        <v>1337</v>
      </c>
      <c r="S1338" s="5" t="b">
        <f>AND(Datos[[#This Row],[Latitude]]&gt;=Latitud_,Datos[[#This Row],[Latitude]]&lt;=_Latitud)</f>
        <v>1</v>
      </c>
      <c r="T1338" s="2" t="b">
        <f>AND(Datos[[#This Row],[Longitude]]&gt;=Longitud_,Datos[[#This Row],[Longitude]]&lt;=_Longitud)</f>
        <v>0</v>
      </c>
      <c r="U1338" s="2" t="b">
        <f>AND(Comodines[[#This Row],[Latitud]],Comodines[[#This Row],[Longitud]])</f>
        <v>0</v>
      </c>
      <c r="V1338" s="2" t="b">
        <f>IF(COUNTIFS($O$2:O1338,Comodines[[#This Row],[LatT&amp;LonT]],$F$2:F1338,Datos[[#This Row],[Acq_date]]-1)=0,TRUE,FALSE)</f>
        <v>1</v>
      </c>
      <c r="W1338" s="2" t="b">
        <f>AND(Comodines[[#This Row],[L&amp;L]],Comodines[[#This Row],[Nuevo_Fuego]])</f>
        <v>0</v>
      </c>
      <c r="X1338" s="2" t="str">
        <f>IF(Comodines[[#This Row],[L&amp;L]],Comodines[[#This Row],[Contador]],"")</f>
        <v/>
      </c>
      <c r="Y1338" s="2" t="str">
        <f>IFERROR(SMALL(Comodines[L&amp;LC1],COUNTA($U$2:U1338)),"")</f>
        <v/>
      </c>
      <c r="Z1338" s="2" t="str">
        <f>IF(AND(Comodines[[#This Row],[Nuevo_Fuego]],Comodines[[#This Row],[L&amp;L]]),Comodines[[#This Row],[Contador]],"")</f>
        <v/>
      </c>
      <c r="AA1338" s="2" t="str">
        <f>IFERROR(SMALL(Comodines[FuegoC1],COUNTA($W$2:W1338)),"")</f>
        <v/>
      </c>
      <c r="AB1338" s="3"/>
      <c r="AD1338" s="3"/>
      <c r="AE1338" s="3"/>
    </row>
    <row r="1339" spans="1:31" ht="15" x14ac:dyDescent="0.25">
      <c r="A1339" s="25">
        <v>18.007919999999999</v>
      </c>
      <c r="B1339" s="18">
        <v>-93.446169999999995</v>
      </c>
      <c r="C1339" s="2">
        <v>300.8</v>
      </c>
      <c r="D1339" s="2">
        <v>0.4</v>
      </c>
      <c r="E1339" s="2">
        <v>0.6</v>
      </c>
      <c r="F1339" s="4">
        <v>42644</v>
      </c>
      <c r="G1339" s="2">
        <v>830</v>
      </c>
      <c r="H1339" s="2" t="s">
        <v>0</v>
      </c>
      <c r="I1339" s="2" t="s">
        <v>1</v>
      </c>
      <c r="J1339" s="2" t="s">
        <v>2</v>
      </c>
      <c r="K1339" s="2">
        <v>286.89999999999998</v>
      </c>
      <c r="L1339" s="2">
        <v>0</v>
      </c>
      <c r="M1339" s="6" t="s">
        <v>0</v>
      </c>
      <c r="N1339" s="23"/>
      <c r="O1339" s="21" t="str">
        <f>Comodines[[#This Row],[Lat_trunc]]&amp;Comodines[[#This Row],[Lon_trunc]]</f>
        <v>18.008-93.446</v>
      </c>
      <c r="P1339" s="21">
        <f>MROUND(Datos[[#This Row],[Latitude]],IF(Datos[[#This Row],[Latitude]]&lt;0,-Precisión,Precisión))</f>
        <v>18.007999999999999</v>
      </c>
      <c r="Q1339" s="21">
        <f>MROUND(Datos[[#This Row],[Longitude]],IF(Datos[[#This Row],[Longitude]]&lt;0,-Precisión,Precisión))</f>
        <v>-93.445999999999998</v>
      </c>
      <c r="R1339" s="1">
        <v>1338</v>
      </c>
      <c r="S1339" s="5" t="b">
        <f>AND(Datos[[#This Row],[Latitude]]&gt;=Latitud_,Datos[[#This Row],[Latitude]]&lt;=_Latitud)</f>
        <v>1</v>
      </c>
      <c r="T1339" s="2" t="b">
        <f>AND(Datos[[#This Row],[Longitude]]&gt;=Longitud_,Datos[[#This Row],[Longitude]]&lt;=_Longitud)</f>
        <v>0</v>
      </c>
      <c r="U1339" s="2" t="b">
        <f>AND(Comodines[[#This Row],[Latitud]],Comodines[[#This Row],[Longitud]])</f>
        <v>0</v>
      </c>
      <c r="V1339" s="2" t="b">
        <f>IF(COUNTIFS($O$2:O1339,Comodines[[#This Row],[LatT&amp;LonT]],$F$2:F1339,Datos[[#This Row],[Acq_date]]-1)=0,TRUE,FALSE)</f>
        <v>1</v>
      </c>
      <c r="W1339" s="2" t="b">
        <f>AND(Comodines[[#This Row],[L&amp;L]],Comodines[[#This Row],[Nuevo_Fuego]])</f>
        <v>0</v>
      </c>
      <c r="X1339" s="2" t="str">
        <f>IF(Comodines[[#This Row],[L&amp;L]],Comodines[[#This Row],[Contador]],"")</f>
        <v/>
      </c>
      <c r="Y1339" s="2" t="str">
        <f>IFERROR(SMALL(Comodines[L&amp;LC1],COUNTA($U$2:U1339)),"")</f>
        <v/>
      </c>
      <c r="Z1339" s="2" t="str">
        <f>IF(AND(Comodines[[#This Row],[Nuevo_Fuego]],Comodines[[#This Row],[L&amp;L]]),Comodines[[#This Row],[Contador]],"")</f>
        <v/>
      </c>
      <c r="AA1339" s="2" t="str">
        <f>IFERROR(SMALL(Comodines[FuegoC1],COUNTA($W$2:W1339)),"")</f>
        <v/>
      </c>
      <c r="AB1339" s="3"/>
      <c r="AD1339" s="3"/>
      <c r="AE1339" s="3"/>
    </row>
    <row r="1340" spans="1:31" ht="15" x14ac:dyDescent="0.25">
      <c r="A1340" s="25">
        <v>18.005099999999999</v>
      </c>
      <c r="B1340" s="18">
        <v>-93.445269999999994</v>
      </c>
      <c r="C1340" s="2">
        <v>302.60000000000002</v>
      </c>
      <c r="D1340" s="2">
        <v>0.4</v>
      </c>
      <c r="E1340" s="2">
        <v>0.6</v>
      </c>
      <c r="F1340" s="4">
        <v>42644</v>
      </c>
      <c r="G1340" s="2">
        <v>830</v>
      </c>
      <c r="H1340" s="2" t="s">
        <v>0</v>
      </c>
      <c r="I1340" s="2" t="s">
        <v>1</v>
      </c>
      <c r="J1340" s="2" t="s">
        <v>2</v>
      </c>
      <c r="K1340" s="2">
        <v>286.8</v>
      </c>
      <c r="L1340" s="2">
        <v>0</v>
      </c>
      <c r="M1340" s="6" t="s">
        <v>0</v>
      </c>
      <c r="N1340" s="23"/>
      <c r="O1340" s="21" t="str">
        <f>Comodines[[#This Row],[Lat_trunc]]&amp;Comodines[[#This Row],[Lon_trunc]]</f>
        <v>18.005-93.4455</v>
      </c>
      <c r="P1340" s="21">
        <f>MROUND(Datos[[#This Row],[Latitude]],IF(Datos[[#This Row],[Latitude]]&lt;0,-Precisión,Precisión))</f>
        <v>18.004999999999999</v>
      </c>
      <c r="Q1340" s="21">
        <f>MROUND(Datos[[#This Row],[Longitude]],IF(Datos[[#This Row],[Longitude]]&lt;0,-Precisión,Precisión))</f>
        <v>-93.445499999999996</v>
      </c>
      <c r="R1340" s="1">
        <v>1339</v>
      </c>
      <c r="S1340" s="5" t="b">
        <f>AND(Datos[[#This Row],[Latitude]]&gt;=Latitud_,Datos[[#This Row],[Latitude]]&lt;=_Latitud)</f>
        <v>1</v>
      </c>
      <c r="T1340" s="2" t="b">
        <f>AND(Datos[[#This Row],[Longitude]]&gt;=Longitud_,Datos[[#This Row],[Longitude]]&lt;=_Longitud)</f>
        <v>0</v>
      </c>
      <c r="U1340" s="2" t="b">
        <f>AND(Comodines[[#This Row],[Latitud]],Comodines[[#This Row],[Longitud]])</f>
        <v>0</v>
      </c>
      <c r="V1340" s="2" t="b">
        <f>IF(COUNTIFS($O$2:O1340,Comodines[[#This Row],[LatT&amp;LonT]],$F$2:F1340,Datos[[#This Row],[Acq_date]]-1)=0,TRUE,FALSE)</f>
        <v>1</v>
      </c>
      <c r="W1340" s="2" t="b">
        <f>AND(Comodines[[#This Row],[L&amp;L]],Comodines[[#This Row],[Nuevo_Fuego]])</f>
        <v>0</v>
      </c>
      <c r="X1340" s="2" t="str">
        <f>IF(Comodines[[#This Row],[L&amp;L]],Comodines[[#This Row],[Contador]],"")</f>
        <v/>
      </c>
      <c r="Y1340" s="2" t="str">
        <f>IFERROR(SMALL(Comodines[L&amp;LC1],COUNTA($U$2:U1340)),"")</f>
        <v/>
      </c>
      <c r="Z1340" s="2" t="str">
        <f>IF(AND(Comodines[[#This Row],[Nuevo_Fuego]],Comodines[[#This Row],[L&amp;L]]),Comodines[[#This Row],[Contador]],"")</f>
        <v/>
      </c>
      <c r="AA1340" s="2" t="str">
        <f>IFERROR(SMALL(Comodines[FuegoC1],COUNTA($W$2:W1340)),"")</f>
        <v/>
      </c>
      <c r="AB1340" s="3"/>
      <c r="AD1340" s="3"/>
      <c r="AE1340" s="3"/>
    </row>
    <row r="1341" spans="1:31" ht="15" x14ac:dyDescent="0.25">
      <c r="A1341" s="25">
        <v>17.901679999999999</v>
      </c>
      <c r="B1341" s="18">
        <v>-93.183859999999996</v>
      </c>
      <c r="C1341" s="2">
        <v>329</v>
      </c>
      <c r="D1341" s="2">
        <v>0.4</v>
      </c>
      <c r="E1341" s="2">
        <v>0.6</v>
      </c>
      <c r="F1341" s="4">
        <v>42644</v>
      </c>
      <c r="G1341" s="2">
        <v>830</v>
      </c>
      <c r="H1341" s="2" t="s">
        <v>0</v>
      </c>
      <c r="I1341" s="2" t="s">
        <v>1</v>
      </c>
      <c r="J1341" s="2" t="s">
        <v>2</v>
      </c>
      <c r="K1341" s="2">
        <v>286.2</v>
      </c>
      <c r="L1341" s="2">
        <v>0</v>
      </c>
      <c r="M1341" s="6" t="s">
        <v>0</v>
      </c>
      <c r="N1341" s="23"/>
      <c r="O1341" s="21" t="str">
        <f>Comodines[[#This Row],[Lat_trunc]]&amp;Comodines[[#This Row],[Lon_trunc]]</f>
        <v>17.9015-93.184</v>
      </c>
      <c r="P1341" s="21">
        <f>MROUND(Datos[[#This Row],[Latitude]],IF(Datos[[#This Row],[Latitude]]&lt;0,-Precisión,Precisión))</f>
        <v>17.901499999999999</v>
      </c>
      <c r="Q1341" s="21">
        <f>MROUND(Datos[[#This Row],[Longitude]],IF(Datos[[#This Row],[Longitude]]&lt;0,-Precisión,Precisión))</f>
        <v>-93.183999999999997</v>
      </c>
      <c r="R1341" s="1">
        <v>1340</v>
      </c>
      <c r="S1341" s="5" t="b">
        <f>AND(Datos[[#This Row],[Latitude]]&gt;=Latitud_,Datos[[#This Row],[Latitude]]&lt;=_Latitud)</f>
        <v>1</v>
      </c>
      <c r="T1341" s="2" t="b">
        <f>AND(Datos[[#This Row],[Longitude]]&gt;=Longitud_,Datos[[#This Row],[Longitude]]&lt;=_Longitud)</f>
        <v>0</v>
      </c>
      <c r="U1341" s="2" t="b">
        <f>AND(Comodines[[#This Row],[Latitud]],Comodines[[#This Row],[Longitud]])</f>
        <v>0</v>
      </c>
      <c r="V1341" s="2" t="b">
        <f>IF(COUNTIFS($O$2:O1341,Comodines[[#This Row],[LatT&amp;LonT]],$F$2:F1341,Datos[[#This Row],[Acq_date]]-1)=0,TRUE,FALSE)</f>
        <v>1</v>
      </c>
      <c r="W1341" s="2" t="b">
        <f>AND(Comodines[[#This Row],[L&amp;L]],Comodines[[#This Row],[Nuevo_Fuego]])</f>
        <v>0</v>
      </c>
      <c r="X1341" s="2" t="str">
        <f>IF(Comodines[[#This Row],[L&amp;L]],Comodines[[#This Row],[Contador]],"")</f>
        <v/>
      </c>
      <c r="Y1341" s="2" t="str">
        <f>IFERROR(SMALL(Comodines[L&amp;LC1],COUNTA($U$2:U1341)),"")</f>
        <v/>
      </c>
      <c r="Z1341" s="2" t="str">
        <f>IF(AND(Comodines[[#This Row],[Nuevo_Fuego]],Comodines[[#This Row],[L&amp;L]]),Comodines[[#This Row],[Contador]],"")</f>
        <v/>
      </c>
      <c r="AA1341" s="2" t="str">
        <f>IFERROR(SMALL(Comodines[FuegoC1],COUNTA($W$2:W1341)),"")</f>
        <v/>
      </c>
      <c r="AB1341" s="3"/>
      <c r="AD1341" s="3"/>
      <c r="AE1341" s="3"/>
    </row>
    <row r="1342" spans="1:31" ht="15" x14ac:dyDescent="0.25">
      <c r="A1342" s="25">
        <v>17.900759999999998</v>
      </c>
      <c r="B1342" s="18">
        <v>-93.179609999999997</v>
      </c>
      <c r="C1342" s="2">
        <v>304.7</v>
      </c>
      <c r="D1342" s="2">
        <v>0.4</v>
      </c>
      <c r="E1342" s="2">
        <v>0.6</v>
      </c>
      <c r="F1342" s="4">
        <v>42644</v>
      </c>
      <c r="G1342" s="2">
        <v>830</v>
      </c>
      <c r="H1342" s="2" t="s">
        <v>0</v>
      </c>
      <c r="I1342" s="2" t="s">
        <v>1</v>
      </c>
      <c r="J1342" s="2" t="s">
        <v>2</v>
      </c>
      <c r="K1342" s="2">
        <v>286.5</v>
      </c>
      <c r="L1342" s="2">
        <v>0</v>
      </c>
      <c r="M1342" s="6" t="s">
        <v>0</v>
      </c>
      <c r="N1342" s="23"/>
      <c r="O1342" s="21" t="str">
        <f>Comodines[[#This Row],[Lat_trunc]]&amp;Comodines[[#This Row],[Lon_trunc]]</f>
        <v>17.901-93.1795</v>
      </c>
      <c r="P1342" s="21">
        <f>MROUND(Datos[[#This Row],[Latitude]],IF(Datos[[#This Row],[Latitude]]&lt;0,-Precisión,Precisión))</f>
        <v>17.901</v>
      </c>
      <c r="Q1342" s="21">
        <f>MROUND(Datos[[#This Row],[Longitude]],IF(Datos[[#This Row],[Longitude]]&lt;0,-Precisión,Precisión))</f>
        <v>-93.179500000000004</v>
      </c>
      <c r="R1342" s="1">
        <v>1341</v>
      </c>
      <c r="S1342" s="5" t="b">
        <f>AND(Datos[[#This Row],[Latitude]]&gt;=Latitud_,Datos[[#This Row],[Latitude]]&lt;=_Latitud)</f>
        <v>1</v>
      </c>
      <c r="T1342" s="2" t="b">
        <f>AND(Datos[[#This Row],[Longitude]]&gt;=Longitud_,Datos[[#This Row],[Longitude]]&lt;=_Longitud)</f>
        <v>0</v>
      </c>
      <c r="U1342" s="2" t="b">
        <f>AND(Comodines[[#This Row],[Latitud]],Comodines[[#This Row],[Longitud]])</f>
        <v>0</v>
      </c>
      <c r="V1342" s="2" t="b">
        <f>IF(COUNTIFS($O$2:O1342,Comodines[[#This Row],[LatT&amp;LonT]],$F$2:F1342,Datos[[#This Row],[Acq_date]]-1)=0,TRUE,FALSE)</f>
        <v>1</v>
      </c>
      <c r="W1342" s="2" t="b">
        <f>AND(Comodines[[#This Row],[L&amp;L]],Comodines[[#This Row],[Nuevo_Fuego]])</f>
        <v>0</v>
      </c>
      <c r="X1342" s="2" t="str">
        <f>IF(Comodines[[#This Row],[L&amp;L]],Comodines[[#This Row],[Contador]],"")</f>
        <v/>
      </c>
      <c r="Y1342" s="2" t="str">
        <f>IFERROR(SMALL(Comodines[L&amp;LC1],COUNTA($U$2:U1342)),"")</f>
        <v/>
      </c>
      <c r="Z1342" s="2" t="str">
        <f>IF(AND(Comodines[[#This Row],[Nuevo_Fuego]],Comodines[[#This Row],[L&amp;L]]),Comodines[[#This Row],[Contador]],"")</f>
        <v/>
      </c>
      <c r="AA1342" s="2" t="str">
        <f>IFERROR(SMALL(Comodines[FuegoC1],COUNTA($W$2:W1342)),"")</f>
        <v/>
      </c>
      <c r="AB1342" s="3"/>
      <c r="AD1342" s="3"/>
      <c r="AE1342" s="3"/>
    </row>
    <row r="1343" spans="1:31" ht="15" x14ac:dyDescent="0.25">
      <c r="A1343" s="25">
        <v>17.895969999999998</v>
      </c>
      <c r="B1343" s="18">
        <v>-93.185249999999996</v>
      </c>
      <c r="C1343" s="2">
        <v>345</v>
      </c>
      <c r="D1343" s="2">
        <v>0.4</v>
      </c>
      <c r="E1343" s="2">
        <v>0.6</v>
      </c>
      <c r="F1343" s="4">
        <v>42644</v>
      </c>
      <c r="G1343" s="2">
        <v>830</v>
      </c>
      <c r="H1343" s="2" t="s">
        <v>0</v>
      </c>
      <c r="I1343" s="2" t="s">
        <v>1</v>
      </c>
      <c r="J1343" s="2" t="s">
        <v>2</v>
      </c>
      <c r="K1343" s="2">
        <v>286.5</v>
      </c>
      <c r="L1343" s="2">
        <v>0</v>
      </c>
      <c r="M1343" s="6" t="s">
        <v>0</v>
      </c>
      <c r="N1343" s="23"/>
      <c r="O1343" s="21" t="str">
        <f>Comodines[[#This Row],[Lat_trunc]]&amp;Comodines[[#This Row],[Lon_trunc]]</f>
        <v>17.896-93.1855</v>
      </c>
      <c r="P1343" s="21">
        <f>MROUND(Datos[[#This Row],[Latitude]],IF(Datos[[#This Row],[Latitude]]&lt;0,-Precisión,Precisión))</f>
        <v>17.896000000000001</v>
      </c>
      <c r="Q1343" s="21">
        <f>MROUND(Datos[[#This Row],[Longitude]],IF(Datos[[#This Row],[Longitude]]&lt;0,-Precisión,Precisión))</f>
        <v>-93.185500000000005</v>
      </c>
      <c r="R1343" s="1">
        <v>1342</v>
      </c>
      <c r="S1343" s="5" t="b">
        <f>AND(Datos[[#This Row],[Latitude]]&gt;=Latitud_,Datos[[#This Row],[Latitude]]&lt;=_Latitud)</f>
        <v>1</v>
      </c>
      <c r="T1343" s="2" t="b">
        <f>AND(Datos[[#This Row],[Longitude]]&gt;=Longitud_,Datos[[#This Row],[Longitude]]&lt;=_Longitud)</f>
        <v>0</v>
      </c>
      <c r="U1343" s="2" t="b">
        <f>AND(Comodines[[#This Row],[Latitud]],Comodines[[#This Row],[Longitud]])</f>
        <v>0</v>
      </c>
      <c r="V1343" s="2" t="b">
        <f>IF(COUNTIFS($O$2:O1343,Comodines[[#This Row],[LatT&amp;LonT]],$F$2:F1343,Datos[[#This Row],[Acq_date]]-1)=0,TRUE,FALSE)</f>
        <v>1</v>
      </c>
      <c r="W1343" s="2" t="b">
        <f>AND(Comodines[[#This Row],[L&amp;L]],Comodines[[#This Row],[Nuevo_Fuego]])</f>
        <v>0</v>
      </c>
      <c r="X1343" s="2" t="str">
        <f>IF(Comodines[[#This Row],[L&amp;L]],Comodines[[#This Row],[Contador]],"")</f>
        <v/>
      </c>
      <c r="Y1343" s="2" t="str">
        <f>IFERROR(SMALL(Comodines[L&amp;LC1],COUNTA($U$2:U1343)),"")</f>
        <v/>
      </c>
      <c r="Z1343" s="2" t="str">
        <f>IF(AND(Comodines[[#This Row],[Nuevo_Fuego]],Comodines[[#This Row],[L&amp;L]]),Comodines[[#This Row],[Contador]],"")</f>
        <v/>
      </c>
      <c r="AA1343" s="2" t="str">
        <f>IFERROR(SMALL(Comodines[FuegoC1],COUNTA($W$2:W1343)),"")</f>
        <v/>
      </c>
      <c r="AB1343" s="3"/>
      <c r="AD1343" s="3"/>
      <c r="AE1343" s="3"/>
    </row>
    <row r="1344" spans="1:31" ht="15" x14ac:dyDescent="0.25">
      <c r="A1344" s="25">
        <v>17.895050000000001</v>
      </c>
      <c r="B1344" s="18">
        <v>-93.181020000000004</v>
      </c>
      <c r="C1344" s="2">
        <v>308.10000000000002</v>
      </c>
      <c r="D1344" s="2">
        <v>0.4</v>
      </c>
      <c r="E1344" s="2">
        <v>0.6</v>
      </c>
      <c r="F1344" s="4">
        <v>42644</v>
      </c>
      <c r="G1344" s="2">
        <v>830</v>
      </c>
      <c r="H1344" s="2" t="s">
        <v>0</v>
      </c>
      <c r="I1344" s="2" t="s">
        <v>1</v>
      </c>
      <c r="J1344" s="2" t="s">
        <v>2</v>
      </c>
      <c r="K1344" s="2">
        <v>286.7</v>
      </c>
      <c r="L1344" s="2">
        <v>0</v>
      </c>
      <c r="M1344" s="6" t="s">
        <v>0</v>
      </c>
      <c r="N1344" s="23"/>
      <c r="O1344" s="21" t="str">
        <f>Comodines[[#This Row],[Lat_trunc]]&amp;Comodines[[#This Row],[Lon_trunc]]</f>
        <v>17.895-93.181</v>
      </c>
      <c r="P1344" s="21">
        <f>MROUND(Datos[[#This Row],[Latitude]],IF(Datos[[#This Row],[Latitude]]&lt;0,-Precisión,Precisión))</f>
        <v>17.895</v>
      </c>
      <c r="Q1344" s="21">
        <f>MROUND(Datos[[#This Row],[Longitude]],IF(Datos[[#This Row],[Longitude]]&lt;0,-Precisión,Precisión))</f>
        <v>-93.180999999999997</v>
      </c>
      <c r="R1344" s="1">
        <v>1343</v>
      </c>
      <c r="S1344" s="5" t="b">
        <f>AND(Datos[[#This Row],[Latitude]]&gt;=Latitud_,Datos[[#This Row],[Latitude]]&lt;=_Latitud)</f>
        <v>1</v>
      </c>
      <c r="T1344" s="2" t="b">
        <f>AND(Datos[[#This Row],[Longitude]]&gt;=Longitud_,Datos[[#This Row],[Longitude]]&lt;=_Longitud)</f>
        <v>0</v>
      </c>
      <c r="U1344" s="2" t="b">
        <f>AND(Comodines[[#This Row],[Latitud]],Comodines[[#This Row],[Longitud]])</f>
        <v>0</v>
      </c>
      <c r="V1344" s="2" t="b">
        <f>IF(COUNTIFS($O$2:O1344,Comodines[[#This Row],[LatT&amp;LonT]],$F$2:F1344,Datos[[#This Row],[Acq_date]]-1)=0,TRUE,FALSE)</f>
        <v>1</v>
      </c>
      <c r="W1344" s="2" t="b">
        <f>AND(Comodines[[#This Row],[L&amp;L]],Comodines[[#This Row],[Nuevo_Fuego]])</f>
        <v>0</v>
      </c>
      <c r="X1344" s="2" t="str">
        <f>IF(Comodines[[#This Row],[L&amp;L]],Comodines[[#This Row],[Contador]],"")</f>
        <v/>
      </c>
      <c r="Y1344" s="2" t="str">
        <f>IFERROR(SMALL(Comodines[L&amp;LC1],COUNTA($U$2:U1344)),"")</f>
        <v/>
      </c>
      <c r="Z1344" s="2" t="str">
        <f>IF(AND(Comodines[[#This Row],[Nuevo_Fuego]],Comodines[[#This Row],[L&amp;L]]),Comodines[[#This Row],[Contador]],"")</f>
        <v/>
      </c>
      <c r="AA1344" s="2" t="str">
        <f>IFERROR(SMALL(Comodines[FuegoC1],COUNTA($W$2:W1344)),"")</f>
        <v/>
      </c>
      <c r="AB1344" s="3"/>
      <c r="AD1344" s="3"/>
      <c r="AE1344" s="3"/>
    </row>
    <row r="1345" spans="1:31" ht="15" x14ac:dyDescent="0.25">
      <c r="A1345" s="25">
        <v>17.89414</v>
      </c>
      <c r="B1345" s="18">
        <v>-93.1768</v>
      </c>
      <c r="C1345" s="2">
        <v>310.7</v>
      </c>
      <c r="D1345" s="2">
        <v>0.4</v>
      </c>
      <c r="E1345" s="2">
        <v>0.6</v>
      </c>
      <c r="F1345" s="4">
        <v>42644</v>
      </c>
      <c r="G1345" s="2">
        <v>830</v>
      </c>
      <c r="H1345" s="2" t="s">
        <v>0</v>
      </c>
      <c r="I1345" s="2" t="s">
        <v>1</v>
      </c>
      <c r="J1345" s="2" t="s">
        <v>2</v>
      </c>
      <c r="K1345" s="2">
        <v>286.8</v>
      </c>
      <c r="L1345" s="2">
        <v>0</v>
      </c>
      <c r="M1345" s="6" t="s">
        <v>0</v>
      </c>
      <c r="N1345" s="23"/>
      <c r="O1345" s="21" t="str">
        <f>Comodines[[#This Row],[Lat_trunc]]&amp;Comodines[[#This Row],[Lon_trunc]]</f>
        <v>17.894-93.177</v>
      </c>
      <c r="P1345" s="21">
        <f>MROUND(Datos[[#This Row],[Latitude]],IF(Datos[[#This Row],[Latitude]]&lt;0,-Precisión,Precisión))</f>
        <v>17.894000000000002</v>
      </c>
      <c r="Q1345" s="21">
        <f>MROUND(Datos[[#This Row],[Longitude]],IF(Datos[[#This Row],[Longitude]]&lt;0,-Precisión,Precisión))</f>
        <v>-93.177000000000007</v>
      </c>
      <c r="R1345" s="1">
        <v>1344</v>
      </c>
      <c r="S1345" s="5" t="b">
        <f>AND(Datos[[#This Row],[Latitude]]&gt;=Latitud_,Datos[[#This Row],[Latitude]]&lt;=_Latitud)</f>
        <v>1</v>
      </c>
      <c r="T1345" s="2" t="b">
        <f>AND(Datos[[#This Row],[Longitude]]&gt;=Longitud_,Datos[[#This Row],[Longitude]]&lt;=_Longitud)</f>
        <v>0</v>
      </c>
      <c r="U1345" s="2" t="b">
        <f>AND(Comodines[[#This Row],[Latitud]],Comodines[[#This Row],[Longitud]])</f>
        <v>0</v>
      </c>
      <c r="V1345" s="2" t="b">
        <f>IF(COUNTIFS($O$2:O1345,Comodines[[#This Row],[LatT&amp;LonT]],$F$2:F1345,Datos[[#This Row],[Acq_date]]-1)=0,TRUE,FALSE)</f>
        <v>1</v>
      </c>
      <c r="W1345" s="2" t="b">
        <f>AND(Comodines[[#This Row],[L&amp;L]],Comodines[[#This Row],[Nuevo_Fuego]])</f>
        <v>0</v>
      </c>
      <c r="X1345" s="2" t="str">
        <f>IF(Comodines[[#This Row],[L&amp;L]],Comodines[[#This Row],[Contador]],"")</f>
        <v/>
      </c>
      <c r="Y1345" s="2" t="str">
        <f>IFERROR(SMALL(Comodines[L&amp;LC1],COUNTA($U$2:U1345)),"")</f>
        <v/>
      </c>
      <c r="Z1345" s="2" t="str">
        <f>IF(AND(Comodines[[#This Row],[Nuevo_Fuego]],Comodines[[#This Row],[L&amp;L]]),Comodines[[#This Row],[Contador]],"")</f>
        <v/>
      </c>
      <c r="AA1345" s="2" t="str">
        <f>IFERROR(SMALL(Comodines[FuegoC1],COUNTA($W$2:W1345)),"")</f>
        <v/>
      </c>
      <c r="AB1345" s="3"/>
      <c r="AD1345" s="3"/>
      <c r="AE1345" s="3"/>
    </row>
    <row r="1346" spans="1:31" ht="15" x14ac:dyDescent="0.25">
      <c r="A1346" s="25">
        <v>17.890260000000001</v>
      </c>
      <c r="B1346" s="18">
        <v>-93.186629999999994</v>
      </c>
      <c r="C1346" s="2">
        <v>320.89999999999998</v>
      </c>
      <c r="D1346" s="2">
        <v>0.4</v>
      </c>
      <c r="E1346" s="2">
        <v>0.6</v>
      </c>
      <c r="F1346" s="4">
        <v>42644</v>
      </c>
      <c r="G1346" s="2">
        <v>830</v>
      </c>
      <c r="H1346" s="2" t="s">
        <v>0</v>
      </c>
      <c r="I1346" s="2" t="s">
        <v>1</v>
      </c>
      <c r="J1346" s="2" t="s">
        <v>2</v>
      </c>
      <c r="K1346" s="2">
        <v>286.89999999999998</v>
      </c>
      <c r="L1346" s="2">
        <v>0</v>
      </c>
      <c r="M1346" s="6" t="s">
        <v>0</v>
      </c>
      <c r="N1346" s="23"/>
      <c r="O1346" s="21" t="str">
        <f>Comodines[[#This Row],[Lat_trunc]]&amp;Comodines[[#This Row],[Lon_trunc]]</f>
        <v>17.8905-93.1865</v>
      </c>
      <c r="P1346" s="21">
        <f>MROUND(Datos[[#This Row],[Latitude]],IF(Datos[[#This Row],[Latitude]]&lt;0,-Precisión,Precisión))</f>
        <v>17.890499999999999</v>
      </c>
      <c r="Q1346" s="21">
        <f>MROUND(Datos[[#This Row],[Longitude]],IF(Datos[[#This Row],[Longitude]]&lt;0,-Precisión,Precisión))</f>
        <v>-93.186499999999995</v>
      </c>
      <c r="R1346" s="1">
        <v>1345</v>
      </c>
      <c r="S1346" s="5" t="b">
        <f>AND(Datos[[#This Row],[Latitude]]&gt;=Latitud_,Datos[[#This Row],[Latitude]]&lt;=_Latitud)</f>
        <v>1</v>
      </c>
      <c r="T1346" s="2" t="b">
        <f>AND(Datos[[#This Row],[Longitude]]&gt;=Longitud_,Datos[[#This Row],[Longitude]]&lt;=_Longitud)</f>
        <v>0</v>
      </c>
      <c r="U1346" s="2" t="b">
        <f>AND(Comodines[[#This Row],[Latitud]],Comodines[[#This Row],[Longitud]])</f>
        <v>0</v>
      </c>
      <c r="V1346" s="2" t="b">
        <f>IF(COUNTIFS($O$2:O1346,Comodines[[#This Row],[LatT&amp;LonT]],$F$2:F1346,Datos[[#This Row],[Acq_date]]-1)=0,TRUE,FALSE)</f>
        <v>1</v>
      </c>
      <c r="W1346" s="2" t="b">
        <f>AND(Comodines[[#This Row],[L&amp;L]],Comodines[[#This Row],[Nuevo_Fuego]])</f>
        <v>0</v>
      </c>
      <c r="X1346" s="2" t="str">
        <f>IF(Comodines[[#This Row],[L&amp;L]],Comodines[[#This Row],[Contador]],"")</f>
        <v/>
      </c>
      <c r="Y1346" s="2" t="str">
        <f>IFERROR(SMALL(Comodines[L&amp;LC1],COUNTA($U$2:U1346)),"")</f>
        <v/>
      </c>
      <c r="Z1346" s="2" t="str">
        <f>IF(AND(Comodines[[#This Row],[Nuevo_Fuego]],Comodines[[#This Row],[L&amp;L]]),Comodines[[#This Row],[Contador]],"")</f>
        <v/>
      </c>
      <c r="AA1346" s="2" t="str">
        <f>IFERROR(SMALL(Comodines[FuegoC1],COUNTA($W$2:W1346)),"")</f>
        <v/>
      </c>
      <c r="AB1346" s="3"/>
      <c r="AD1346" s="3"/>
      <c r="AE1346" s="3"/>
    </row>
    <row r="1347" spans="1:31" ht="15" x14ac:dyDescent="0.25">
      <c r="A1347" s="25">
        <v>17.913679999999999</v>
      </c>
      <c r="B1347" s="18">
        <v>-93.377480000000006</v>
      </c>
      <c r="C1347" s="2">
        <v>300.7</v>
      </c>
      <c r="D1347" s="2">
        <v>0.4</v>
      </c>
      <c r="E1347" s="2">
        <v>0.6</v>
      </c>
      <c r="F1347" s="4">
        <v>42644</v>
      </c>
      <c r="G1347" s="2">
        <v>830</v>
      </c>
      <c r="H1347" s="2" t="s">
        <v>0</v>
      </c>
      <c r="I1347" s="2" t="s">
        <v>1</v>
      </c>
      <c r="J1347" s="2" t="s">
        <v>2</v>
      </c>
      <c r="K1347" s="2">
        <v>286.2</v>
      </c>
      <c r="L1347" s="2">
        <v>0</v>
      </c>
      <c r="M1347" s="6" t="s">
        <v>0</v>
      </c>
      <c r="N1347" s="23"/>
      <c r="O1347" s="21" t="str">
        <f>Comodines[[#This Row],[Lat_trunc]]&amp;Comodines[[#This Row],[Lon_trunc]]</f>
        <v>17.9135-93.3775</v>
      </c>
      <c r="P1347" s="21">
        <f>MROUND(Datos[[#This Row],[Latitude]],IF(Datos[[#This Row],[Latitude]]&lt;0,-Precisión,Precisión))</f>
        <v>17.913499999999999</v>
      </c>
      <c r="Q1347" s="21">
        <f>MROUND(Datos[[#This Row],[Longitude]],IF(Datos[[#This Row],[Longitude]]&lt;0,-Precisión,Precisión))</f>
        <v>-93.377499999999998</v>
      </c>
      <c r="R1347" s="1">
        <v>1346</v>
      </c>
      <c r="S1347" s="5" t="b">
        <f>AND(Datos[[#This Row],[Latitude]]&gt;=Latitud_,Datos[[#This Row],[Latitude]]&lt;=_Latitud)</f>
        <v>1</v>
      </c>
      <c r="T1347" s="2" t="b">
        <f>AND(Datos[[#This Row],[Longitude]]&gt;=Longitud_,Datos[[#This Row],[Longitude]]&lt;=_Longitud)</f>
        <v>0</v>
      </c>
      <c r="U1347" s="2" t="b">
        <f>AND(Comodines[[#This Row],[Latitud]],Comodines[[#This Row],[Longitud]])</f>
        <v>0</v>
      </c>
      <c r="V1347" s="2" t="b">
        <f>IF(COUNTIFS($O$2:O1347,Comodines[[#This Row],[LatT&amp;LonT]],$F$2:F1347,Datos[[#This Row],[Acq_date]]-1)=0,TRUE,FALSE)</f>
        <v>1</v>
      </c>
      <c r="W1347" s="2" t="b">
        <f>AND(Comodines[[#This Row],[L&amp;L]],Comodines[[#This Row],[Nuevo_Fuego]])</f>
        <v>0</v>
      </c>
      <c r="X1347" s="2" t="str">
        <f>IF(Comodines[[#This Row],[L&amp;L]],Comodines[[#This Row],[Contador]],"")</f>
        <v/>
      </c>
      <c r="Y1347" s="2" t="str">
        <f>IFERROR(SMALL(Comodines[L&amp;LC1],COUNTA($U$2:U1347)),"")</f>
        <v/>
      </c>
      <c r="Z1347" s="2" t="str">
        <f>IF(AND(Comodines[[#This Row],[Nuevo_Fuego]],Comodines[[#This Row],[L&amp;L]]),Comodines[[#This Row],[Contador]],"")</f>
        <v/>
      </c>
      <c r="AA1347" s="2" t="str">
        <f>IFERROR(SMALL(Comodines[FuegoC1],COUNTA($W$2:W1347)),"")</f>
        <v/>
      </c>
      <c r="AB1347" s="3"/>
      <c r="AD1347" s="3"/>
      <c r="AE1347" s="3"/>
    </row>
    <row r="1348" spans="1:31" ht="15" x14ac:dyDescent="0.25">
      <c r="A1348" s="25">
        <v>17.84599</v>
      </c>
      <c r="B1348" s="18">
        <v>-93.121669999999995</v>
      </c>
      <c r="C1348" s="2">
        <v>304.7</v>
      </c>
      <c r="D1348" s="2">
        <v>0.5</v>
      </c>
      <c r="E1348" s="2">
        <v>0.6</v>
      </c>
      <c r="F1348" s="4">
        <v>42644</v>
      </c>
      <c r="G1348" s="2">
        <v>830</v>
      </c>
      <c r="H1348" s="2" t="s">
        <v>0</v>
      </c>
      <c r="I1348" s="2" t="s">
        <v>1</v>
      </c>
      <c r="J1348" s="2" t="s">
        <v>2</v>
      </c>
      <c r="K1348" s="2">
        <v>286.39999999999998</v>
      </c>
      <c r="L1348" s="2">
        <v>0</v>
      </c>
      <c r="M1348" s="6" t="s">
        <v>0</v>
      </c>
      <c r="N1348" s="23"/>
      <c r="O1348" s="21" t="str">
        <f>Comodines[[#This Row],[Lat_trunc]]&amp;Comodines[[#This Row],[Lon_trunc]]</f>
        <v>17.846-93.1215</v>
      </c>
      <c r="P1348" s="21">
        <f>MROUND(Datos[[#This Row],[Latitude]],IF(Datos[[#This Row],[Latitude]]&lt;0,-Precisión,Precisión))</f>
        <v>17.846</v>
      </c>
      <c r="Q1348" s="21">
        <f>MROUND(Datos[[#This Row],[Longitude]],IF(Datos[[#This Row],[Longitude]]&lt;0,-Precisión,Precisión))</f>
        <v>-93.121499999999997</v>
      </c>
      <c r="R1348" s="1">
        <v>1347</v>
      </c>
      <c r="S1348" s="5" t="b">
        <f>AND(Datos[[#This Row],[Latitude]]&gt;=Latitud_,Datos[[#This Row],[Latitude]]&lt;=_Latitud)</f>
        <v>1</v>
      </c>
      <c r="T1348" s="2" t="b">
        <f>AND(Datos[[#This Row],[Longitude]]&gt;=Longitud_,Datos[[#This Row],[Longitude]]&lt;=_Longitud)</f>
        <v>0</v>
      </c>
      <c r="U1348" s="2" t="b">
        <f>AND(Comodines[[#This Row],[Latitud]],Comodines[[#This Row],[Longitud]])</f>
        <v>0</v>
      </c>
      <c r="V1348" s="2" t="b">
        <f>IF(COUNTIFS($O$2:O1348,Comodines[[#This Row],[LatT&amp;LonT]],$F$2:F1348,Datos[[#This Row],[Acq_date]]-1)=0,TRUE,FALSE)</f>
        <v>1</v>
      </c>
      <c r="W1348" s="2" t="b">
        <f>AND(Comodines[[#This Row],[L&amp;L]],Comodines[[#This Row],[Nuevo_Fuego]])</f>
        <v>0</v>
      </c>
      <c r="X1348" s="2" t="str">
        <f>IF(Comodines[[#This Row],[L&amp;L]],Comodines[[#This Row],[Contador]],"")</f>
        <v/>
      </c>
      <c r="Y1348" s="2" t="str">
        <f>IFERROR(SMALL(Comodines[L&amp;LC1],COUNTA($U$2:U1348)),"")</f>
        <v/>
      </c>
      <c r="Z1348" s="2" t="str">
        <f>IF(AND(Comodines[[#This Row],[Nuevo_Fuego]],Comodines[[#This Row],[L&amp;L]]),Comodines[[#This Row],[Contador]],"")</f>
        <v/>
      </c>
      <c r="AA1348" s="2" t="str">
        <f>IFERROR(SMALL(Comodines[FuegoC1],COUNTA($W$2:W1348)),"")</f>
        <v/>
      </c>
      <c r="AB1348" s="3"/>
      <c r="AD1348" s="3"/>
      <c r="AE1348" s="3"/>
    </row>
    <row r="1349" spans="1:31" ht="15" x14ac:dyDescent="0.25">
      <c r="A1349" s="25">
        <v>17.83933</v>
      </c>
      <c r="B1349" s="18">
        <v>-93.118840000000006</v>
      </c>
      <c r="C1349" s="2">
        <v>367</v>
      </c>
      <c r="D1349" s="2">
        <v>0.5</v>
      </c>
      <c r="E1349" s="2">
        <v>0.6</v>
      </c>
      <c r="F1349" s="4">
        <v>42644</v>
      </c>
      <c r="G1349" s="2">
        <v>830</v>
      </c>
      <c r="H1349" s="2" t="s">
        <v>0</v>
      </c>
      <c r="I1349" s="2" t="s">
        <v>1</v>
      </c>
      <c r="J1349" s="2" t="s">
        <v>2</v>
      </c>
      <c r="K1349" s="2">
        <v>286.7</v>
      </c>
      <c r="L1349" s="2">
        <v>0</v>
      </c>
      <c r="M1349" s="6" t="s">
        <v>0</v>
      </c>
      <c r="N1349" s="23"/>
      <c r="O1349" s="21" t="str">
        <f>Comodines[[#This Row],[Lat_trunc]]&amp;Comodines[[#This Row],[Lon_trunc]]</f>
        <v>17.8395-93.119</v>
      </c>
      <c r="P1349" s="21">
        <f>MROUND(Datos[[#This Row],[Latitude]],IF(Datos[[#This Row],[Latitude]]&lt;0,-Precisión,Precisión))</f>
        <v>17.839500000000001</v>
      </c>
      <c r="Q1349" s="21">
        <f>MROUND(Datos[[#This Row],[Longitude]],IF(Datos[[#This Row],[Longitude]]&lt;0,-Precisión,Precisión))</f>
        <v>-93.119</v>
      </c>
      <c r="R1349" s="1">
        <v>1348</v>
      </c>
      <c r="S1349" s="5" t="b">
        <f>AND(Datos[[#This Row],[Latitude]]&gt;=Latitud_,Datos[[#This Row],[Latitude]]&lt;=_Latitud)</f>
        <v>1</v>
      </c>
      <c r="T1349" s="2" t="b">
        <f>AND(Datos[[#This Row],[Longitude]]&gt;=Longitud_,Datos[[#This Row],[Longitude]]&lt;=_Longitud)</f>
        <v>0</v>
      </c>
      <c r="U1349" s="2" t="b">
        <f>AND(Comodines[[#This Row],[Latitud]],Comodines[[#This Row],[Longitud]])</f>
        <v>0</v>
      </c>
      <c r="V1349" s="2" t="b">
        <f>IF(COUNTIFS($O$2:O1349,Comodines[[#This Row],[LatT&amp;LonT]],$F$2:F1349,Datos[[#This Row],[Acq_date]]-1)=0,TRUE,FALSE)</f>
        <v>1</v>
      </c>
      <c r="W1349" s="2" t="b">
        <f>AND(Comodines[[#This Row],[L&amp;L]],Comodines[[#This Row],[Nuevo_Fuego]])</f>
        <v>0</v>
      </c>
      <c r="X1349" s="2" t="str">
        <f>IF(Comodines[[#This Row],[L&amp;L]],Comodines[[#This Row],[Contador]],"")</f>
        <v/>
      </c>
      <c r="Y1349" s="2" t="str">
        <f>IFERROR(SMALL(Comodines[L&amp;LC1],COUNTA($U$2:U1349)),"")</f>
        <v/>
      </c>
      <c r="Z1349" s="2" t="str">
        <f>IF(AND(Comodines[[#This Row],[Nuevo_Fuego]],Comodines[[#This Row],[L&amp;L]]),Comodines[[#This Row],[Contador]],"")</f>
        <v/>
      </c>
      <c r="AA1349" s="2" t="str">
        <f>IFERROR(SMALL(Comodines[FuegoC1],COUNTA($W$2:W1349)),"")</f>
        <v/>
      </c>
      <c r="AB1349" s="3"/>
      <c r="AD1349" s="3"/>
      <c r="AE1349" s="3"/>
    </row>
    <row r="1350" spans="1:31" ht="15" x14ac:dyDescent="0.25">
      <c r="A1350" s="25">
        <v>17.840260000000001</v>
      </c>
      <c r="B1350" s="18">
        <v>-93.12312</v>
      </c>
      <c r="C1350" s="2">
        <v>317.2</v>
      </c>
      <c r="D1350" s="2">
        <v>0.5</v>
      </c>
      <c r="E1350" s="2">
        <v>0.6</v>
      </c>
      <c r="F1350" s="4">
        <v>42644</v>
      </c>
      <c r="G1350" s="2">
        <v>830</v>
      </c>
      <c r="H1350" s="2" t="s">
        <v>0</v>
      </c>
      <c r="I1350" s="2" t="s">
        <v>1</v>
      </c>
      <c r="J1350" s="2" t="s">
        <v>2</v>
      </c>
      <c r="K1350" s="2">
        <v>286.10000000000002</v>
      </c>
      <c r="L1350" s="2">
        <v>0</v>
      </c>
      <c r="M1350" s="6" t="s">
        <v>0</v>
      </c>
      <c r="N1350" s="23"/>
      <c r="O1350" s="21" t="str">
        <f>Comodines[[#This Row],[Lat_trunc]]&amp;Comodines[[#This Row],[Lon_trunc]]</f>
        <v>17.8405-93.123</v>
      </c>
      <c r="P1350" s="21">
        <f>MROUND(Datos[[#This Row],[Latitude]],IF(Datos[[#This Row],[Latitude]]&lt;0,-Precisión,Precisión))</f>
        <v>17.840499999999999</v>
      </c>
      <c r="Q1350" s="21">
        <f>MROUND(Datos[[#This Row],[Longitude]],IF(Datos[[#This Row],[Longitude]]&lt;0,-Precisión,Precisión))</f>
        <v>-93.123000000000005</v>
      </c>
      <c r="R1350" s="1">
        <v>1349</v>
      </c>
      <c r="S1350" s="5" t="b">
        <f>AND(Datos[[#This Row],[Latitude]]&gt;=Latitud_,Datos[[#This Row],[Latitude]]&lt;=_Latitud)</f>
        <v>1</v>
      </c>
      <c r="T1350" s="2" t="b">
        <f>AND(Datos[[#This Row],[Longitude]]&gt;=Longitud_,Datos[[#This Row],[Longitude]]&lt;=_Longitud)</f>
        <v>0</v>
      </c>
      <c r="U1350" s="2" t="b">
        <f>AND(Comodines[[#This Row],[Latitud]],Comodines[[#This Row],[Longitud]])</f>
        <v>0</v>
      </c>
      <c r="V1350" s="2" t="b">
        <f>IF(COUNTIFS($O$2:O1350,Comodines[[#This Row],[LatT&amp;LonT]],$F$2:F1350,Datos[[#This Row],[Acq_date]]-1)=0,TRUE,FALSE)</f>
        <v>1</v>
      </c>
      <c r="W1350" s="2" t="b">
        <f>AND(Comodines[[#This Row],[L&amp;L]],Comodines[[#This Row],[Nuevo_Fuego]])</f>
        <v>0</v>
      </c>
      <c r="X1350" s="2" t="str">
        <f>IF(Comodines[[#This Row],[L&amp;L]],Comodines[[#This Row],[Contador]],"")</f>
        <v/>
      </c>
      <c r="Y1350" s="2" t="str">
        <f>IFERROR(SMALL(Comodines[L&amp;LC1],COUNTA($U$2:U1350)),"")</f>
        <v/>
      </c>
      <c r="Z1350" s="2" t="str">
        <f>IF(AND(Comodines[[#This Row],[Nuevo_Fuego]],Comodines[[#This Row],[L&amp;L]]),Comodines[[#This Row],[Contador]],"")</f>
        <v/>
      </c>
      <c r="AA1350" s="2" t="str">
        <f>IFERROR(SMALL(Comodines[FuegoC1],COUNTA($W$2:W1350)),"")</f>
        <v/>
      </c>
      <c r="AB1350" s="3"/>
      <c r="AD1350" s="3"/>
      <c r="AE1350" s="3"/>
    </row>
    <row r="1351" spans="1:31" ht="15" x14ac:dyDescent="0.25">
      <c r="A1351" s="25">
        <v>17.83839</v>
      </c>
      <c r="B1351" s="18">
        <v>-93.114570000000001</v>
      </c>
      <c r="C1351" s="2">
        <v>307.2</v>
      </c>
      <c r="D1351" s="2">
        <v>0.5</v>
      </c>
      <c r="E1351" s="2">
        <v>0.6</v>
      </c>
      <c r="F1351" s="4">
        <v>42644</v>
      </c>
      <c r="G1351" s="2">
        <v>830</v>
      </c>
      <c r="H1351" s="2" t="s">
        <v>0</v>
      </c>
      <c r="I1351" s="2" t="s">
        <v>1</v>
      </c>
      <c r="J1351" s="2" t="s">
        <v>2</v>
      </c>
      <c r="K1351" s="2">
        <v>286.5</v>
      </c>
      <c r="L1351" s="2">
        <v>0</v>
      </c>
      <c r="M1351" s="6" t="s">
        <v>0</v>
      </c>
      <c r="N1351" s="23"/>
      <c r="O1351" s="21" t="str">
        <f>Comodines[[#This Row],[Lat_trunc]]&amp;Comodines[[#This Row],[Lon_trunc]]</f>
        <v>17.8385-93.1145</v>
      </c>
      <c r="P1351" s="21">
        <f>MROUND(Datos[[#This Row],[Latitude]],IF(Datos[[#This Row],[Latitude]]&lt;0,-Precisión,Precisión))</f>
        <v>17.8385</v>
      </c>
      <c r="Q1351" s="21">
        <f>MROUND(Datos[[#This Row],[Longitude]],IF(Datos[[#This Row],[Longitude]]&lt;0,-Precisión,Precisión))</f>
        <v>-93.114500000000007</v>
      </c>
      <c r="R1351" s="1">
        <v>1350</v>
      </c>
      <c r="S1351" s="5" t="b">
        <f>AND(Datos[[#This Row],[Latitude]]&gt;=Latitud_,Datos[[#This Row],[Latitude]]&lt;=_Latitud)</f>
        <v>1</v>
      </c>
      <c r="T1351" s="2" t="b">
        <f>AND(Datos[[#This Row],[Longitude]]&gt;=Longitud_,Datos[[#This Row],[Longitude]]&lt;=_Longitud)</f>
        <v>0</v>
      </c>
      <c r="U1351" s="2" t="b">
        <f>AND(Comodines[[#This Row],[Latitud]],Comodines[[#This Row],[Longitud]])</f>
        <v>0</v>
      </c>
      <c r="V1351" s="2" t="b">
        <f>IF(COUNTIFS($O$2:O1351,Comodines[[#This Row],[LatT&amp;LonT]],$F$2:F1351,Datos[[#This Row],[Acq_date]]-1)=0,TRUE,FALSE)</f>
        <v>1</v>
      </c>
      <c r="W1351" s="2" t="b">
        <f>AND(Comodines[[#This Row],[L&amp;L]],Comodines[[#This Row],[Nuevo_Fuego]])</f>
        <v>0</v>
      </c>
      <c r="X1351" s="2" t="str">
        <f>IF(Comodines[[#This Row],[L&amp;L]],Comodines[[#This Row],[Contador]],"")</f>
        <v/>
      </c>
      <c r="Y1351" s="2" t="str">
        <f>IFERROR(SMALL(Comodines[L&amp;LC1],COUNTA($U$2:U1351)),"")</f>
        <v/>
      </c>
      <c r="Z1351" s="2" t="str">
        <f>IF(AND(Comodines[[#This Row],[Nuevo_Fuego]],Comodines[[#This Row],[L&amp;L]]),Comodines[[#This Row],[Contador]],"")</f>
        <v/>
      </c>
      <c r="AA1351" s="2" t="str">
        <f>IFERROR(SMALL(Comodines[FuegoC1],COUNTA($W$2:W1351)),"")</f>
        <v/>
      </c>
      <c r="AB1351" s="3"/>
      <c r="AD1351" s="3"/>
      <c r="AE1351" s="3"/>
    </row>
    <row r="1352" spans="1:31" ht="15" x14ac:dyDescent="0.25">
      <c r="A1352" s="25">
        <v>17.84037</v>
      </c>
      <c r="B1352" s="18">
        <v>-93.120289999999997</v>
      </c>
      <c r="C1352" s="2">
        <v>347.6</v>
      </c>
      <c r="D1352" s="2">
        <v>0.5</v>
      </c>
      <c r="E1352" s="2">
        <v>0.6</v>
      </c>
      <c r="F1352" s="4">
        <v>42644</v>
      </c>
      <c r="G1352" s="2">
        <v>830</v>
      </c>
      <c r="H1352" s="2" t="s">
        <v>0</v>
      </c>
      <c r="I1352" s="2" t="s">
        <v>1</v>
      </c>
      <c r="J1352" s="2" t="s">
        <v>2</v>
      </c>
      <c r="K1352" s="2">
        <v>286.60000000000002</v>
      </c>
      <c r="L1352" s="2">
        <v>0</v>
      </c>
      <c r="M1352" s="6" t="s">
        <v>0</v>
      </c>
      <c r="N1352" s="23"/>
      <c r="O1352" s="21" t="str">
        <f>Comodines[[#This Row],[Lat_trunc]]&amp;Comodines[[#This Row],[Lon_trunc]]</f>
        <v>17.8405-93.1205</v>
      </c>
      <c r="P1352" s="21">
        <f>MROUND(Datos[[#This Row],[Latitude]],IF(Datos[[#This Row],[Latitude]]&lt;0,-Precisión,Precisión))</f>
        <v>17.840499999999999</v>
      </c>
      <c r="Q1352" s="21">
        <f>MROUND(Datos[[#This Row],[Longitude]],IF(Datos[[#This Row],[Longitude]]&lt;0,-Precisión,Precisión))</f>
        <v>-93.120500000000007</v>
      </c>
      <c r="R1352" s="1">
        <v>1351</v>
      </c>
      <c r="S1352" s="5" t="b">
        <f>AND(Datos[[#This Row],[Latitude]]&gt;=Latitud_,Datos[[#This Row],[Latitude]]&lt;=_Latitud)</f>
        <v>1</v>
      </c>
      <c r="T1352" s="2" t="b">
        <f>AND(Datos[[#This Row],[Longitude]]&gt;=Longitud_,Datos[[#This Row],[Longitude]]&lt;=_Longitud)</f>
        <v>0</v>
      </c>
      <c r="U1352" s="2" t="b">
        <f>AND(Comodines[[#This Row],[Latitud]],Comodines[[#This Row],[Longitud]])</f>
        <v>0</v>
      </c>
      <c r="V1352" s="2" t="b">
        <f>IF(COUNTIFS($O$2:O1352,Comodines[[#This Row],[LatT&amp;LonT]],$F$2:F1352,Datos[[#This Row],[Acq_date]]-1)=0,TRUE,FALSE)</f>
        <v>1</v>
      </c>
      <c r="W1352" s="2" t="b">
        <f>AND(Comodines[[#This Row],[L&amp;L]],Comodines[[#This Row],[Nuevo_Fuego]])</f>
        <v>0</v>
      </c>
      <c r="X1352" s="2" t="str">
        <f>IF(Comodines[[#This Row],[L&amp;L]],Comodines[[#This Row],[Contador]],"")</f>
        <v/>
      </c>
      <c r="Y1352" s="2" t="str">
        <f>IFERROR(SMALL(Comodines[L&amp;LC1],COUNTA($U$2:U1352)),"")</f>
        <v/>
      </c>
      <c r="Z1352" s="2" t="str">
        <f>IF(AND(Comodines[[#This Row],[Nuevo_Fuego]],Comodines[[#This Row],[L&amp;L]]),Comodines[[#This Row],[Contador]],"")</f>
        <v/>
      </c>
      <c r="AA1352" s="2" t="str">
        <f>IFERROR(SMALL(Comodines[FuegoC1],COUNTA($W$2:W1352)),"")</f>
        <v/>
      </c>
      <c r="AB1352" s="3"/>
      <c r="AD1352" s="3"/>
      <c r="AE1352" s="3"/>
    </row>
    <row r="1353" spans="1:31" ht="15" x14ac:dyDescent="0.25">
      <c r="A1353" s="25">
        <v>17.839459999999999</v>
      </c>
      <c r="B1353" s="18">
        <v>-93.116010000000003</v>
      </c>
      <c r="C1353" s="2">
        <v>347</v>
      </c>
      <c r="D1353" s="2">
        <v>0.5</v>
      </c>
      <c r="E1353" s="2">
        <v>0.6</v>
      </c>
      <c r="F1353" s="4">
        <v>42644</v>
      </c>
      <c r="G1353" s="2">
        <v>830</v>
      </c>
      <c r="H1353" s="2" t="s">
        <v>0</v>
      </c>
      <c r="I1353" s="2" t="s">
        <v>1</v>
      </c>
      <c r="J1353" s="2" t="s">
        <v>2</v>
      </c>
      <c r="K1353" s="2">
        <v>286.5</v>
      </c>
      <c r="L1353" s="2">
        <v>0</v>
      </c>
      <c r="M1353" s="6" t="s">
        <v>0</v>
      </c>
      <c r="N1353" s="23"/>
      <c r="O1353" s="21" t="str">
        <f>Comodines[[#This Row],[Lat_trunc]]&amp;Comodines[[#This Row],[Lon_trunc]]</f>
        <v>17.8395-93.116</v>
      </c>
      <c r="P1353" s="21">
        <f>MROUND(Datos[[#This Row],[Latitude]],IF(Datos[[#This Row],[Latitude]]&lt;0,-Precisión,Precisión))</f>
        <v>17.839500000000001</v>
      </c>
      <c r="Q1353" s="21">
        <f>MROUND(Datos[[#This Row],[Longitude]],IF(Datos[[#This Row],[Longitude]]&lt;0,-Precisión,Precisión))</f>
        <v>-93.116</v>
      </c>
      <c r="R1353" s="1">
        <v>1352</v>
      </c>
      <c r="S1353" s="5" t="b">
        <f>AND(Datos[[#This Row],[Latitude]]&gt;=Latitud_,Datos[[#This Row],[Latitude]]&lt;=_Latitud)</f>
        <v>1</v>
      </c>
      <c r="T1353" s="2" t="b">
        <f>AND(Datos[[#This Row],[Longitude]]&gt;=Longitud_,Datos[[#This Row],[Longitude]]&lt;=_Longitud)</f>
        <v>0</v>
      </c>
      <c r="U1353" s="2" t="b">
        <f>AND(Comodines[[#This Row],[Latitud]],Comodines[[#This Row],[Longitud]])</f>
        <v>0</v>
      </c>
      <c r="V1353" s="2" t="b">
        <f>IF(COUNTIFS($O$2:O1353,Comodines[[#This Row],[LatT&amp;LonT]],$F$2:F1353,Datos[[#This Row],[Acq_date]]-1)=0,TRUE,FALSE)</f>
        <v>1</v>
      </c>
      <c r="W1353" s="2" t="b">
        <f>AND(Comodines[[#This Row],[L&amp;L]],Comodines[[#This Row],[Nuevo_Fuego]])</f>
        <v>0</v>
      </c>
      <c r="X1353" s="2" t="str">
        <f>IF(Comodines[[#This Row],[L&amp;L]],Comodines[[#This Row],[Contador]],"")</f>
        <v/>
      </c>
      <c r="Y1353" s="2" t="str">
        <f>IFERROR(SMALL(Comodines[L&amp;LC1],COUNTA($U$2:U1353)),"")</f>
        <v/>
      </c>
      <c r="Z1353" s="2" t="str">
        <f>IF(AND(Comodines[[#This Row],[Nuevo_Fuego]],Comodines[[#This Row],[L&amp;L]]),Comodines[[#This Row],[Contador]],"")</f>
        <v/>
      </c>
      <c r="AA1353" s="2" t="str">
        <f>IFERROR(SMALL(Comodines[FuegoC1],COUNTA($W$2:W1353)),"")</f>
        <v/>
      </c>
      <c r="AB1353" s="3"/>
      <c r="AD1353" s="3"/>
      <c r="AE1353" s="3"/>
    </row>
    <row r="1354" spans="1:31" ht="15" x14ac:dyDescent="0.25">
      <c r="A1354" s="25">
        <v>17.7197</v>
      </c>
      <c r="B1354" s="18">
        <v>-93.148910000000001</v>
      </c>
      <c r="C1354" s="2">
        <v>299.39999999999998</v>
      </c>
      <c r="D1354" s="2">
        <v>0.5</v>
      </c>
      <c r="E1354" s="2">
        <v>0.6</v>
      </c>
      <c r="F1354" s="4">
        <v>42644</v>
      </c>
      <c r="G1354" s="2">
        <v>830</v>
      </c>
      <c r="H1354" s="2" t="s">
        <v>0</v>
      </c>
      <c r="I1354" s="2" t="s">
        <v>1</v>
      </c>
      <c r="J1354" s="2" t="s">
        <v>2</v>
      </c>
      <c r="K1354" s="2">
        <v>286.3</v>
      </c>
      <c r="L1354" s="2">
        <v>0</v>
      </c>
      <c r="M1354" s="6" t="s">
        <v>0</v>
      </c>
      <c r="N1354" s="23"/>
      <c r="O1354" s="21" t="str">
        <f>Comodines[[#This Row],[Lat_trunc]]&amp;Comodines[[#This Row],[Lon_trunc]]</f>
        <v>17.7195-93.149</v>
      </c>
      <c r="P1354" s="21">
        <f>MROUND(Datos[[#This Row],[Latitude]],IF(Datos[[#This Row],[Latitude]]&lt;0,-Precisión,Precisión))</f>
        <v>17.7195</v>
      </c>
      <c r="Q1354" s="21">
        <f>MROUND(Datos[[#This Row],[Longitude]],IF(Datos[[#This Row],[Longitude]]&lt;0,-Precisión,Precisión))</f>
        <v>-93.149000000000001</v>
      </c>
      <c r="R1354" s="1">
        <v>1353</v>
      </c>
      <c r="S1354" s="5" t="b">
        <f>AND(Datos[[#This Row],[Latitude]]&gt;=Latitud_,Datos[[#This Row],[Latitude]]&lt;=_Latitud)</f>
        <v>1</v>
      </c>
      <c r="T1354" s="2" t="b">
        <f>AND(Datos[[#This Row],[Longitude]]&gt;=Longitud_,Datos[[#This Row],[Longitude]]&lt;=_Longitud)</f>
        <v>0</v>
      </c>
      <c r="U1354" s="2" t="b">
        <f>AND(Comodines[[#This Row],[Latitud]],Comodines[[#This Row],[Longitud]])</f>
        <v>0</v>
      </c>
      <c r="V1354" s="2" t="b">
        <f>IF(COUNTIFS($O$2:O1354,Comodines[[#This Row],[LatT&amp;LonT]],$F$2:F1354,Datos[[#This Row],[Acq_date]]-1)=0,TRUE,FALSE)</f>
        <v>1</v>
      </c>
      <c r="W1354" s="2" t="b">
        <f>AND(Comodines[[#This Row],[L&amp;L]],Comodines[[#This Row],[Nuevo_Fuego]])</f>
        <v>0</v>
      </c>
      <c r="X1354" s="2" t="str">
        <f>IF(Comodines[[#This Row],[L&amp;L]],Comodines[[#This Row],[Contador]],"")</f>
        <v/>
      </c>
      <c r="Y1354" s="2" t="str">
        <f>IFERROR(SMALL(Comodines[L&amp;LC1],COUNTA($U$2:U1354)),"")</f>
        <v/>
      </c>
      <c r="Z1354" s="2" t="str">
        <f>IF(AND(Comodines[[#This Row],[Nuevo_Fuego]],Comodines[[#This Row],[L&amp;L]]),Comodines[[#This Row],[Contador]],"")</f>
        <v/>
      </c>
      <c r="AA1354" s="2" t="str">
        <f>IFERROR(SMALL(Comodines[FuegoC1],COUNTA($W$2:W1354)),"")</f>
        <v/>
      </c>
      <c r="AB1354" s="3"/>
      <c r="AD1354" s="3"/>
      <c r="AE1354" s="3"/>
    </row>
    <row r="1355" spans="1:31" ht="15" x14ac:dyDescent="0.25">
      <c r="A1355" s="25">
        <v>17.719609999999999</v>
      </c>
      <c r="B1355" s="18">
        <v>-93.14873</v>
      </c>
      <c r="C1355" s="2">
        <v>299.5</v>
      </c>
      <c r="D1355" s="2">
        <v>0.5</v>
      </c>
      <c r="E1355" s="2">
        <v>0.6</v>
      </c>
      <c r="F1355" s="4">
        <v>42644</v>
      </c>
      <c r="G1355" s="2">
        <v>830</v>
      </c>
      <c r="H1355" s="2" t="s">
        <v>0</v>
      </c>
      <c r="I1355" s="2" t="s">
        <v>1</v>
      </c>
      <c r="J1355" s="2" t="s">
        <v>2</v>
      </c>
      <c r="K1355" s="2">
        <v>285.89999999999998</v>
      </c>
      <c r="L1355" s="2">
        <v>0</v>
      </c>
      <c r="M1355" s="6" t="s">
        <v>0</v>
      </c>
      <c r="N1355" s="23"/>
      <c r="O1355" s="21" t="str">
        <f>Comodines[[#This Row],[Lat_trunc]]&amp;Comodines[[#This Row],[Lon_trunc]]</f>
        <v>17.7195-93.1485</v>
      </c>
      <c r="P1355" s="21">
        <f>MROUND(Datos[[#This Row],[Latitude]],IF(Datos[[#This Row],[Latitude]]&lt;0,-Precisión,Precisión))</f>
        <v>17.7195</v>
      </c>
      <c r="Q1355" s="21">
        <f>MROUND(Datos[[#This Row],[Longitude]],IF(Datos[[#This Row],[Longitude]]&lt;0,-Precisión,Precisión))</f>
        <v>-93.148499999999999</v>
      </c>
      <c r="R1355" s="1">
        <v>1354</v>
      </c>
      <c r="S1355" s="5" t="b">
        <f>AND(Datos[[#This Row],[Latitude]]&gt;=Latitud_,Datos[[#This Row],[Latitude]]&lt;=_Latitud)</f>
        <v>1</v>
      </c>
      <c r="T1355" s="2" t="b">
        <f>AND(Datos[[#This Row],[Longitude]]&gt;=Longitud_,Datos[[#This Row],[Longitude]]&lt;=_Longitud)</f>
        <v>0</v>
      </c>
      <c r="U1355" s="2" t="b">
        <f>AND(Comodines[[#This Row],[Latitud]],Comodines[[#This Row],[Longitud]])</f>
        <v>0</v>
      </c>
      <c r="V1355" s="2" t="b">
        <f>IF(COUNTIFS($O$2:O1355,Comodines[[#This Row],[LatT&amp;LonT]],$F$2:F1355,Datos[[#This Row],[Acq_date]]-1)=0,TRUE,FALSE)</f>
        <v>1</v>
      </c>
      <c r="W1355" s="2" t="b">
        <f>AND(Comodines[[#This Row],[L&amp;L]],Comodines[[#This Row],[Nuevo_Fuego]])</f>
        <v>0</v>
      </c>
      <c r="X1355" s="2" t="str">
        <f>IF(Comodines[[#This Row],[L&amp;L]],Comodines[[#This Row],[Contador]],"")</f>
        <v/>
      </c>
      <c r="Y1355" s="2" t="str">
        <f>IFERROR(SMALL(Comodines[L&amp;LC1],COUNTA($U$2:U1355)),"")</f>
        <v/>
      </c>
      <c r="Z1355" s="2" t="str">
        <f>IF(AND(Comodines[[#This Row],[Nuevo_Fuego]],Comodines[[#This Row],[L&amp;L]]),Comodines[[#This Row],[Contador]],"")</f>
        <v/>
      </c>
      <c r="AA1355" s="2" t="str">
        <f>IFERROR(SMALL(Comodines[FuegoC1],COUNTA($W$2:W1355)),"")</f>
        <v/>
      </c>
      <c r="AB1355" s="3"/>
      <c r="AD1355" s="3"/>
      <c r="AE1355" s="3"/>
    </row>
    <row r="1356" spans="1:31" ht="15" x14ac:dyDescent="0.25">
      <c r="A1356" s="25">
        <v>16.20994</v>
      </c>
      <c r="B1356" s="18">
        <v>-95.174369999999996</v>
      </c>
      <c r="C1356" s="2">
        <v>306.7</v>
      </c>
      <c r="D1356" s="2">
        <v>0.4</v>
      </c>
      <c r="E1356" s="2">
        <v>0.6</v>
      </c>
      <c r="F1356" s="4">
        <v>42644</v>
      </c>
      <c r="G1356" s="2">
        <v>830</v>
      </c>
      <c r="H1356" s="2" t="s">
        <v>0</v>
      </c>
      <c r="I1356" s="2" t="s">
        <v>1</v>
      </c>
      <c r="J1356" s="2" t="s">
        <v>2</v>
      </c>
      <c r="K1356" s="2">
        <v>285.7</v>
      </c>
      <c r="L1356" s="2">
        <v>0</v>
      </c>
      <c r="M1356" s="6" t="s">
        <v>0</v>
      </c>
      <c r="N1356" s="23"/>
      <c r="O1356" s="21" t="str">
        <f>Comodines[[#This Row],[Lat_trunc]]&amp;Comodines[[#This Row],[Lon_trunc]]</f>
        <v>16.21-95.1745</v>
      </c>
      <c r="P1356" s="21">
        <f>MROUND(Datos[[#This Row],[Latitude]],IF(Datos[[#This Row],[Latitude]]&lt;0,-Precisión,Precisión))</f>
        <v>16.21</v>
      </c>
      <c r="Q1356" s="21">
        <f>MROUND(Datos[[#This Row],[Longitude]],IF(Datos[[#This Row],[Longitude]]&lt;0,-Precisión,Precisión))</f>
        <v>-95.174500000000009</v>
      </c>
      <c r="R1356" s="1">
        <v>1355</v>
      </c>
      <c r="S1356" s="5" t="b">
        <f>AND(Datos[[#This Row],[Latitude]]&gt;=Latitud_,Datos[[#This Row],[Latitude]]&lt;=_Latitud)</f>
        <v>0</v>
      </c>
      <c r="T1356" s="2" t="b">
        <f>AND(Datos[[#This Row],[Longitude]]&gt;=Longitud_,Datos[[#This Row],[Longitude]]&lt;=_Longitud)</f>
        <v>0</v>
      </c>
      <c r="U1356" s="2" t="b">
        <f>AND(Comodines[[#This Row],[Latitud]],Comodines[[#This Row],[Longitud]])</f>
        <v>0</v>
      </c>
      <c r="V1356" s="2" t="b">
        <f>IF(COUNTIFS($O$2:O1356,Comodines[[#This Row],[LatT&amp;LonT]],$F$2:F1356,Datos[[#This Row],[Acq_date]]-1)=0,TRUE,FALSE)</f>
        <v>1</v>
      </c>
      <c r="W1356" s="2" t="b">
        <f>AND(Comodines[[#This Row],[L&amp;L]],Comodines[[#This Row],[Nuevo_Fuego]])</f>
        <v>0</v>
      </c>
      <c r="X1356" s="2" t="str">
        <f>IF(Comodines[[#This Row],[L&amp;L]],Comodines[[#This Row],[Contador]],"")</f>
        <v/>
      </c>
      <c r="Y1356" s="2" t="str">
        <f>IFERROR(SMALL(Comodines[L&amp;LC1],COUNTA($U$2:U1356)),"")</f>
        <v/>
      </c>
      <c r="Z1356" s="2" t="str">
        <f>IF(AND(Comodines[[#This Row],[Nuevo_Fuego]],Comodines[[#This Row],[L&amp;L]]),Comodines[[#This Row],[Contador]],"")</f>
        <v/>
      </c>
      <c r="AA1356" s="2" t="str">
        <f>IFERROR(SMALL(Comodines[FuegoC1],COUNTA($W$2:W1356)),"")</f>
        <v/>
      </c>
      <c r="AB1356" s="3"/>
      <c r="AD1356" s="3"/>
      <c r="AE1356" s="3"/>
    </row>
    <row r="1357" spans="1:31" ht="15" x14ac:dyDescent="0.25">
      <c r="A1357" s="25">
        <v>16.203330000000001</v>
      </c>
      <c r="B1357" s="18">
        <v>-95.168809999999993</v>
      </c>
      <c r="C1357" s="2">
        <v>339</v>
      </c>
      <c r="D1357" s="2">
        <v>0.4</v>
      </c>
      <c r="E1357" s="2">
        <v>0.6</v>
      </c>
      <c r="F1357" s="4">
        <v>42644</v>
      </c>
      <c r="G1357" s="2">
        <v>830</v>
      </c>
      <c r="H1357" s="2" t="s">
        <v>0</v>
      </c>
      <c r="I1357" s="2" t="s">
        <v>1</v>
      </c>
      <c r="J1357" s="2" t="s">
        <v>2</v>
      </c>
      <c r="K1357" s="2">
        <v>286.2</v>
      </c>
      <c r="L1357" s="2">
        <v>0</v>
      </c>
      <c r="M1357" s="6" t="s">
        <v>0</v>
      </c>
      <c r="N1357" s="23"/>
      <c r="O1357" s="21" t="str">
        <f>Comodines[[#This Row],[Lat_trunc]]&amp;Comodines[[#This Row],[Lon_trunc]]</f>
        <v>16.2035-95.169</v>
      </c>
      <c r="P1357" s="21">
        <f>MROUND(Datos[[#This Row],[Latitude]],IF(Datos[[#This Row],[Latitude]]&lt;0,-Precisión,Precisión))</f>
        <v>16.203500000000002</v>
      </c>
      <c r="Q1357" s="21">
        <f>MROUND(Datos[[#This Row],[Longitude]],IF(Datos[[#This Row],[Longitude]]&lt;0,-Precisión,Precisión))</f>
        <v>-95.168999999999997</v>
      </c>
      <c r="R1357" s="1">
        <v>1356</v>
      </c>
      <c r="S1357" s="5" t="b">
        <f>AND(Datos[[#This Row],[Latitude]]&gt;=Latitud_,Datos[[#This Row],[Latitude]]&lt;=_Latitud)</f>
        <v>0</v>
      </c>
      <c r="T1357" s="2" t="b">
        <f>AND(Datos[[#This Row],[Longitude]]&gt;=Longitud_,Datos[[#This Row],[Longitude]]&lt;=_Longitud)</f>
        <v>0</v>
      </c>
      <c r="U1357" s="2" t="b">
        <f>AND(Comodines[[#This Row],[Latitud]],Comodines[[#This Row],[Longitud]])</f>
        <v>0</v>
      </c>
      <c r="V1357" s="2" t="b">
        <f>IF(COUNTIFS($O$2:O1357,Comodines[[#This Row],[LatT&amp;LonT]],$F$2:F1357,Datos[[#This Row],[Acq_date]]-1)=0,TRUE,FALSE)</f>
        <v>1</v>
      </c>
      <c r="W1357" s="2" t="b">
        <f>AND(Comodines[[#This Row],[L&amp;L]],Comodines[[#This Row],[Nuevo_Fuego]])</f>
        <v>0</v>
      </c>
      <c r="X1357" s="2" t="str">
        <f>IF(Comodines[[#This Row],[L&amp;L]],Comodines[[#This Row],[Contador]],"")</f>
        <v/>
      </c>
      <c r="Y1357" s="2" t="str">
        <f>IFERROR(SMALL(Comodines[L&amp;LC1],COUNTA($U$2:U1357)),"")</f>
        <v/>
      </c>
      <c r="Z1357" s="2" t="str">
        <f>IF(AND(Comodines[[#This Row],[Nuevo_Fuego]],Comodines[[#This Row],[L&amp;L]]),Comodines[[#This Row],[Contador]],"")</f>
        <v/>
      </c>
      <c r="AA1357" s="2" t="str">
        <f>IFERROR(SMALL(Comodines[FuegoC1],COUNTA($W$2:W1357)),"")</f>
        <v/>
      </c>
      <c r="AB1357" s="3"/>
      <c r="AD1357" s="3"/>
      <c r="AE1357" s="3"/>
    </row>
    <row r="1358" spans="1:31" ht="15" x14ac:dyDescent="0.25">
      <c r="A1358" s="25">
        <v>16.20402</v>
      </c>
      <c r="B1358" s="18">
        <v>-95.172150000000002</v>
      </c>
      <c r="C1358" s="2">
        <v>314.2</v>
      </c>
      <c r="D1358" s="2">
        <v>0.4</v>
      </c>
      <c r="E1358" s="2">
        <v>0.6</v>
      </c>
      <c r="F1358" s="4">
        <v>42644</v>
      </c>
      <c r="G1358" s="2">
        <v>830</v>
      </c>
      <c r="H1358" s="2" t="s">
        <v>0</v>
      </c>
      <c r="I1358" s="2" t="s">
        <v>1</v>
      </c>
      <c r="J1358" s="2" t="s">
        <v>2</v>
      </c>
      <c r="K1358" s="2">
        <v>285.5</v>
      </c>
      <c r="L1358" s="2">
        <v>0</v>
      </c>
      <c r="M1358" s="6" t="s">
        <v>0</v>
      </c>
      <c r="N1358" s="23"/>
      <c r="O1358" s="21" t="str">
        <f>Comodines[[#This Row],[Lat_trunc]]&amp;Comodines[[#This Row],[Lon_trunc]]</f>
        <v>16.204-95.172</v>
      </c>
      <c r="P1358" s="21">
        <f>MROUND(Datos[[#This Row],[Latitude]],IF(Datos[[#This Row],[Latitude]]&lt;0,-Precisión,Precisión))</f>
        <v>16.204000000000001</v>
      </c>
      <c r="Q1358" s="21">
        <f>MROUND(Datos[[#This Row],[Longitude]],IF(Datos[[#This Row],[Longitude]]&lt;0,-Precisión,Precisión))</f>
        <v>-95.171999999999997</v>
      </c>
      <c r="R1358" s="1">
        <v>1357</v>
      </c>
      <c r="S1358" s="5" t="b">
        <f>AND(Datos[[#This Row],[Latitude]]&gt;=Latitud_,Datos[[#This Row],[Latitude]]&lt;=_Latitud)</f>
        <v>0</v>
      </c>
      <c r="T1358" s="2" t="b">
        <f>AND(Datos[[#This Row],[Longitude]]&gt;=Longitud_,Datos[[#This Row],[Longitude]]&lt;=_Longitud)</f>
        <v>0</v>
      </c>
      <c r="U1358" s="2" t="b">
        <f>AND(Comodines[[#This Row],[Latitud]],Comodines[[#This Row],[Longitud]])</f>
        <v>0</v>
      </c>
      <c r="V1358" s="2" t="b">
        <f>IF(COUNTIFS($O$2:O1358,Comodines[[#This Row],[LatT&amp;LonT]],$F$2:F1358,Datos[[#This Row],[Acq_date]]-1)=0,TRUE,FALSE)</f>
        <v>1</v>
      </c>
      <c r="W1358" s="2" t="b">
        <f>AND(Comodines[[#This Row],[L&amp;L]],Comodines[[#This Row],[Nuevo_Fuego]])</f>
        <v>0</v>
      </c>
      <c r="X1358" s="2" t="str">
        <f>IF(Comodines[[#This Row],[L&amp;L]],Comodines[[#This Row],[Contador]],"")</f>
        <v/>
      </c>
      <c r="Y1358" s="2" t="str">
        <f>IFERROR(SMALL(Comodines[L&amp;LC1],COUNTA($U$2:U1358)),"")</f>
        <v/>
      </c>
      <c r="Z1358" s="2" t="str">
        <f>IF(AND(Comodines[[#This Row],[Nuevo_Fuego]],Comodines[[#This Row],[L&amp;L]]),Comodines[[#This Row],[Contador]],"")</f>
        <v/>
      </c>
      <c r="AA1358" s="2" t="str">
        <f>IFERROR(SMALL(Comodines[FuegoC1],COUNTA($W$2:W1358)),"")</f>
        <v/>
      </c>
      <c r="AB1358" s="3"/>
      <c r="AD1358" s="3"/>
      <c r="AE1358" s="3"/>
    </row>
    <row r="1359" spans="1:31" ht="15" x14ac:dyDescent="0.25">
      <c r="A1359" s="25">
        <v>16.202639999999999</v>
      </c>
      <c r="B1359" s="18">
        <v>-95.165469999999999</v>
      </c>
      <c r="C1359" s="2">
        <v>310.89999999999998</v>
      </c>
      <c r="D1359" s="2">
        <v>0.4</v>
      </c>
      <c r="E1359" s="2">
        <v>0.6</v>
      </c>
      <c r="F1359" s="4">
        <v>42644</v>
      </c>
      <c r="G1359" s="2">
        <v>830</v>
      </c>
      <c r="H1359" s="2" t="s">
        <v>0</v>
      </c>
      <c r="I1359" s="2" t="s">
        <v>1</v>
      </c>
      <c r="J1359" s="2" t="s">
        <v>2</v>
      </c>
      <c r="K1359" s="2">
        <v>285.2</v>
      </c>
      <c r="L1359" s="2">
        <v>0</v>
      </c>
      <c r="M1359" s="6" t="s">
        <v>0</v>
      </c>
      <c r="N1359" s="23"/>
      <c r="O1359" s="21" t="str">
        <f>Comodines[[#This Row],[Lat_trunc]]&amp;Comodines[[#This Row],[Lon_trunc]]</f>
        <v>16.2025-95.1655</v>
      </c>
      <c r="P1359" s="21">
        <f>MROUND(Datos[[#This Row],[Latitude]],IF(Datos[[#This Row],[Latitude]]&lt;0,-Precisión,Precisión))</f>
        <v>16.202500000000001</v>
      </c>
      <c r="Q1359" s="21">
        <f>MROUND(Datos[[#This Row],[Longitude]],IF(Datos[[#This Row],[Longitude]]&lt;0,-Precisión,Precisión))</f>
        <v>-95.165500000000009</v>
      </c>
      <c r="R1359" s="1">
        <v>1358</v>
      </c>
      <c r="S1359" s="5" t="b">
        <f>AND(Datos[[#This Row],[Latitude]]&gt;=Latitud_,Datos[[#This Row],[Latitude]]&lt;=_Latitud)</f>
        <v>0</v>
      </c>
      <c r="T1359" s="2" t="b">
        <f>AND(Datos[[#This Row],[Longitude]]&gt;=Longitud_,Datos[[#This Row],[Longitude]]&lt;=_Longitud)</f>
        <v>0</v>
      </c>
      <c r="U1359" s="2" t="b">
        <f>AND(Comodines[[#This Row],[Latitud]],Comodines[[#This Row],[Longitud]])</f>
        <v>0</v>
      </c>
      <c r="V1359" s="2" t="b">
        <f>IF(COUNTIFS($O$2:O1359,Comodines[[#This Row],[LatT&amp;LonT]],$F$2:F1359,Datos[[#This Row],[Acq_date]]-1)=0,TRUE,FALSE)</f>
        <v>1</v>
      </c>
      <c r="W1359" s="2" t="b">
        <f>AND(Comodines[[#This Row],[L&amp;L]],Comodines[[#This Row],[Nuevo_Fuego]])</f>
        <v>0</v>
      </c>
      <c r="X1359" s="2" t="str">
        <f>IF(Comodines[[#This Row],[L&amp;L]],Comodines[[#This Row],[Contador]],"")</f>
        <v/>
      </c>
      <c r="Y1359" s="2" t="str">
        <f>IFERROR(SMALL(Comodines[L&amp;LC1],COUNTA($U$2:U1359)),"")</f>
        <v/>
      </c>
      <c r="Z1359" s="2" t="str">
        <f>IF(AND(Comodines[[#This Row],[Nuevo_Fuego]],Comodines[[#This Row],[L&amp;L]]),Comodines[[#This Row],[Contador]],"")</f>
        <v/>
      </c>
      <c r="AA1359" s="2" t="str">
        <f>IFERROR(SMALL(Comodines[FuegoC1],COUNTA($W$2:W1359)),"")</f>
        <v/>
      </c>
      <c r="AB1359" s="3"/>
      <c r="AD1359" s="3"/>
      <c r="AE1359" s="3"/>
    </row>
    <row r="1360" spans="1:31" ht="15" x14ac:dyDescent="0.25">
      <c r="A1360" s="25">
        <v>16.1981</v>
      </c>
      <c r="B1360" s="18">
        <v>-95.169929999999994</v>
      </c>
      <c r="C1360" s="2">
        <v>315.39999999999998</v>
      </c>
      <c r="D1360" s="2">
        <v>0.4</v>
      </c>
      <c r="E1360" s="2">
        <v>0.6</v>
      </c>
      <c r="F1360" s="4">
        <v>42644</v>
      </c>
      <c r="G1360" s="2">
        <v>830</v>
      </c>
      <c r="H1360" s="2" t="s">
        <v>0</v>
      </c>
      <c r="I1360" s="2" t="s">
        <v>1</v>
      </c>
      <c r="J1360" s="2" t="s">
        <v>2</v>
      </c>
      <c r="K1360" s="2">
        <v>283.39999999999998</v>
      </c>
      <c r="L1360" s="2">
        <v>0</v>
      </c>
      <c r="M1360" s="6" t="s">
        <v>0</v>
      </c>
      <c r="N1360" s="23"/>
      <c r="O1360" s="21" t="str">
        <f>Comodines[[#This Row],[Lat_trunc]]&amp;Comodines[[#This Row],[Lon_trunc]]</f>
        <v>16.198-95.17</v>
      </c>
      <c r="P1360" s="21">
        <f>MROUND(Datos[[#This Row],[Latitude]],IF(Datos[[#This Row],[Latitude]]&lt;0,-Precisión,Precisión))</f>
        <v>16.198</v>
      </c>
      <c r="Q1360" s="21">
        <f>MROUND(Datos[[#This Row],[Longitude]],IF(Datos[[#This Row],[Longitude]]&lt;0,-Precisión,Precisión))</f>
        <v>-95.17</v>
      </c>
      <c r="R1360" s="1">
        <v>1359</v>
      </c>
      <c r="S1360" s="5" t="b">
        <f>AND(Datos[[#This Row],[Latitude]]&gt;=Latitud_,Datos[[#This Row],[Latitude]]&lt;=_Latitud)</f>
        <v>0</v>
      </c>
      <c r="T1360" s="2" t="b">
        <f>AND(Datos[[#This Row],[Longitude]]&gt;=Longitud_,Datos[[#This Row],[Longitude]]&lt;=_Longitud)</f>
        <v>0</v>
      </c>
      <c r="U1360" s="2" t="b">
        <f>AND(Comodines[[#This Row],[Latitud]],Comodines[[#This Row],[Longitud]])</f>
        <v>0</v>
      </c>
      <c r="V1360" s="2" t="b">
        <f>IF(COUNTIFS($O$2:O1360,Comodines[[#This Row],[LatT&amp;LonT]],$F$2:F1360,Datos[[#This Row],[Acq_date]]-1)=0,TRUE,FALSE)</f>
        <v>1</v>
      </c>
      <c r="W1360" s="2" t="b">
        <f>AND(Comodines[[#This Row],[L&amp;L]],Comodines[[#This Row],[Nuevo_Fuego]])</f>
        <v>0</v>
      </c>
      <c r="X1360" s="2" t="str">
        <f>IF(Comodines[[#This Row],[L&amp;L]],Comodines[[#This Row],[Contador]],"")</f>
        <v/>
      </c>
      <c r="Y1360" s="2" t="str">
        <f>IFERROR(SMALL(Comodines[L&amp;LC1],COUNTA($U$2:U1360)),"")</f>
        <v/>
      </c>
      <c r="Z1360" s="2" t="str">
        <f>IF(AND(Comodines[[#This Row],[Nuevo_Fuego]],Comodines[[#This Row],[L&amp;L]]),Comodines[[#This Row],[Contador]],"")</f>
        <v/>
      </c>
      <c r="AA1360" s="2" t="str">
        <f>IFERROR(SMALL(Comodines[FuegoC1],COUNTA($W$2:W1360)),"")</f>
        <v/>
      </c>
      <c r="AB1360" s="3"/>
      <c r="AD1360" s="3"/>
      <c r="AE1360" s="3"/>
    </row>
    <row r="1361" spans="1:31" ht="15" x14ac:dyDescent="0.25">
      <c r="A1361" s="25">
        <v>16.210229999999999</v>
      </c>
      <c r="B1361" s="18">
        <v>-95.173940000000002</v>
      </c>
      <c r="C1361" s="2">
        <v>307.3</v>
      </c>
      <c r="D1361" s="2">
        <v>0.4</v>
      </c>
      <c r="E1361" s="2">
        <v>0.6</v>
      </c>
      <c r="F1361" s="4">
        <v>42644</v>
      </c>
      <c r="G1361" s="2">
        <v>830</v>
      </c>
      <c r="H1361" s="2" t="s">
        <v>0</v>
      </c>
      <c r="I1361" s="2" t="s">
        <v>1</v>
      </c>
      <c r="J1361" s="2" t="s">
        <v>2</v>
      </c>
      <c r="K1361" s="2">
        <v>285.89999999999998</v>
      </c>
      <c r="L1361" s="2">
        <v>0</v>
      </c>
      <c r="M1361" s="6" t="s">
        <v>0</v>
      </c>
      <c r="N1361" s="23"/>
      <c r="O1361" s="21" t="str">
        <f>Comodines[[#This Row],[Lat_trunc]]&amp;Comodines[[#This Row],[Lon_trunc]]</f>
        <v>16.21-95.174</v>
      </c>
      <c r="P1361" s="21">
        <f>MROUND(Datos[[#This Row],[Latitude]],IF(Datos[[#This Row],[Latitude]]&lt;0,-Precisión,Precisión))</f>
        <v>16.21</v>
      </c>
      <c r="Q1361" s="21">
        <f>MROUND(Datos[[#This Row],[Longitude]],IF(Datos[[#This Row],[Longitude]]&lt;0,-Precisión,Precisión))</f>
        <v>-95.174000000000007</v>
      </c>
      <c r="R1361" s="1">
        <v>1360</v>
      </c>
      <c r="S1361" s="5" t="b">
        <f>AND(Datos[[#This Row],[Latitude]]&gt;=Latitud_,Datos[[#This Row],[Latitude]]&lt;=_Latitud)</f>
        <v>0</v>
      </c>
      <c r="T1361" s="2" t="b">
        <f>AND(Datos[[#This Row],[Longitude]]&gt;=Longitud_,Datos[[#This Row],[Longitude]]&lt;=_Longitud)</f>
        <v>0</v>
      </c>
      <c r="U1361" s="2" t="b">
        <f>AND(Comodines[[#This Row],[Latitud]],Comodines[[#This Row],[Longitud]])</f>
        <v>0</v>
      </c>
      <c r="V1361" s="2" t="b">
        <f>IF(COUNTIFS($O$2:O1361,Comodines[[#This Row],[LatT&amp;LonT]],$F$2:F1361,Datos[[#This Row],[Acq_date]]-1)=0,TRUE,FALSE)</f>
        <v>1</v>
      </c>
      <c r="W1361" s="2" t="b">
        <f>AND(Comodines[[#This Row],[L&amp;L]],Comodines[[#This Row],[Nuevo_Fuego]])</f>
        <v>0</v>
      </c>
      <c r="X1361" s="2" t="str">
        <f>IF(Comodines[[#This Row],[L&amp;L]],Comodines[[#This Row],[Contador]],"")</f>
        <v/>
      </c>
      <c r="Y1361" s="2" t="str">
        <f>IFERROR(SMALL(Comodines[L&amp;LC1],COUNTA($U$2:U1361)),"")</f>
        <v/>
      </c>
      <c r="Z1361" s="2" t="str">
        <f>IF(AND(Comodines[[#This Row],[Nuevo_Fuego]],Comodines[[#This Row],[L&amp;L]]),Comodines[[#This Row],[Contador]],"")</f>
        <v/>
      </c>
      <c r="AA1361" s="2" t="str">
        <f>IFERROR(SMALL(Comodines[FuegoC1],COUNTA($W$2:W1361)),"")</f>
        <v/>
      </c>
      <c r="AB1361" s="3"/>
      <c r="AD1361" s="3"/>
      <c r="AE1361" s="3"/>
    </row>
    <row r="1362" spans="1:31" ht="15" x14ac:dyDescent="0.25">
      <c r="A1362" s="25">
        <v>16.203669999999999</v>
      </c>
      <c r="B1362" s="18">
        <v>-95.168369999999996</v>
      </c>
      <c r="C1362" s="2">
        <v>332.2</v>
      </c>
      <c r="D1362" s="2">
        <v>0.4</v>
      </c>
      <c r="E1362" s="2">
        <v>0.6</v>
      </c>
      <c r="F1362" s="4">
        <v>42644</v>
      </c>
      <c r="G1362" s="2">
        <v>830</v>
      </c>
      <c r="H1362" s="2" t="s">
        <v>0</v>
      </c>
      <c r="I1362" s="2" t="s">
        <v>1</v>
      </c>
      <c r="J1362" s="2" t="s">
        <v>2</v>
      </c>
      <c r="K1362" s="2">
        <v>285.39999999999998</v>
      </c>
      <c r="L1362" s="2">
        <v>0</v>
      </c>
      <c r="M1362" s="6" t="s">
        <v>0</v>
      </c>
      <c r="N1362" s="23"/>
      <c r="O1362" s="21" t="str">
        <f>Comodines[[#This Row],[Lat_trunc]]&amp;Comodines[[#This Row],[Lon_trunc]]</f>
        <v>16.2035-95.1685</v>
      </c>
      <c r="P1362" s="21">
        <f>MROUND(Datos[[#This Row],[Latitude]],IF(Datos[[#This Row],[Latitude]]&lt;0,-Precisión,Precisión))</f>
        <v>16.203500000000002</v>
      </c>
      <c r="Q1362" s="21">
        <f>MROUND(Datos[[#This Row],[Longitude]],IF(Datos[[#This Row],[Longitude]]&lt;0,-Precisión,Precisión))</f>
        <v>-95.168500000000009</v>
      </c>
      <c r="R1362" s="1">
        <v>1361</v>
      </c>
      <c r="S1362" s="5" t="b">
        <f>AND(Datos[[#This Row],[Latitude]]&gt;=Latitud_,Datos[[#This Row],[Latitude]]&lt;=_Latitud)</f>
        <v>0</v>
      </c>
      <c r="T1362" s="2" t="b">
        <f>AND(Datos[[#This Row],[Longitude]]&gt;=Longitud_,Datos[[#This Row],[Longitude]]&lt;=_Longitud)</f>
        <v>0</v>
      </c>
      <c r="U1362" s="2" t="b">
        <f>AND(Comodines[[#This Row],[Latitud]],Comodines[[#This Row],[Longitud]])</f>
        <v>0</v>
      </c>
      <c r="V1362" s="2" t="b">
        <f>IF(COUNTIFS($O$2:O1362,Comodines[[#This Row],[LatT&amp;LonT]],$F$2:F1362,Datos[[#This Row],[Acq_date]]-1)=0,TRUE,FALSE)</f>
        <v>1</v>
      </c>
      <c r="W1362" s="2" t="b">
        <f>AND(Comodines[[#This Row],[L&amp;L]],Comodines[[#This Row],[Nuevo_Fuego]])</f>
        <v>0</v>
      </c>
      <c r="X1362" s="2" t="str">
        <f>IF(Comodines[[#This Row],[L&amp;L]],Comodines[[#This Row],[Contador]],"")</f>
        <v/>
      </c>
      <c r="Y1362" s="2" t="str">
        <f>IFERROR(SMALL(Comodines[L&amp;LC1],COUNTA($U$2:U1362)),"")</f>
        <v/>
      </c>
      <c r="Z1362" s="2" t="str">
        <f>IF(AND(Comodines[[#This Row],[Nuevo_Fuego]],Comodines[[#This Row],[L&amp;L]]),Comodines[[#This Row],[Contador]],"")</f>
        <v/>
      </c>
      <c r="AA1362" s="2" t="str">
        <f>IFERROR(SMALL(Comodines[FuegoC1],COUNTA($W$2:W1362)),"")</f>
        <v/>
      </c>
      <c r="AB1362" s="3"/>
      <c r="AD1362" s="3"/>
      <c r="AE1362" s="3"/>
    </row>
    <row r="1363" spans="1:31" ht="15" x14ac:dyDescent="0.25">
      <c r="A1363" s="25">
        <v>16.204329999999999</v>
      </c>
      <c r="B1363" s="18">
        <v>-95.171719999999993</v>
      </c>
      <c r="C1363" s="2">
        <v>309.39999999999998</v>
      </c>
      <c r="D1363" s="2">
        <v>0.4</v>
      </c>
      <c r="E1363" s="2">
        <v>0.6</v>
      </c>
      <c r="F1363" s="4">
        <v>42644</v>
      </c>
      <c r="G1363" s="2">
        <v>830</v>
      </c>
      <c r="H1363" s="2" t="s">
        <v>0</v>
      </c>
      <c r="I1363" s="2" t="s">
        <v>1</v>
      </c>
      <c r="J1363" s="2" t="s">
        <v>2</v>
      </c>
      <c r="K1363" s="2">
        <v>284.2</v>
      </c>
      <c r="L1363" s="2">
        <v>0</v>
      </c>
      <c r="M1363" s="6" t="s">
        <v>0</v>
      </c>
      <c r="N1363" s="23"/>
      <c r="O1363" s="21" t="str">
        <f>Comodines[[#This Row],[Lat_trunc]]&amp;Comodines[[#This Row],[Lon_trunc]]</f>
        <v>16.2045-95.1715</v>
      </c>
      <c r="P1363" s="21">
        <f>MROUND(Datos[[#This Row],[Latitude]],IF(Datos[[#This Row],[Latitude]]&lt;0,-Precisión,Precisión))</f>
        <v>16.204499999999999</v>
      </c>
      <c r="Q1363" s="21">
        <f>MROUND(Datos[[#This Row],[Longitude]],IF(Datos[[#This Row],[Longitude]]&lt;0,-Precisión,Precisión))</f>
        <v>-95.171500000000009</v>
      </c>
      <c r="R1363" s="1">
        <v>1362</v>
      </c>
      <c r="S1363" s="5" t="b">
        <f>AND(Datos[[#This Row],[Latitude]]&gt;=Latitud_,Datos[[#This Row],[Latitude]]&lt;=_Latitud)</f>
        <v>0</v>
      </c>
      <c r="T1363" s="2" t="b">
        <f>AND(Datos[[#This Row],[Longitude]]&gt;=Longitud_,Datos[[#This Row],[Longitude]]&lt;=_Longitud)</f>
        <v>0</v>
      </c>
      <c r="U1363" s="2" t="b">
        <f>AND(Comodines[[#This Row],[Latitud]],Comodines[[#This Row],[Longitud]])</f>
        <v>0</v>
      </c>
      <c r="V1363" s="2" t="b">
        <f>IF(COUNTIFS($O$2:O1363,Comodines[[#This Row],[LatT&amp;LonT]],$F$2:F1363,Datos[[#This Row],[Acq_date]]-1)=0,TRUE,FALSE)</f>
        <v>1</v>
      </c>
      <c r="W1363" s="2" t="b">
        <f>AND(Comodines[[#This Row],[L&amp;L]],Comodines[[#This Row],[Nuevo_Fuego]])</f>
        <v>0</v>
      </c>
      <c r="X1363" s="2" t="str">
        <f>IF(Comodines[[#This Row],[L&amp;L]],Comodines[[#This Row],[Contador]],"")</f>
        <v/>
      </c>
      <c r="Y1363" s="2" t="str">
        <f>IFERROR(SMALL(Comodines[L&amp;LC1],COUNTA($U$2:U1363)),"")</f>
        <v/>
      </c>
      <c r="Z1363" s="2" t="str">
        <f>IF(AND(Comodines[[#This Row],[Nuevo_Fuego]],Comodines[[#This Row],[L&amp;L]]),Comodines[[#This Row],[Contador]],"")</f>
        <v/>
      </c>
      <c r="AA1363" s="2" t="str">
        <f>IFERROR(SMALL(Comodines[FuegoC1],COUNTA($W$2:W1363)),"")</f>
        <v/>
      </c>
      <c r="AB1363" s="3"/>
      <c r="AD1363" s="3"/>
      <c r="AE1363" s="3"/>
    </row>
    <row r="1364" spans="1:31" ht="15" x14ac:dyDescent="0.25">
      <c r="A1364" s="25">
        <v>16.202999999999999</v>
      </c>
      <c r="B1364" s="18">
        <v>-95.165019999999998</v>
      </c>
      <c r="C1364" s="2">
        <v>307.8</v>
      </c>
      <c r="D1364" s="2">
        <v>0.4</v>
      </c>
      <c r="E1364" s="2">
        <v>0.6</v>
      </c>
      <c r="F1364" s="4">
        <v>42644</v>
      </c>
      <c r="G1364" s="2">
        <v>830</v>
      </c>
      <c r="H1364" s="2" t="s">
        <v>0</v>
      </c>
      <c r="I1364" s="2" t="s">
        <v>1</v>
      </c>
      <c r="J1364" s="2" t="s">
        <v>2</v>
      </c>
      <c r="K1364" s="2">
        <v>285</v>
      </c>
      <c r="L1364" s="2">
        <v>0</v>
      </c>
      <c r="M1364" s="6" t="s">
        <v>0</v>
      </c>
      <c r="N1364" s="23"/>
      <c r="O1364" s="21" t="str">
        <f>Comodines[[#This Row],[Lat_trunc]]&amp;Comodines[[#This Row],[Lon_trunc]]</f>
        <v>16.203-95.165</v>
      </c>
      <c r="P1364" s="21">
        <f>MROUND(Datos[[#This Row],[Latitude]],IF(Datos[[#This Row],[Latitude]]&lt;0,-Precisión,Precisión))</f>
        <v>16.202999999999999</v>
      </c>
      <c r="Q1364" s="21">
        <f>MROUND(Datos[[#This Row],[Longitude]],IF(Datos[[#This Row],[Longitude]]&lt;0,-Precisión,Precisión))</f>
        <v>-95.165000000000006</v>
      </c>
      <c r="R1364" s="1">
        <v>1363</v>
      </c>
      <c r="S1364" s="5" t="b">
        <f>AND(Datos[[#This Row],[Latitude]]&gt;=Latitud_,Datos[[#This Row],[Latitude]]&lt;=_Latitud)</f>
        <v>0</v>
      </c>
      <c r="T1364" s="2" t="b">
        <f>AND(Datos[[#This Row],[Longitude]]&gt;=Longitud_,Datos[[#This Row],[Longitude]]&lt;=_Longitud)</f>
        <v>0</v>
      </c>
      <c r="U1364" s="2" t="b">
        <f>AND(Comodines[[#This Row],[Latitud]],Comodines[[#This Row],[Longitud]])</f>
        <v>0</v>
      </c>
      <c r="V1364" s="2" t="b">
        <f>IF(COUNTIFS($O$2:O1364,Comodines[[#This Row],[LatT&amp;LonT]],$F$2:F1364,Datos[[#This Row],[Acq_date]]-1)=0,TRUE,FALSE)</f>
        <v>1</v>
      </c>
      <c r="W1364" s="2" t="b">
        <f>AND(Comodines[[#This Row],[L&amp;L]],Comodines[[#This Row],[Nuevo_Fuego]])</f>
        <v>0</v>
      </c>
      <c r="X1364" s="2" t="str">
        <f>IF(Comodines[[#This Row],[L&amp;L]],Comodines[[#This Row],[Contador]],"")</f>
        <v/>
      </c>
      <c r="Y1364" s="2" t="str">
        <f>IFERROR(SMALL(Comodines[L&amp;LC1],COUNTA($U$2:U1364)),"")</f>
        <v/>
      </c>
      <c r="Z1364" s="2" t="str">
        <f>IF(AND(Comodines[[#This Row],[Nuevo_Fuego]],Comodines[[#This Row],[L&amp;L]]),Comodines[[#This Row],[Contador]],"")</f>
        <v/>
      </c>
      <c r="AA1364" s="2" t="str">
        <f>IFERROR(SMALL(Comodines[FuegoC1],COUNTA($W$2:W1364)),"")</f>
        <v/>
      </c>
      <c r="AB1364" s="3"/>
      <c r="AD1364" s="3"/>
      <c r="AE1364" s="3"/>
    </row>
    <row r="1365" spans="1:31" ht="15" x14ac:dyDescent="0.25">
      <c r="A1365" s="25">
        <v>16.198440000000002</v>
      </c>
      <c r="B1365" s="18">
        <v>-95.169510000000002</v>
      </c>
      <c r="C1365" s="2">
        <v>323.10000000000002</v>
      </c>
      <c r="D1365" s="2">
        <v>0.4</v>
      </c>
      <c r="E1365" s="2">
        <v>0.6</v>
      </c>
      <c r="F1365" s="4">
        <v>42644</v>
      </c>
      <c r="G1365" s="2">
        <v>830</v>
      </c>
      <c r="H1365" s="2" t="s">
        <v>0</v>
      </c>
      <c r="I1365" s="2" t="s">
        <v>1</v>
      </c>
      <c r="J1365" s="2" t="s">
        <v>2</v>
      </c>
      <c r="K1365" s="2">
        <v>282.89999999999998</v>
      </c>
      <c r="L1365" s="2">
        <v>0</v>
      </c>
      <c r="M1365" s="6" t="s">
        <v>0</v>
      </c>
      <c r="N1365" s="23"/>
      <c r="O1365" s="21" t="str">
        <f>Comodines[[#This Row],[Lat_trunc]]&amp;Comodines[[#This Row],[Lon_trunc]]</f>
        <v>16.1985-95.1695</v>
      </c>
      <c r="P1365" s="21">
        <f>MROUND(Datos[[#This Row],[Latitude]],IF(Datos[[#This Row],[Latitude]]&lt;0,-Precisión,Precisión))</f>
        <v>16.198499999999999</v>
      </c>
      <c r="Q1365" s="21">
        <f>MROUND(Datos[[#This Row],[Longitude]],IF(Datos[[#This Row],[Longitude]]&lt;0,-Precisión,Precisión))</f>
        <v>-95.169499999999999</v>
      </c>
      <c r="R1365" s="1">
        <v>1364</v>
      </c>
      <c r="S1365" s="5" t="b">
        <f>AND(Datos[[#This Row],[Latitude]]&gt;=Latitud_,Datos[[#This Row],[Latitude]]&lt;=_Latitud)</f>
        <v>0</v>
      </c>
      <c r="T1365" s="2" t="b">
        <f>AND(Datos[[#This Row],[Longitude]]&gt;=Longitud_,Datos[[#This Row],[Longitude]]&lt;=_Longitud)</f>
        <v>0</v>
      </c>
      <c r="U1365" s="2" t="b">
        <f>AND(Comodines[[#This Row],[Latitud]],Comodines[[#This Row],[Longitud]])</f>
        <v>0</v>
      </c>
      <c r="V1365" s="2" t="b">
        <f>IF(COUNTIFS($O$2:O1365,Comodines[[#This Row],[LatT&amp;LonT]],$F$2:F1365,Datos[[#This Row],[Acq_date]]-1)=0,TRUE,FALSE)</f>
        <v>1</v>
      </c>
      <c r="W1365" s="2" t="b">
        <f>AND(Comodines[[#This Row],[L&amp;L]],Comodines[[#This Row],[Nuevo_Fuego]])</f>
        <v>0</v>
      </c>
      <c r="X1365" s="2" t="str">
        <f>IF(Comodines[[#This Row],[L&amp;L]],Comodines[[#This Row],[Contador]],"")</f>
        <v/>
      </c>
      <c r="Y1365" s="2" t="str">
        <f>IFERROR(SMALL(Comodines[L&amp;LC1],COUNTA($U$2:U1365)),"")</f>
        <v/>
      </c>
      <c r="Z1365" s="2" t="str">
        <f>IF(AND(Comodines[[#This Row],[Nuevo_Fuego]],Comodines[[#This Row],[L&amp;L]]),Comodines[[#This Row],[Contador]],"")</f>
        <v/>
      </c>
      <c r="AA1365" s="2" t="str">
        <f>IFERROR(SMALL(Comodines[FuegoC1],COUNTA($W$2:W1365)),"")</f>
        <v/>
      </c>
      <c r="AB1365" s="3"/>
      <c r="AD1365" s="3"/>
      <c r="AE1365" s="3"/>
    </row>
    <row r="1366" spans="1:31" ht="15" x14ac:dyDescent="0.25">
      <c r="A1366" s="25">
        <v>14.73457</v>
      </c>
      <c r="B1366" s="18">
        <v>-91.563100000000006</v>
      </c>
      <c r="C1366" s="2">
        <v>295.5</v>
      </c>
      <c r="D1366" s="2">
        <v>0.7</v>
      </c>
      <c r="E1366" s="2">
        <v>0.8</v>
      </c>
      <c r="F1366" s="4">
        <v>42644</v>
      </c>
      <c r="G1366" s="2">
        <v>830</v>
      </c>
      <c r="H1366" s="2" t="s">
        <v>0</v>
      </c>
      <c r="I1366" s="2" t="s">
        <v>1</v>
      </c>
      <c r="J1366" s="2" t="s">
        <v>2</v>
      </c>
      <c r="K1366" s="2">
        <v>282.60000000000002</v>
      </c>
      <c r="L1366" s="2">
        <v>0</v>
      </c>
      <c r="M1366" s="6" t="s">
        <v>0</v>
      </c>
      <c r="N1366" s="23"/>
      <c r="O1366" s="21" t="str">
        <f>Comodines[[#This Row],[Lat_trunc]]&amp;Comodines[[#This Row],[Lon_trunc]]</f>
        <v>14.7345-91.563</v>
      </c>
      <c r="P1366" s="21">
        <f>MROUND(Datos[[#This Row],[Latitude]],IF(Datos[[#This Row],[Latitude]]&lt;0,-Precisión,Precisión))</f>
        <v>14.734500000000001</v>
      </c>
      <c r="Q1366" s="21">
        <f>MROUND(Datos[[#This Row],[Longitude]],IF(Datos[[#This Row],[Longitude]]&lt;0,-Precisión,Precisión))</f>
        <v>-91.563000000000002</v>
      </c>
      <c r="R1366" s="1">
        <v>1365</v>
      </c>
      <c r="S1366" s="5" t="b">
        <f>AND(Datos[[#This Row],[Latitude]]&gt;=Latitud_,Datos[[#This Row],[Latitude]]&lt;=_Latitud)</f>
        <v>0</v>
      </c>
      <c r="T1366" s="2" t="b">
        <f>AND(Datos[[#This Row],[Longitude]]&gt;=Longitud_,Datos[[#This Row],[Longitude]]&lt;=_Longitud)</f>
        <v>0</v>
      </c>
      <c r="U1366" s="2" t="b">
        <f>AND(Comodines[[#This Row],[Latitud]],Comodines[[#This Row],[Longitud]])</f>
        <v>0</v>
      </c>
      <c r="V1366" s="2" t="b">
        <f>IF(COUNTIFS($O$2:O1366,Comodines[[#This Row],[LatT&amp;LonT]],$F$2:F1366,Datos[[#This Row],[Acq_date]]-1)=0,TRUE,FALSE)</f>
        <v>1</v>
      </c>
      <c r="W1366" s="2" t="b">
        <f>AND(Comodines[[#This Row],[L&amp;L]],Comodines[[#This Row],[Nuevo_Fuego]])</f>
        <v>0</v>
      </c>
      <c r="X1366" s="2" t="str">
        <f>IF(Comodines[[#This Row],[L&amp;L]],Comodines[[#This Row],[Contador]],"")</f>
        <v/>
      </c>
      <c r="Y1366" s="2" t="str">
        <f>IFERROR(SMALL(Comodines[L&amp;LC1],COUNTA($U$2:U1366)),"")</f>
        <v/>
      </c>
      <c r="Z1366" s="2" t="str">
        <f>IF(AND(Comodines[[#This Row],[Nuevo_Fuego]],Comodines[[#This Row],[L&amp;L]]),Comodines[[#This Row],[Contador]],"")</f>
        <v/>
      </c>
      <c r="AA1366" s="2" t="str">
        <f>IFERROR(SMALL(Comodines[FuegoC1],COUNTA($W$2:W1366)),"")</f>
        <v/>
      </c>
      <c r="AB1366" s="3"/>
      <c r="AD1366" s="3"/>
      <c r="AE1366" s="3"/>
    </row>
    <row r="1367" spans="1:31" ht="15" x14ac:dyDescent="0.25">
      <c r="A1367" s="25">
        <v>33.10331</v>
      </c>
      <c r="B1367" s="18">
        <v>-86.801249999999996</v>
      </c>
      <c r="C1367" s="2">
        <v>303.10000000000002</v>
      </c>
      <c r="D1367" s="2">
        <v>0.5</v>
      </c>
      <c r="E1367" s="2">
        <v>0.7</v>
      </c>
      <c r="F1367" s="4">
        <v>42644</v>
      </c>
      <c r="G1367" s="2">
        <v>825</v>
      </c>
      <c r="H1367" s="2" t="s">
        <v>0</v>
      </c>
      <c r="I1367" s="2" t="s">
        <v>1</v>
      </c>
      <c r="J1367" s="2" t="s">
        <v>2</v>
      </c>
      <c r="K1367" s="2">
        <v>285.2</v>
      </c>
      <c r="L1367" s="2">
        <v>0</v>
      </c>
      <c r="M1367" s="6" t="s">
        <v>0</v>
      </c>
      <c r="N1367" s="23"/>
      <c r="O1367" s="21" t="str">
        <f>Comodines[[#This Row],[Lat_trunc]]&amp;Comodines[[#This Row],[Lon_trunc]]</f>
        <v>33.1035-86.8015</v>
      </c>
      <c r="P1367" s="21">
        <f>MROUND(Datos[[#This Row],[Latitude]],IF(Datos[[#This Row],[Latitude]]&lt;0,-Precisión,Precisión))</f>
        <v>33.103500000000004</v>
      </c>
      <c r="Q1367" s="21">
        <f>MROUND(Datos[[#This Row],[Longitude]],IF(Datos[[#This Row],[Longitude]]&lt;0,-Precisión,Precisión))</f>
        <v>-86.801500000000004</v>
      </c>
      <c r="R1367" s="1">
        <v>1366</v>
      </c>
      <c r="S1367" s="5" t="b">
        <f>AND(Datos[[#This Row],[Latitude]]&gt;=Latitud_,Datos[[#This Row],[Latitude]]&lt;=_Latitud)</f>
        <v>0</v>
      </c>
      <c r="T1367" s="2" t="b">
        <f>AND(Datos[[#This Row],[Longitude]]&gt;=Longitud_,Datos[[#This Row],[Longitude]]&lt;=_Longitud)</f>
        <v>0</v>
      </c>
      <c r="U1367" s="2" t="b">
        <f>AND(Comodines[[#This Row],[Latitud]],Comodines[[#This Row],[Longitud]])</f>
        <v>0</v>
      </c>
      <c r="V1367" s="2" t="b">
        <f>IF(COUNTIFS($O$2:O1367,Comodines[[#This Row],[LatT&amp;LonT]],$F$2:F1367,Datos[[#This Row],[Acq_date]]-1)=0,TRUE,FALSE)</f>
        <v>1</v>
      </c>
      <c r="W1367" s="2" t="b">
        <f>AND(Comodines[[#This Row],[L&amp;L]],Comodines[[#This Row],[Nuevo_Fuego]])</f>
        <v>0</v>
      </c>
      <c r="X1367" s="2" t="str">
        <f>IF(Comodines[[#This Row],[L&amp;L]],Comodines[[#This Row],[Contador]],"")</f>
        <v/>
      </c>
      <c r="Y1367" s="2" t="str">
        <f>IFERROR(SMALL(Comodines[L&amp;LC1],COUNTA($U$2:U1367)),"")</f>
        <v/>
      </c>
      <c r="Z1367" s="2" t="str">
        <f>IF(AND(Comodines[[#This Row],[Nuevo_Fuego]],Comodines[[#This Row],[L&amp;L]]),Comodines[[#This Row],[Contador]],"")</f>
        <v/>
      </c>
      <c r="AA1367" s="2" t="str">
        <f>IFERROR(SMALL(Comodines[FuegoC1],COUNTA($W$2:W1367)),"")</f>
        <v/>
      </c>
      <c r="AB1367" s="3"/>
      <c r="AD1367" s="3"/>
      <c r="AE1367" s="3"/>
    </row>
    <row r="1368" spans="1:31" ht="15" x14ac:dyDescent="0.25">
      <c r="A1368" s="25">
        <v>33.091729999999998</v>
      </c>
      <c r="B1368" s="18">
        <v>-86.805760000000006</v>
      </c>
      <c r="C1368" s="2">
        <v>301.89999999999998</v>
      </c>
      <c r="D1368" s="2">
        <v>0.5</v>
      </c>
      <c r="E1368" s="2">
        <v>0.7</v>
      </c>
      <c r="F1368" s="4">
        <v>42644</v>
      </c>
      <c r="G1368" s="2">
        <v>825</v>
      </c>
      <c r="H1368" s="2" t="s">
        <v>0</v>
      </c>
      <c r="I1368" s="2" t="s">
        <v>1</v>
      </c>
      <c r="J1368" s="2" t="s">
        <v>2</v>
      </c>
      <c r="K1368" s="2">
        <v>284.60000000000002</v>
      </c>
      <c r="L1368" s="2">
        <v>0</v>
      </c>
      <c r="M1368" s="6" t="s">
        <v>0</v>
      </c>
      <c r="N1368" s="23"/>
      <c r="O1368" s="21" t="str">
        <f>Comodines[[#This Row],[Lat_trunc]]&amp;Comodines[[#This Row],[Lon_trunc]]</f>
        <v>33.0915-86.806</v>
      </c>
      <c r="P1368" s="21">
        <f>MROUND(Datos[[#This Row],[Latitude]],IF(Datos[[#This Row],[Latitude]]&lt;0,-Precisión,Precisión))</f>
        <v>33.091500000000003</v>
      </c>
      <c r="Q1368" s="21">
        <f>MROUND(Datos[[#This Row],[Longitude]],IF(Datos[[#This Row],[Longitude]]&lt;0,-Precisión,Precisión))</f>
        <v>-86.805999999999997</v>
      </c>
      <c r="R1368" s="1">
        <v>1367</v>
      </c>
      <c r="S1368" s="5" t="b">
        <f>AND(Datos[[#This Row],[Latitude]]&gt;=Latitud_,Datos[[#This Row],[Latitude]]&lt;=_Latitud)</f>
        <v>0</v>
      </c>
      <c r="T1368" s="2" t="b">
        <f>AND(Datos[[#This Row],[Longitude]]&gt;=Longitud_,Datos[[#This Row],[Longitude]]&lt;=_Longitud)</f>
        <v>0</v>
      </c>
      <c r="U1368" s="2" t="b">
        <f>AND(Comodines[[#This Row],[Latitud]],Comodines[[#This Row],[Longitud]])</f>
        <v>0</v>
      </c>
      <c r="V1368" s="2" t="b">
        <f>IF(COUNTIFS($O$2:O1368,Comodines[[#This Row],[LatT&amp;LonT]],$F$2:F1368,Datos[[#This Row],[Acq_date]]-1)=0,TRUE,FALSE)</f>
        <v>1</v>
      </c>
      <c r="W1368" s="2" t="b">
        <f>AND(Comodines[[#This Row],[L&amp;L]],Comodines[[#This Row],[Nuevo_Fuego]])</f>
        <v>0</v>
      </c>
      <c r="X1368" s="2" t="str">
        <f>IF(Comodines[[#This Row],[L&amp;L]],Comodines[[#This Row],[Contador]],"")</f>
        <v/>
      </c>
      <c r="Y1368" s="2" t="str">
        <f>IFERROR(SMALL(Comodines[L&amp;LC1],COUNTA($U$2:U1368)),"")</f>
        <v/>
      </c>
      <c r="Z1368" s="2" t="str">
        <f>IF(AND(Comodines[[#This Row],[Nuevo_Fuego]],Comodines[[#This Row],[L&amp;L]]),Comodines[[#This Row],[Contador]],"")</f>
        <v/>
      </c>
      <c r="AA1368" s="2" t="str">
        <f>IFERROR(SMALL(Comodines[FuegoC1],COUNTA($W$2:W1368)),"")</f>
        <v/>
      </c>
      <c r="AB1368" s="3"/>
      <c r="AD1368" s="3"/>
      <c r="AE1368" s="3"/>
    </row>
    <row r="1369" spans="1:31" ht="15" x14ac:dyDescent="0.25">
      <c r="A1369" s="25">
        <v>33.090359999999997</v>
      </c>
      <c r="B1369" s="18">
        <v>-86.800719999999998</v>
      </c>
      <c r="C1369" s="2">
        <v>295.89999999999998</v>
      </c>
      <c r="D1369" s="2">
        <v>0.5</v>
      </c>
      <c r="E1369" s="2">
        <v>0.7</v>
      </c>
      <c r="F1369" s="4">
        <v>42644</v>
      </c>
      <c r="G1369" s="2">
        <v>825</v>
      </c>
      <c r="H1369" s="2" t="s">
        <v>0</v>
      </c>
      <c r="I1369" s="2" t="s">
        <v>1</v>
      </c>
      <c r="J1369" s="2" t="s">
        <v>2</v>
      </c>
      <c r="K1369" s="2">
        <v>283.89999999999998</v>
      </c>
      <c r="L1369" s="2">
        <v>0</v>
      </c>
      <c r="M1369" s="6" t="s">
        <v>0</v>
      </c>
      <c r="N1369" s="23"/>
      <c r="O1369" s="21" t="str">
        <f>Comodines[[#This Row],[Lat_trunc]]&amp;Comodines[[#This Row],[Lon_trunc]]</f>
        <v>33.0905-86.8005</v>
      </c>
      <c r="P1369" s="21">
        <f>MROUND(Datos[[#This Row],[Latitude]],IF(Datos[[#This Row],[Latitude]]&lt;0,-Precisión,Precisión))</f>
        <v>33.090499999999999</v>
      </c>
      <c r="Q1369" s="21">
        <f>MROUND(Datos[[#This Row],[Longitude]],IF(Datos[[#This Row],[Longitude]]&lt;0,-Precisión,Precisión))</f>
        <v>-86.8005</v>
      </c>
      <c r="R1369" s="1">
        <v>1368</v>
      </c>
      <c r="S1369" s="5" t="b">
        <f>AND(Datos[[#This Row],[Latitude]]&gt;=Latitud_,Datos[[#This Row],[Latitude]]&lt;=_Latitud)</f>
        <v>0</v>
      </c>
      <c r="T1369" s="2" t="b">
        <f>AND(Datos[[#This Row],[Longitude]]&gt;=Longitud_,Datos[[#This Row],[Longitude]]&lt;=_Longitud)</f>
        <v>0</v>
      </c>
      <c r="U1369" s="2" t="b">
        <f>AND(Comodines[[#This Row],[Latitud]],Comodines[[#This Row],[Longitud]])</f>
        <v>0</v>
      </c>
      <c r="V1369" s="2" t="b">
        <f>IF(COUNTIFS($O$2:O1369,Comodines[[#This Row],[LatT&amp;LonT]],$F$2:F1369,Datos[[#This Row],[Acq_date]]-1)=0,TRUE,FALSE)</f>
        <v>1</v>
      </c>
      <c r="W1369" s="2" t="b">
        <f>AND(Comodines[[#This Row],[L&amp;L]],Comodines[[#This Row],[Nuevo_Fuego]])</f>
        <v>0</v>
      </c>
      <c r="X1369" s="2" t="str">
        <f>IF(Comodines[[#This Row],[L&amp;L]],Comodines[[#This Row],[Contador]],"")</f>
        <v/>
      </c>
      <c r="Y1369" s="2" t="str">
        <f>IFERROR(SMALL(Comodines[L&amp;LC1],COUNTA($U$2:U1369)),"")</f>
        <v/>
      </c>
      <c r="Z1369" s="2" t="str">
        <f>IF(AND(Comodines[[#This Row],[Nuevo_Fuego]],Comodines[[#This Row],[L&amp;L]]),Comodines[[#This Row],[Contador]],"")</f>
        <v/>
      </c>
      <c r="AA1369" s="2" t="str">
        <f>IFERROR(SMALL(Comodines[FuegoC1],COUNTA($W$2:W1369)),"")</f>
        <v/>
      </c>
      <c r="AB1369" s="3"/>
      <c r="AD1369" s="3"/>
      <c r="AE1369" s="3"/>
    </row>
    <row r="1370" spans="1:31" ht="15" x14ac:dyDescent="0.25">
      <c r="A1370" s="25">
        <v>33.44858</v>
      </c>
      <c r="B1370" s="18">
        <v>-88.580389999999994</v>
      </c>
      <c r="C1370" s="2">
        <v>298.60000000000002</v>
      </c>
      <c r="D1370" s="2">
        <v>0.4</v>
      </c>
      <c r="E1370" s="2">
        <v>0.6</v>
      </c>
      <c r="F1370" s="4">
        <v>42644</v>
      </c>
      <c r="G1370" s="2">
        <v>825</v>
      </c>
      <c r="H1370" s="2" t="s">
        <v>0</v>
      </c>
      <c r="I1370" s="2" t="s">
        <v>1</v>
      </c>
      <c r="J1370" s="2" t="s">
        <v>2</v>
      </c>
      <c r="K1370" s="2">
        <v>285.5</v>
      </c>
      <c r="L1370" s="2">
        <v>0</v>
      </c>
      <c r="M1370" s="6" t="s">
        <v>0</v>
      </c>
      <c r="N1370" s="23"/>
      <c r="O1370" s="21" t="str">
        <f>Comodines[[#This Row],[Lat_trunc]]&amp;Comodines[[#This Row],[Lon_trunc]]</f>
        <v>33.4485-88.5805</v>
      </c>
      <c r="P1370" s="21">
        <f>MROUND(Datos[[#This Row],[Latitude]],IF(Datos[[#This Row],[Latitude]]&lt;0,-Precisión,Precisión))</f>
        <v>33.448500000000003</v>
      </c>
      <c r="Q1370" s="21">
        <f>MROUND(Datos[[#This Row],[Longitude]],IF(Datos[[#This Row],[Longitude]]&lt;0,-Precisión,Precisión))</f>
        <v>-88.580500000000001</v>
      </c>
      <c r="R1370" s="1">
        <v>1369</v>
      </c>
      <c r="S1370" s="5" t="b">
        <f>AND(Datos[[#This Row],[Latitude]]&gt;=Latitud_,Datos[[#This Row],[Latitude]]&lt;=_Latitud)</f>
        <v>0</v>
      </c>
      <c r="T1370" s="2" t="b">
        <f>AND(Datos[[#This Row],[Longitude]]&gt;=Longitud_,Datos[[#This Row],[Longitude]]&lt;=_Longitud)</f>
        <v>0</v>
      </c>
      <c r="U1370" s="2" t="b">
        <f>AND(Comodines[[#This Row],[Latitud]],Comodines[[#This Row],[Longitud]])</f>
        <v>0</v>
      </c>
      <c r="V1370" s="2" t="b">
        <f>IF(COUNTIFS($O$2:O1370,Comodines[[#This Row],[LatT&amp;LonT]],$F$2:F1370,Datos[[#This Row],[Acq_date]]-1)=0,TRUE,FALSE)</f>
        <v>1</v>
      </c>
      <c r="W1370" s="2" t="b">
        <f>AND(Comodines[[#This Row],[L&amp;L]],Comodines[[#This Row],[Nuevo_Fuego]])</f>
        <v>0</v>
      </c>
      <c r="X1370" s="2" t="str">
        <f>IF(Comodines[[#This Row],[L&amp;L]],Comodines[[#This Row],[Contador]],"")</f>
        <v/>
      </c>
      <c r="Y1370" s="2" t="str">
        <f>IFERROR(SMALL(Comodines[L&amp;LC1],COUNTA($U$2:U1370)),"")</f>
        <v/>
      </c>
      <c r="Z1370" s="2" t="str">
        <f>IF(AND(Comodines[[#This Row],[Nuevo_Fuego]],Comodines[[#This Row],[L&amp;L]]),Comodines[[#This Row],[Contador]],"")</f>
        <v/>
      </c>
      <c r="AA1370" s="2" t="str">
        <f>IFERROR(SMALL(Comodines[FuegoC1],COUNTA($W$2:W1370)),"")</f>
        <v/>
      </c>
      <c r="AB1370" s="3"/>
      <c r="AD1370" s="3"/>
      <c r="AE1370" s="3"/>
    </row>
    <row r="1371" spans="1:31" ht="15" x14ac:dyDescent="0.25">
      <c r="A1371" s="25">
        <v>33.440190000000001</v>
      </c>
      <c r="B1371" s="18">
        <v>-88.570080000000004</v>
      </c>
      <c r="C1371" s="2">
        <v>307.10000000000002</v>
      </c>
      <c r="D1371" s="2">
        <v>0.4</v>
      </c>
      <c r="E1371" s="2">
        <v>0.6</v>
      </c>
      <c r="F1371" s="4">
        <v>42644</v>
      </c>
      <c r="G1371" s="2">
        <v>825</v>
      </c>
      <c r="H1371" s="2" t="s">
        <v>0</v>
      </c>
      <c r="I1371" s="2" t="s">
        <v>1</v>
      </c>
      <c r="J1371" s="2" t="s">
        <v>2</v>
      </c>
      <c r="K1371" s="2">
        <v>284.60000000000002</v>
      </c>
      <c r="L1371" s="2">
        <v>0</v>
      </c>
      <c r="M1371" s="6" t="s">
        <v>0</v>
      </c>
      <c r="N1371" s="23"/>
      <c r="O1371" s="21" t="str">
        <f>Comodines[[#This Row],[Lat_trunc]]&amp;Comodines[[#This Row],[Lon_trunc]]</f>
        <v>33.44-88.57</v>
      </c>
      <c r="P1371" s="21">
        <f>MROUND(Datos[[#This Row],[Latitude]],IF(Datos[[#This Row],[Latitude]]&lt;0,-Precisión,Precisión))</f>
        <v>33.44</v>
      </c>
      <c r="Q1371" s="21">
        <f>MROUND(Datos[[#This Row],[Longitude]],IF(Datos[[#This Row],[Longitude]]&lt;0,-Precisión,Precisión))</f>
        <v>-88.570000000000007</v>
      </c>
      <c r="R1371" s="1">
        <v>1370</v>
      </c>
      <c r="S1371" s="5" t="b">
        <f>AND(Datos[[#This Row],[Latitude]]&gt;=Latitud_,Datos[[#This Row],[Latitude]]&lt;=_Latitud)</f>
        <v>0</v>
      </c>
      <c r="T1371" s="2" t="b">
        <f>AND(Datos[[#This Row],[Longitude]]&gt;=Longitud_,Datos[[#This Row],[Longitude]]&lt;=_Longitud)</f>
        <v>0</v>
      </c>
      <c r="U1371" s="2" t="b">
        <f>AND(Comodines[[#This Row],[Latitud]],Comodines[[#This Row],[Longitud]])</f>
        <v>0</v>
      </c>
      <c r="V1371" s="2" t="b">
        <f>IF(COUNTIFS($O$2:O1371,Comodines[[#This Row],[LatT&amp;LonT]],$F$2:F1371,Datos[[#This Row],[Acq_date]]-1)=0,TRUE,FALSE)</f>
        <v>1</v>
      </c>
      <c r="W1371" s="2" t="b">
        <f>AND(Comodines[[#This Row],[L&amp;L]],Comodines[[#This Row],[Nuevo_Fuego]])</f>
        <v>0</v>
      </c>
      <c r="X1371" s="2" t="str">
        <f>IF(Comodines[[#This Row],[L&amp;L]],Comodines[[#This Row],[Contador]],"")</f>
        <v/>
      </c>
      <c r="Y1371" s="2" t="str">
        <f>IFERROR(SMALL(Comodines[L&amp;LC1],COUNTA($U$2:U1371)),"")</f>
        <v/>
      </c>
      <c r="Z1371" s="2" t="str">
        <f>IF(AND(Comodines[[#This Row],[Nuevo_Fuego]],Comodines[[#This Row],[L&amp;L]]),Comodines[[#This Row],[Contador]],"")</f>
        <v/>
      </c>
      <c r="AA1371" s="2" t="str">
        <f>IFERROR(SMALL(Comodines[FuegoC1],COUNTA($W$2:W1371)),"")</f>
        <v/>
      </c>
      <c r="AB1371" s="3"/>
      <c r="AD1371" s="3"/>
      <c r="AE1371" s="3"/>
    </row>
    <row r="1372" spans="1:31" ht="15" x14ac:dyDescent="0.25">
      <c r="A1372" s="25">
        <v>33.326169999999998</v>
      </c>
      <c r="B1372" s="18">
        <v>-88.305390000000003</v>
      </c>
      <c r="C1372" s="2">
        <v>302.39999999999998</v>
      </c>
      <c r="D1372" s="2">
        <v>0.4</v>
      </c>
      <c r="E1372" s="2">
        <v>0.6</v>
      </c>
      <c r="F1372" s="4">
        <v>42644</v>
      </c>
      <c r="G1372" s="2">
        <v>825</v>
      </c>
      <c r="H1372" s="2" t="s">
        <v>0</v>
      </c>
      <c r="I1372" s="2" t="s">
        <v>1</v>
      </c>
      <c r="J1372" s="2" t="s">
        <v>2</v>
      </c>
      <c r="K1372" s="2">
        <v>283.3</v>
      </c>
      <c r="L1372" s="2">
        <v>0</v>
      </c>
      <c r="M1372" s="6" t="s">
        <v>0</v>
      </c>
      <c r="N1372" s="23"/>
      <c r="O1372" s="21" t="str">
        <f>Comodines[[#This Row],[Lat_trunc]]&amp;Comodines[[#This Row],[Lon_trunc]]</f>
        <v>33.326-88.3055</v>
      </c>
      <c r="P1372" s="21">
        <f>MROUND(Datos[[#This Row],[Latitude]],IF(Datos[[#This Row],[Latitude]]&lt;0,-Precisión,Precisión))</f>
        <v>33.326000000000001</v>
      </c>
      <c r="Q1372" s="21">
        <f>MROUND(Datos[[#This Row],[Longitude]],IF(Datos[[#This Row],[Longitude]]&lt;0,-Precisión,Precisión))</f>
        <v>-88.305499999999995</v>
      </c>
      <c r="R1372" s="1">
        <v>1371</v>
      </c>
      <c r="S1372" s="5" t="b">
        <f>AND(Datos[[#This Row],[Latitude]]&gt;=Latitud_,Datos[[#This Row],[Latitude]]&lt;=_Latitud)</f>
        <v>0</v>
      </c>
      <c r="T1372" s="2" t="b">
        <f>AND(Datos[[#This Row],[Longitude]]&gt;=Longitud_,Datos[[#This Row],[Longitude]]&lt;=_Longitud)</f>
        <v>0</v>
      </c>
      <c r="U1372" s="2" t="b">
        <f>AND(Comodines[[#This Row],[Latitud]],Comodines[[#This Row],[Longitud]])</f>
        <v>0</v>
      </c>
      <c r="V1372" s="2" t="b">
        <f>IF(COUNTIFS($O$2:O1372,Comodines[[#This Row],[LatT&amp;LonT]],$F$2:F1372,Datos[[#This Row],[Acq_date]]-1)=0,TRUE,FALSE)</f>
        <v>1</v>
      </c>
      <c r="W1372" s="2" t="b">
        <f>AND(Comodines[[#This Row],[L&amp;L]],Comodines[[#This Row],[Nuevo_Fuego]])</f>
        <v>0</v>
      </c>
      <c r="X1372" s="2" t="str">
        <f>IF(Comodines[[#This Row],[L&amp;L]],Comodines[[#This Row],[Contador]],"")</f>
        <v/>
      </c>
      <c r="Y1372" s="2" t="str">
        <f>IFERROR(SMALL(Comodines[L&amp;LC1],COUNTA($U$2:U1372)),"")</f>
        <v/>
      </c>
      <c r="Z1372" s="2" t="str">
        <f>IF(AND(Comodines[[#This Row],[Nuevo_Fuego]],Comodines[[#This Row],[L&amp;L]]),Comodines[[#This Row],[Contador]],"")</f>
        <v/>
      </c>
      <c r="AA1372" s="2" t="str">
        <f>IFERROR(SMALL(Comodines[FuegoC1],COUNTA($W$2:W1372)),"")</f>
        <v/>
      </c>
      <c r="AB1372" s="3"/>
      <c r="AD1372" s="3"/>
      <c r="AE1372" s="3"/>
    </row>
    <row r="1373" spans="1:31" ht="15" x14ac:dyDescent="0.25">
      <c r="A1373" s="25">
        <v>32.900329999999997</v>
      </c>
      <c r="B1373" s="18">
        <v>-88.971159999999998</v>
      </c>
      <c r="C1373" s="2">
        <v>297.7</v>
      </c>
      <c r="D1373" s="2">
        <v>0.4</v>
      </c>
      <c r="E1373" s="2">
        <v>0.6</v>
      </c>
      <c r="F1373" s="4">
        <v>42644</v>
      </c>
      <c r="G1373" s="2">
        <v>825</v>
      </c>
      <c r="H1373" s="2" t="s">
        <v>0</v>
      </c>
      <c r="I1373" s="2" t="s">
        <v>1</v>
      </c>
      <c r="J1373" s="2" t="s">
        <v>2</v>
      </c>
      <c r="K1373" s="2">
        <v>282.5</v>
      </c>
      <c r="L1373" s="2">
        <v>0</v>
      </c>
      <c r="M1373" s="6" t="s">
        <v>0</v>
      </c>
      <c r="N1373" s="23"/>
      <c r="O1373" s="21" t="str">
        <f>Comodines[[#This Row],[Lat_trunc]]&amp;Comodines[[#This Row],[Lon_trunc]]</f>
        <v>32.9005-88.971</v>
      </c>
      <c r="P1373" s="21">
        <f>MROUND(Datos[[#This Row],[Latitude]],IF(Datos[[#This Row],[Latitude]]&lt;0,-Precisión,Precisión))</f>
        <v>32.900500000000001</v>
      </c>
      <c r="Q1373" s="21">
        <f>MROUND(Datos[[#This Row],[Longitude]],IF(Datos[[#This Row],[Longitude]]&lt;0,-Precisión,Precisión))</f>
        <v>-88.971000000000004</v>
      </c>
      <c r="R1373" s="1">
        <v>1372</v>
      </c>
      <c r="S1373" s="5" t="b">
        <f>AND(Datos[[#This Row],[Latitude]]&gt;=Latitud_,Datos[[#This Row],[Latitude]]&lt;=_Latitud)</f>
        <v>0</v>
      </c>
      <c r="T1373" s="2" t="b">
        <f>AND(Datos[[#This Row],[Longitude]]&gt;=Longitud_,Datos[[#This Row],[Longitude]]&lt;=_Longitud)</f>
        <v>0</v>
      </c>
      <c r="U1373" s="2" t="b">
        <f>AND(Comodines[[#This Row],[Latitud]],Comodines[[#This Row],[Longitud]])</f>
        <v>0</v>
      </c>
      <c r="V1373" s="2" t="b">
        <f>IF(COUNTIFS($O$2:O1373,Comodines[[#This Row],[LatT&amp;LonT]],$F$2:F1373,Datos[[#This Row],[Acq_date]]-1)=0,TRUE,FALSE)</f>
        <v>1</v>
      </c>
      <c r="W1373" s="2" t="b">
        <f>AND(Comodines[[#This Row],[L&amp;L]],Comodines[[#This Row],[Nuevo_Fuego]])</f>
        <v>0</v>
      </c>
      <c r="X1373" s="2" t="str">
        <f>IF(Comodines[[#This Row],[L&amp;L]],Comodines[[#This Row],[Contador]],"")</f>
        <v/>
      </c>
      <c r="Y1373" s="2" t="str">
        <f>IFERROR(SMALL(Comodines[L&amp;LC1],COUNTA($U$2:U1373)),"")</f>
        <v/>
      </c>
      <c r="Z1373" s="2" t="str">
        <f>IF(AND(Comodines[[#This Row],[Nuevo_Fuego]],Comodines[[#This Row],[L&amp;L]]),Comodines[[#This Row],[Contador]],"")</f>
        <v/>
      </c>
      <c r="AA1373" s="2" t="str">
        <f>IFERROR(SMALL(Comodines[FuegoC1],COUNTA($W$2:W1373)),"")</f>
        <v/>
      </c>
      <c r="AB1373" s="3"/>
      <c r="AD1373" s="3"/>
      <c r="AE1373" s="3"/>
    </row>
    <row r="1374" spans="1:31" ht="15" x14ac:dyDescent="0.25">
      <c r="A1374" s="25">
        <v>32.899340000000002</v>
      </c>
      <c r="B1374" s="18">
        <v>-88.967200000000005</v>
      </c>
      <c r="C1374" s="2">
        <v>312.60000000000002</v>
      </c>
      <c r="D1374" s="2">
        <v>0.4</v>
      </c>
      <c r="E1374" s="2">
        <v>0.6</v>
      </c>
      <c r="F1374" s="4">
        <v>42644</v>
      </c>
      <c r="G1374" s="2">
        <v>825</v>
      </c>
      <c r="H1374" s="2" t="s">
        <v>0</v>
      </c>
      <c r="I1374" s="2" t="s">
        <v>1</v>
      </c>
      <c r="J1374" s="2" t="s">
        <v>2</v>
      </c>
      <c r="K1374" s="2">
        <v>284.3</v>
      </c>
      <c r="L1374" s="2">
        <v>0</v>
      </c>
      <c r="M1374" s="6" t="s">
        <v>0</v>
      </c>
      <c r="N1374" s="23"/>
      <c r="O1374" s="21" t="str">
        <f>Comodines[[#This Row],[Lat_trunc]]&amp;Comodines[[#This Row],[Lon_trunc]]</f>
        <v>32.8995-88.967</v>
      </c>
      <c r="P1374" s="21">
        <f>MROUND(Datos[[#This Row],[Latitude]],IF(Datos[[#This Row],[Latitude]]&lt;0,-Precisión,Precisión))</f>
        <v>32.899500000000003</v>
      </c>
      <c r="Q1374" s="21">
        <f>MROUND(Datos[[#This Row],[Longitude]],IF(Datos[[#This Row],[Longitude]]&lt;0,-Precisión,Precisión))</f>
        <v>-88.966999999999999</v>
      </c>
      <c r="R1374" s="1">
        <v>1373</v>
      </c>
      <c r="S1374" s="5" t="b">
        <f>AND(Datos[[#This Row],[Latitude]]&gt;=Latitud_,Datos[[#This Row],[Latitude]]&lt;=_Latitud)</f>
        <v>0</v>
      </c>
      <c r="T1374" s="2" t="b">
        <f>AND(Datos[[#This Row],[Longitude]]&gt;=Longitud_,Datos[[#This Row],[Longitude]]&lt;=_Longitud)</f>
        <v>0</v>
      </c>
      <c r="U1374" s="2" t="b">
        <f>AND(Comodines[[#This Row],[Latitud]],Comodines[[#This Row],[Longitud]])</f>
        <v>0</v>
      </c>
      <c r="V1374" s="2" t="b">
        <f>IF(COUNTIFS($O$2:O1374,Comodines[[#This Row],[LatT&amp;LonT]],$F$2:F1374,Datos[[#This Row],[Acq_date]]-1)=0,TRUE,FALSE)</f>
        <v>1</v>
      </c>
      <c r="W1374" s="2" t="b">
        <f>AND(Comodines[[#This Row],[L&amp;L]],Comodines[[#This Row],[Nuevo_Fuego]])</f>
        <v>0</v>
      </c>
      <c r="X1374" s="2" t="str">
        <f>IF(Comodines[[#This Row],[L&amp;L]],Comodines[[#This Row],[Contador]],"")</f>
        <v/>
      </c>
      <c r="Y1374" s="2" t="str">
        <f>IFERROR(SMALL(Comodines[L&amp;LC1],COUNTA($U$2:U1374)),"")</f>
        <v/>
      </c>
      <c r="Z1374" s="2" t="str">
        <f>IF(AND(Comodines[[#This Row],[Nuevo_Fuego]],Comodines[[#This Row],[L&amp;L]]),Comodines[[#This Row],[Contador]],"")</f>
        <v/>
      </c>
      <c r="AA1374" s="2" t="str">
        <f>IFERROR(SMALL(Comodines[FuegoC1],COUNTA($W$2:W1374)),"")</f>
        <v/>
      </c>
      <c r="AB1374" s="3"/>
      <c r="AD1374" s="3"/>
      <c r="AE1374" s="3"/>
    </row>
    <row r="1375" spans="1:31" ht="15" x14ac:dyDescent="0.25">
      <c r="A1375" s="25">
        <v>32.65616</v>
      </c>
      <c r="B1375" s="18">
        <v>-88.762309999999999</v>
      </c>
      <c r="C1375" s="2">
        <v>297.89999999999998</v>
      </c>
      <c r="D1375" s="2">
        <v>0.4</v>
      </c>
      <c r="E1375" s="2">
        <v>0.6</v>
      </c>
      <c r="F1375" s="4">
        <v>42644</v>
      </c>
      <c r="G1375" s="2">
        <v>825</v>
      </c>
      <c r="H1375" s="2" t="s">
        <v>0</v>
      </c>
      <c r="I1375" s="2" t="s">
        <v>1</v>
      </c>
      <c r="J1375" s="2" t="s">
        <v>2</v>
      </c>
      <c r="K1375" s="2">
        <v>286.3</v>
      </c>
      <c r="L1375" s="2">
        <v>0</v>
      </c>
      <c r="M1375" s="6" t="s">
        <v>0</v>
      </c>
      <c r="N1375" s="23"/>
      <c r="O1375" s="21" t="str">
        <f>Comodines[[#This Row],[Lat_trunc]]&amp;Comodines[[#This Row],[Lon_trunc]]</f>
        <v>32.656-88.7625</v>
      </c>
      <c r="P1375" s="21">
        <f>MROUND(Datos[[#This Row],[Latitude]],IF(Datos[[#This Row],[Latitude]]&lt;0,-Precisión,Precisión))</f>
        <v>32.655999999999999</v>
      </c>
      <c r="Q1375" s="21">
        <f>MROUND(Datos[[#This Row],[Longitude]],IF(Datos[[#This Row],[Longitude]]&lt;0,-Precisión,Precisión))</f>
        <v>-88.762500000000003</v>
      </c>
      <c r="R1375" s="1">
        <v>1374</v>
      </c>
      <c r="S1375" s="5" t="b">
        <f>AND(Datos[[#This Row],[Latitude]]&gt;=Latitud_,Datos[[#This Row],[Latitude]]&lt;=_Latitud)</f>
        <v>0</v>
      </c>
      <c r="T1375" s="2" t="b">
        <f>AND(Datos[[#This Row],[Longitude]]&gt;=Longitud_,Datos[[#This Row],[Longitude]]&lt;=_Longitud)</f>
        <v>0</v>
      </c>
      <c r="U1375" s="2" t="b">
        <f>AND(Comodines[[#This Row],[Latitud]],Comodines[[#This Row],[Longitud]])</f>
        <v>0</v>
      </c>
      <c r="V1375" s="2" t="b">
        <f>IF(COUNTIFS($O$2:O1375,Comodines[[#This Row],[LatT&amp;LonT]],$F$2:F1375,Datos[[#This Row],[Acq_date]]-1)=0,TRUE,FALSE)</f>
        <v>1</v>
      </c>
      <c r="W1375" s="2" t="b">
        <f>AND(Comodines[[#This Row],[L&amp;L]],Comodines[[#This Row],[Nuevo_Fuego]])</f>
        <v>0</v>
      </c>
      <c r="X1375" s="2" t="str">
        <f>IF(Comodines[[#This Row],[L&amp;L]],Comodines[[#This Row],[Contador]],"")</f>
        <v/>
      </c>
      <c r="Y1375" s="2" t="str">
        <f>IFERROR(SMALL(Comodines[L&amp;LC1],COUNTA($U$2:U1375)),"")</f>
        <v/>
      </c>
      <c r="Z1375" s="2" t="str">
        <f>IF(AND(Comodines[[#This Row],[Nuevo_Fuego]],Comodines[[#This Row],[L&amp;L]]),Comodines[[#This Row],[Contador]],"")</f>
        <v/>
      </c>
      <c r="AA1375" s="2" t="str">
        <f>IFERROR(SMALL(Comodines[FuegoC1],COUNTA($W$2:W1375)),"")</f>
        <v/>
      </c>
      <c r="AB1375" s="3"/>
      <c r="AD1375" s="3"/>
      <c r="AE1375" s="3"/>
    </row>
    <row r="1376" spans="1:31" ht="15" x14ac:dyDescent="0.25">
      <c r="A1376" s="25">
        <v>33.266559999999998</v>
      </c>
      <c r="B1376" s="18">
        <v>-92.686070000000001</v>
      </c>
      <c r="C1376" s="2">
        <v>316.5</v>
      </c>
      <c r="D1376" s="2">
        <v>0.5</v>
      </c>
      <c r="E1376" s="2">
        <v>0.5</v>
      </c>
      <c r="F1376" s="4">
        <v>42644</v>
      </c>
      <c r="G1376" s="2">
        <v>825</v>
      </c>
      <c r="H1376" s="2" t="s">
        <v>0</v>
      </c>
      <c r="I1376" s="2" t="s">
        <v>1</v>
      </c>
      <c r="J1376" s="2" t="s">
        <v>2</v>
      </c>
      <c r="K1376" s="2">
        <v>287.60000000000002</v>
      </c>
      <c r="L1376" s="2">
        <v>0</v>
      </c>
      <c r="M1376" s="6" t="s">
        <v>0</v>
      </c>
      <c r="N1376" s="23"/>
      <c r="O1376" s="21" t="str">
        <f>Comodines[[#This Row],[Lat_trunc]]&amp;Comodines[[#This Row],[Lon_trunc]]</f>
        <v>33.2665-92.686</v>
      </c>
      <c r="P1376" s="21">
        <f>MROUND(Datos[[#This Row],[Latitude]],IF(Datos[[#This Row],[Latitude]]&lt;0,-Precisión,Precisión))</f>
        <v>33.266500000000001</v>
      </c>
      <c r="Q1376" s="21">
        <f>MROUND(Datos[[#This Row],[Longitude]],IF(Datos[[#This Row],[Longitude]]&lt;0,-Precisión,Precisión))</f>
        <v>-92.686000000000007</v>
      </c>
      <c r="R1376" s="1">
        <v>1375</v>
      </c>
      <c r="S1376" s="5" t="b">
        <f>AND(Datos[[#This Row],[Latitude]]&gt;=Latitud_,Datos[[#This Row],[Latitude]]&lt;=_Latitud)</f>
        <v>0</v>
      </c>
      <c r="T1376" s="2" t="b">
        <f>AND(Datos[[#This Row],[Longitude]]&gt;=Longitud_,Datos[[#This Row],[Longitude]]&lt;=_Longitud)</f>
        <v>0</v>
      </c>
      <c r="U1376" s="2" t="b">
        <f>AND(Comodines[[#This Row],[Latitud]],Comodines[[#This Row],[Longitud]])</f>
        <v>0</v>
      </c>
      <c r="V1376" s="2" t="b">
        <f>IF(COUNTIFS($O$2:O1376,Comodines[[#This Row],[LatT&amp;LonT]],$F$2:F1376,Datos[[#This Row],[Acq_date]]-1)=0,TRUE,FALSE)</f>
        <v>1</v>
      </c>
      <c r="W1376" s="2" t="b">
        <f>AND(Comodines[[#This Row],[L&amp;L]],Comodines[[#This Row],[Nuevo_Fuego]])</f>
        <v>0</v>
      </c>
      <c r="X1376" s="2" t="str">
        <f>IF(Comodines[[#This Row],[L&amp;L]],Comodines[[#This Row],[Contador]],"")</f>
        <v/>
      </c>
      <c r="Y1376" s="2" t="str">
        <f>IFERROR(SMALL(Comodines[L&amp;LC1],COUNTA($U$2:U1376)),"")</f>
        <v/>
      </c>
      <c r="Z1376" s="2" t="str">
        <f>IF(AND(Comodines[[#This Row],[Nuevo_Fuego]],Comodines[[#This Row],[L&amp;L]]),Comodines[[#This Row],[Contador]],"")</f>
        <v/>
      </c>
      <c r="AA1376" s="2" t="str">
        <f>IFERROR(SMALL(Comodines[FuegoC1],COUNTA($W$2:W1376)),"")</f>
        <v/>
      </c>
      <c r="AB1376" s="3"/>
      <c r="AD1376" s="3"/>
      <c r="AE1376" s="3"/>
    </row>
    <row r="1377" spans="1:31" ht="15" x14ac:dyDescent="0.25">
      <c r="A1377" s="25">
        <v>33.266159999999999</v>
      </c>
      <c r="B1377" s="18">
        <v>-92.687830000000005</v>
      </c>
      <c r="C1377" s="2">
        <v>311.3</v>
      </c>
      <c r="D1377" s="2">
        <v>0.5</v>
      </c>
      <c r="E1377" s="2">
        <v>0.5</v>
      </c>
      <c r="F1377" s="4">
        <v>42644</v>
      </c>
      <c r="G1377" s="2">
        <v>825</v>
      </c>
      <c r="H1377" s="2" t="s">
        <v>0</v>
      </c>
      <c r="I1377" s="2" t="s">
        <v>1</v>
      </c>
      <c r="J1377" s="2" t="s">
        <v>2</v>
      </c>
      <c r="K1377" s="2">
        <v>287.7</v>
      </c>
      <c r="L1377" s="2">
        <v>0</v>
      </c>
      <c r="M1377" s="6" t="s">
        <v>0</v>
      </c>
      <c r="N1377" s="23"/>
      <c r="O1377" s="21" t="str">
        <f>Comodines[[#This Row],[Lat_trunc]]&amp;Comodines[[#This Row],[Lon_trunc]]</f>
        <v>33.266-92.688</v>
      </c>
      <c r="P1377" s="21">
        <f>MROUND(Datos[[#This Row],[Latitude]],IF(Datos[[#This Row],[Latitude]]&lt;0,-Precisión,Precisión))</f>
        <v>33.265999999999998</v>
      </c>
      <c r="Q1377" s="21">
        <f>MROUND(Datos[[#This Row],[Longitude]],IF(Datos[[#This Row],[Longitude]]&lt;0,-Precisión,Precisión))</f>
        <v>-92.688000000000002</v>
      </c>
      <c r="R1377" s="1">
        <v>1376</v>
      </c>
      <c r="S1377" s="5" t="b">
        <f>AND(Datos[[#This Row],[Latitude]]&gt;=Latitud_,Datos[[#This Row],[Latitude]]&lt;=_Latitud)</f>
        <v>0</v>
      </c>
      <c r="T1377" s="2" t="b">
        <f>AND(Datos[[#This Row],[Longitude]]&gt;=Longitud_,Datos[[#This Row],[Longitude]]&lt;=_Longitud)</f>
        <v>0</v>
      </c>
      <c r="U1377" s="2" t="b">
        <f>AND(Comodines[[#This Row],[Latitud]],Comodines[[#This Row],[Longitud]])</f>
        <v>0</v>
      </c>
      <c r="V1377" s="2" t="b">
        <f>IF(COUNTIFS($O$2:O1377,Comodines[[#This Row],[LatT&amp;LonT]],$F$2:F1377,Datos[[#This Row],[Acq_date]]-1)=0,TRUE,FALSE)</f>
        <v>1</v>
      </c>
      <c r="W1377" s="2" t="b">
        <f>AND(Comodines[[#This Row],[L&amp;L]],Comodines[[#This Row],[Nuevo_Fuego]])</f>
        <v>0</v>
      </c>
      <c r="X1377" s="2" t="str">
        <f>IF(Comodines[[#This Row],[L&amp;L]],Comodines[[#This Row],[Contador]],"")</f>
        <v/>
      </c>
      <c r="Y1377" s="2" t="str">
        <f>IFERROR(SMALL(Comodines[L&amp;LC1],COUNTA($U$2:U1377)),"")</f>
        <v/>
      </c>
      <c r="Z1377" s="2" t="str">
        <f>IF(AND(Comodines[[#This Row],[Nuevo_Fuego]],Comodines[[#This Row],[L&amp;L]]),Comodines[[#This Row],[Contador]],"")</f>
        <v/>
      </c>
      <c r="AA1377" s="2" t="str">
        <f>IFERROR(SMALL(Comodines[FuegoC1],COUNTA($W$2:W1377)),"")</f>
        <v/>
      </c>
      <c r="AB1377" s="3"/>
      <c r="AD1377" s="3"/>
      <c r="AE1377" s="3"/>
    </row>
    <row r="1378" spans="1:31" ht="15" x14ac:dyDescent="0.25">
      <c r="A1378" s="25">
        <v>32.900640000000003</v>
      </c>
      <c r="B1378" s="18">
        <v>-91.767129999999995</v>
      </c>
      <c r="C1378" s="2">
        <v>298.39999999999998</v>
      </c>
      <c r="D1378" s="2">
        <v>0.5</v>
      </c>
      <c r="E1378" s="2">
        <v>0.5</v>
      </c>
      <c r="F1378" s="4">
        <v>42644</v>
      </c>
      <c r="G1378" s="2">
        <v>825</v>
      </c>
      <c r="H1378" s="2" t="s">
        <v>0</v>
      </c>
      <c r="I1378" s="2" t="s">
        <v>1</v>
      </c>
      <c r="J1378" s="2" t="s">
        <v>2</v>
      </c>
      <c r="K1378" s="2">
        <v>285.3</v>
      </c>
      <c r="L1378" s="2">
        <v>0</v>
      </c>
      <c r="M1378" s="6" t="s">
        <v>0</v>
      </c>
      <c r="N1378" s="23"/>
      <c r="O1378" s="21" t="str">
        <f>Comodines[[#This Row],[Lat_trunc]]&amp;Comodines[[#This Row],[Lon_trunc]]</f>
        <v>32.9005-91.767</v>
      </c>
      <c r="P1378" s="21">
        <f>MROUND(Datos[[#This Row],[Latitude]],IF(Datos[[#This Row],[Latitude]]&lt;0,-Precisión,Precisión))</f>
        <v>32.900500000000001</v>
      </c>
      <c r="Q1378" s="21">
        <f>MROUND(Datos[[#This Row],[Longitude]],IF(Datos[[#This Row],[Longitude]]&lt;0,-Precisión,Precisión))</f>
        <v>-91.766999999999996</v>
      </c>
      <c r="R1378" s="1">
        <v>1377</v>
      </c>
      <c r="S1378" s="5" t="b">
        <f>AND(Datos[[#This Row],[Latitude]]&gt;=Latitud_,Datos[[#This Row],[Latitude]]&lt;=_Latitud)</f>
        <v>0</v>
      </c>
      <c r="T1378" s="2" t="b">
        <f>AND(Datos[[#This Row],[Longitude]]&gt;=Longitud_,Datos[[#This Row],[Longitude]]&lt;=_Longitud)</f>
        <v>0</v>
      </c>
      <c r="U1378" s="2" t="b">
        <f>AND(Comodines[[#This Row],[Latitud]],Comodines[[#This Row],[Longitud]])</f>
        <v>0</v>
      </c>
      <c r="V1378" s="2" t="b">
        <f>IF(COUNTIFS($O$2:O1378,Comodines[[#This Row],[LatT&amp;LonT]],$F$2:F1378,Datos[[#This Row],[Acq_date]]-1)=0,TRUE,FALSE)</f>
        <v>1</v>
      </c>
      <c r="W1378" s="2" t="b">
        <f>AND(Comodines[[#This Row],[L&amp;L]],Comodines[[#This Row],[Nuevo_Fuego]])</f>
        <v>0</v>
      </c>
      <c r="X1378" s="2" t="str">
        <f>IF(Comodines[[#This Row],[L&amp;L]],Comodines[[#This Row],[Contador]],"")</f>
        <v/>
      </c>
      <c r="Y1378" s="2" t="str">
        <f>IFERROR(SMALL(Comodines[L&amp;LC1],COUNTA($U$2:U1378)),"")</f>
        <v/>
      </c>
      <c r="Z1378" s="2" t="str">
        <f>IF(AND(Comodines[[#This Row],[Nuevo_Fuego]],Comodines[[#This Row],[L&amp;L]]),Comodines[[#This Row],[Contador]],"")</f>
        <v/>
      </c>
      <c r="AA1378" s="2" t="str">
        <f>IFERROR(SMALL(Comodines[FuegoC1],COUNTA($W$2:W1378)),"")</f>
        <v/>
      </c>
      <c r="AB1378" s="3"/>
      <c r="AD1378" s="3"/>
      <c r="AE1378" s="3"/>
    </row>
    <row r="1379" spans="1:31" ht="15" x14ac:dyDescent="0.25">
      <c r="A1379" s="25">
        <v>32.421579999999999</v>
      </c>
      <c r="B1379" s="18">
        <v>-89.938490000000002</v>
      </c>
      <c r="C1379" s="2">
        <v>295.7</v>
      </c>
      <c r="D1379" s="2">
        <v>0.3</v>
      </c>
      <c r="E1379" s="2">
        <v>0.6</v>
      </c>
      <c r="F1379" s="4">
        <v>42644</v>
      </c>
      <c r="G1379" s="2">
        <v>825</v>
      </c>
      <c r="H1379" s="2" t="s">
        <v>0</v>
      </c>
      <c r="I1379" s="2" t="s">
        <v>1</v>
      </c>
      <c r="J1379" s="2" t="s">
        <v>2</v>
      </c>
      <c r="K1379" s="2">
        <v>285.39999999999998</v>
      </c>
      <c r="L1379" s="2">
        <v>0</v>
      </c>
      <c r="M1379" s="6" t="s">
        <v>0</v>
      </c>
      <c r="N1379" s="23"/>
      <c r="O1379" s="21" t="str">
        <f>Comodines[[#This Row],[Lat_trunc]]&amp;Comodines[[#This Row],[Lon_trunc]]</f>
        <v>32.4215-89.9385</v>
      </c>
      <c r="P1379" s="21">
        <f>MROUND(Datos[[#This Row],[Latitude]],IF(Datos[[#This Row],[Latitude]]&lt;0,-Precisión,Precisión))</f>
        <v>32.421500000000002</v>
      </c>
      <c r="Q1379" s="21">
        <f>MROUND(Datos[[#This Row],[Longitude]],IF(Datos[[#This Row],[Longitude]]&lt;0,-Precisión,Precisión))</f>
        <v>-89.938500000000005</v>
      </c>
      <c r="R1379" s="1">
        <v>1378</v>
      </c>
      <c r="S1379" s="5" t="b">
        <f>AND(Datos[[#This Row],[Latitude]]&gt;=Latitud_,Datos[[#This Row],[Latitude]]&lt;=_Latitud)</f>
        <v>0</v>
      </c>
      <c r="T1379" s="2" t="b">
        <f>AND(Datos[[#This Row],[Longitude]]&gt;=Longitud_,Datos[[#This Row],[Longitude]]&lt;=_Longitud)</f>
        <v>0</v>
      </c>
      <c r="U1379" s="2" t="b">
        <f>AND(Comodines[[#This Row],[Latitud]],Comodines[[#This Row],[Longitud]])</f>
        <v>0</v>
      </c>
      <c r="V1379" s="2" t="b">
        <f>IF(COUNTIFS($O$2:O1379,Comodines[[#This Row],[LatT&amp;LonT]],$F$2:F1379,Datos[[#This Row],[Acq_date]]-1)=0,TRUE,FALSE)</f>
        <v>1</v>
      </c>
      <c r="W1379" s="2" t="b">
        <f>AND(Comodines[[#This Row],[L&amp;L]],Comodines[[#This Row],[Nuevo_Fuego]])</f>
        <v>0</v>
      </c>
      <c r="X1379" s="2" t="str">
        <f>IF(Comodines[[#This Row],[L&amp;L]],Comodines[[#This Row],[Contador]],"")</f>
        <v/>
      </c>
      <c r="Y1379" s="2" t="str">
        <f>IFERROR(SMALL(Comodines[L&amp;LC1],COUNTA($U$2:U1379)),"")</f>
        <v/>
      </c>
      <c r="Z1379" s="2" t="str">
        <f>IF(AND(Comodines[[#This Row],[Nuevo_Fuego]],Comodines[[#This Row],[L&amp;L]]),Comodines[[#This Row],[Contador]],"")</f>
        <v/>
      </c>
      <c r="AA1379" s="2" t="str">
        <f>IFERROR(SMALL(Comodines[FuegoC1],COUNTA($W$2:W1379)),"")</f>
        <v/>
      </c>
      <c r="AB1379" s="3"/>
      <c r="AD1379" s="3"/>
      <c r="AE1379" s="3"/>
    </row>
    <row r="1380" spans="1:31" ht="15" x14ac:dyDescent="0.25">
      <c r="A1380" s="25">
        <v>32.31324</v>
      </c>
      <c r="B1380" s="18">
        <v>-90.133740000000003</v>
      </c>
      <c r="C1380" s="2">
        <v>307</v>
      </c>
      <c r="D1380" s="2">
        <v>0.3</v>
      </c>
      <c r="E1380" s="2">
        <v>0.6</v>
      </c>
      <c r="F1380" s="4">
        <v>42644</v>
      </c>
      <c r="G1380" s="2">
        <v>825</v>
      </c>
      <c r="H1380" s="2" t="s">
        <v>0</v>
      </c>
      <c r="I1380" s="2" t="s">
        <v>1</v>
      </c>
      <c r="J1380" s="2" t="s">
        <v>2</v>
      </c>
      <c r="K1380" s="2">
        <v>286.7</v>
      </c>
      <c r="L1380" s="2">
        <v>0</v>
      </c>
      <c r="M1380" s="6" t="s">
        <v>0</v>
      </c>
      <c r="N1380" s="23"/>
      <c r="O1380" s="21" t="str">
        <f>Comodines[[#This Row],[Lat_trunc]]&amp;Comodines[[#This Row],[Lon_trunc]]</f>
        <v>32.313-90.1335</v>
      </c>
      <c r="P1380" s="21">
        <f>MROUND(Datos[[#This Row],[Latitude]],IF(Datos[[#This Row],[Latitude]]&lt;0,-Precisión,Precisión))</f>
        <v>32.313000000000002</v>
      </c>
      <c r="Q1380" s="21">
        <f>MROUND(Datos[[#This Row],[Longitude]],IF(Datos[[#This Row],[Longitude]]&lt;0,-Precisión,Precisión))</f>
        <v>-90.133499999999998</v>
      </c>
      <c r="R1380" s="1">
        <v>1379</v>
      </c>
      <c r="S1380" s="5" t="b">
        <f>AND(Datos[[#This Row],[Latitude]]&gt;=Latitud_,Datos[[#This Row],[Latitude]]&lt;=_Latitud)</f>
        <v>0</v>
      </c>
      <c r="T1380" s="2" t="b">
        <f>AND(Datos[[#This Row],[Longitude]]&gt;=Longitud_,Datos[[#This Row],[Longitude]]&lt;=_Longitud)</f>
        <v>0</v>
      </c>
      <c r="U1380" s="2" t="b">
        <f>AND(Comodines[[#This Row],[Latitud]],Comodines[[#This Row],[Longitud]])</f>
        <v>0</v>
      </c>
      <c r="V1380" s="2" t="b">
        <f>IF(COUNTIFS($O$2:O1380,Comodines[[#This Row],[LatT&amp;LonT]],$F$2:F1380,Datos[[#This Row],[Acq_date]]-1)=0,TRUE,FALSE)</f>
        <v>1</v>
      </c>
      <c r="W1380" s="2" t="b">
        <f>AND(Comodines[[#This Row],[L&amp;L]],Comodines[[#This Row],[Nuevo_Fuego]])</f>
        <v>0</v>
      </c>
      <c r="X1380" s="2" t="str">
        <f>IF(Comodines[[#This Row],[L&amp;L]],Comodines[[#This Row],[Contador]],"")</f>
        <v/>
      </c>
      <c r="Y1380" s="2" t="str">
        <f>IFERROR(SMALL(Comodines[L&amp;LC1],COUNTA($U$2:U1380)),"")</f>
        <v/>
      </c>
      <c r="Z1380" s="2" t="str">
        <f>IF(AND(Comodines[[#This Row],[Nuevo_Fuego]],Comodines[[#This Row],[L&amp;L]]),Comodines[[#This Row],[Contador]],"")</f>
        <v/>
      </c>
      <c r="AA1380" s="2" t="str">
        <f>IFERROR(SMALL(Comodines[FuegoC1],COUNTA($W$2:W1380)),"")</f>
        <v/>
      </c>
      <c r="AB1380" s="3"/>
      <c r="AD1380" s="3"/>
      <c r="AE1380" s="3"/>
    </row>
    <row r="1381" spans="1:31" ht="15" x14ac:dyDescent="0.25">
      <c r="A1381" s="25">
        <v>31.57883</v>
      </c>
      <c r="B1381" s="18">
        <v>-87.489170000000001</v>
      </c>
      <c r="C1381" s="2">
        <v>300</v>
      </c>
      <c r="D1381" s="2">
        <v>0.5</v>
      </c>
      <c r="E1381" s="2">
        <v>0.7</v>
      </c>
      <c r="F1381" s="4">
        <v>42644</v>
      </c>
      <c r="G1381" s="2">
        <v>825</v>
      </c>
      <c r="H1381" s="2" t="s">
        <v>0</v>
      </c>
      <c r="I1381" s="2" t="s">
        <v>1</v>
      </c>
      <c r="J1381" s="2" t="s">
        <v>2</v>
      </c>
      <c r="K1381" s="2">
        <v>288.5</v>
      </c>
      <c r="L1381" s="2">
        <v>0</v>
      </c>
      <c r="M1381" s="6" t="s">
        <v>0</v>
      </c>
      <c r="N1381" s="23"/>
      <c r="O1381" s="21" t="str">
        <f>Comodines[[#This Row],[Lat_trunc]]&amp;Comodines[[#This Row],[Lon_trunc]]</f>
        <v>31.579-87.489</v>
      </c>
      <c r="P1381" s="21">
        <f>MROUND(Datos[[#This Row],[Latitude]],IF(Datos[[#This Row],[Latitude]]&lt;0,-Precisión,Precisión))</f>
        <v>31.579000000000001</v>
      </c>
      <c r="Q1381" s="21">
        <f>MROUND(Datos[[#This Row],[Longitude]],IF(Datos[[#This Row],[Longitude]]&lt;0,-Precisión,Precisión))</f>
        <v>-87.489000000000004</v>
      </c>
      <c r="R1381" s="1">
        <v>1380</v>
      </c>
      <c r="S1381" s="5" t="b">
        <f>AND(Datos[[#This Row],[Latitude]]&gt;=Latitud_,Datos[[#This Row],[Latitude]]&lt;=_Latitud)</f>
        <v>0</v>
      </c>
      <c r="T1381" s="2" t="b">
        <f>AND(Datos[[#This Row],[Longitude]]&gt;=Longitud_,Datos[[#This Row],[Longitude]]&lt;=_Longitud)</f>
        <v>0</v>
      </c>
      <c r="U1381" s="2" t="b">
        <f>AND(Comodines[[#This Row],[Latitud]],Comodines[[#This Row],[Longitud]])</f>
        <v>0</v>
      </c>
      <c r="V1381" s="2" t="b">
        <f>IF(COUNTIFS($O$2:O1381,Comodines[[#This Row],[LatT&amp;LonT]],$F$2:F1381,Datos[[#This Row],[Acq_date]]-1)=0,TRUE,FALSE)</f>
        <v>1</v>
      </c>
      <c r="W1381" s="2" t="b">
        <f>AND(Comodines[[#This Row],[L&amp;L]],Comodines[[#This Row],[Nuevo_Fuego]])</f>
        <v>0</v>
      </c>
      <c r="X1381" s="2" t="str">
        <f>IF(Comodines[[#This Row],[L&amp;L]],Comodines[[#This Row],[Contador]],"")</f>
        <v/>
      </c>
      <c r="Y1381" s="2" t="str">
        <f>IFERROR(SMALL(Comodines[L&amp;LC1],COUNTA($U$2:U1381)),"")</f>
        <v/>
      </c>
      <c r="Z1381" s="2" t="str">
        <f>IF(AND(Comodines[[#This Row],[Nuevo_Fuego]],Comodines[[#This Row],[L&amp;L]]),Comodines[[#This Row],[Contador]],"")</f>
        <v/>
      </c>
      <c r="AA1381" s="2" t="str">
        <f>IFERROR(SMALL(Comodines[FuegoC1],COUNTA($W$2:W1381)),"")</f>
        <v/>
      </c>
      <c r="AB1381" s="3"/>
      <c r="AD1381" s="3"/>
      <c r="AE1381" s="3"/>
    </row>
    <row r="1382" spans="1:31" ht="15" x14ac:dyDescent="0.25">
      <c r="A1382" s="25">
        <v>32.073070000000001</v>
      </c>
      <c r="B1382" s="18">
        <v>-90.254679999999993</v>
      </c>
      <c r="C1382" s="2">
        <v>302.5</v>
      </c>
      <c r="D1382" s="2">
        <v>0.3</v>
      </c>
      <c r="E1382" s="2">
        <v>0.6</v>
      </c>
      <c r="F1382" s="4">
        <v>42644</v>
      </c>
      <c r="G1382" s="2">
        <v>825</v>
      </c>
      <c r="H1382" s="2" t="s">
        <v>0</v>
      </c>
      <c r="I1382" s="2" t="s">
        <v>1</v>
      </c>
      <c r="J1382" s="2" t="s">
        <v>2</v>
      </c>
      <c r="K1382" s="2">
        <v>285.60000000000002</v>
      </c>
      <c r="L1382" s="2">
        <v>0</v>
      </c>
      <c r="M1382" s="6" t="s">
        <v>0</v>
      </c>
      <c r="N1382" s="23"/>
      <c r="O1382" s="21" t="str">
        <f>Comodines[[#This Row],[Lat_trunc]]&amp;Comodines[[#This Row],[Lon_trunc]]</f>
        <v>32.073-90.2545</v>
      </c>
      <c r="P1382" s="21">
        <f>MROUND(Datos[[#This Row],[Latitude]],IF(Datos[[#This Row],[Latitude]]&lt;0,-Precisión,Precisión))</f>
        <v>32.073</v>
      </c>
      <c r="Q1382" s="21">
        <f>MROUND(Datos[[#This Row],[Longitude]],IF(Datos[[#This Row],[Longitude]]&lt;0,-Precisión,Precisión))</f>
        <v>-90.254500000000007</v>
      </c>
      <c r="R1382" s="1">
        <v>1381</v>
      </c>
      <c r="S1382" s="5" t="b">
        <f>AND(Datos[[#This Row],[Latitude]]&gt;=Latitud_,Datos[[#This Row],[Latitude]]&lt;=_Latitud)</f>
        <v>0</v>
      </c>
      <c r="T1382" s="2" t="b">
        <f>AND(Datos[[#This Row],[Longitude]]&gt;=Longitud_,Datos[[#This Row],[Longitude]]&lt;=_Longitud)</f>
        <v>0</v>
      </c>
      <c r="U1382" s="2" t="b">
        <f>AND(Comodines[[#This Row],[Latitud]],Comodines[[#This Row],[Longitud]])</f>
        <v>0</v>
      </c>
      <c r="V1382" s="2" t="b">
        <f>IF(COUNTIFS($O$2:O1382,Comodines[[#This Row],[LatT&amp;LonT]],$F$2:F1382,Datos[[#This Row],[Acq_date]]-1)=0,TRUE,FALSE)</f>
        <v>1</v>
      </c>
      <c r="W1382" s="2" t="b">
        <f>AND(Comodines[[#This Row],[L&amp;L]],Comodines[[#This Row],[Nuevo_Fuego]])</f>
        <v>0</v>
      </c>
      <c r="X1382" s="2" t="str">
        <f>IF(Comodines[[#This Row],[L&amp;L]],Comodines[[#This Row],[Contador]],"")</f>
        <v/>
      </c>
      <c r="Y1382" s="2" t="str">
        <f>IFERROR(SMALL(Comodines[L&amp;LC1],COUNTA($U$2:U1382)),"")</f>
        <v/>
      </c>
      <c r="Z1382" s="2" t="str">
        <f>IF(AND(Comodines[[#This Row],[Nuevo_Fuego]],Comodines[[#This Row],[L&amp;L]]),Comodines[[#This Row],[Contador]],"")</f>
        <v/>
      </c>
      <c r="AA1382" s="2" t="str">
        <f>IFERROR(SMALL(Comodines[FuegoC1],COUNTA($W$2:W1382)),"")</f>
        <v/>
      </c>
      <c r="AB1382" s="3"/>
      <c r="AD1382" s="3"/>
      <c r="AE1382" s="3"/>
    </row>
    <row r="1383" spans="1:31" ht="15" x14ac:dyDescent="0.25">
      <c r="A1383" s="25">
        <v>32.072209999999998</v>
      </c>
      <c r="B1383" s="18">
        <v>-90.251170000000002</v>
      </c>
      <c r="C1383" s="2">
        <v>299.2</v>
      </c>
      <c r="D1383" s="2">
        <v>0.3</v>
      </c>
      <c r="E1383" s="2">
        <v>0.6</v>
      </c>
      <c r="F1383" s="4">
        <v>42644</v>
      </c>
      <c r="G1383" s="2">
        <v>825</v>
      </c>
      <c r="H1383" s="2" t="s">
        <v>0</v>
      </c>
      <c r="I1383" s="2" t="s">
        <v>1</v>
      </c>
      <c r="J1383" s="2" t="s">
        <v>2</v>
      </c>
      <c r="K1383" s="2">
        <v>285.60000000000002</v>
      </c>
      <c r="L1383" s="2">
        <v>0</v>
      </c>
      <c r="M1383" s="6" t="s">
        <v>0</v>
      </c>
      <c r="N1383" s="23"/>
      <c r="O1383" s="21" t="str">
        <f>Comodines[[#This Row],[Lat_trunc]]&amp;Comodines[[#This Row],[Lon_trunc]]</f>
        <v>32.072-90.251</v>
      </c>
      <c r="P1383" s="21">
        <f>MROUND(Datos[[#This Row],[Latitude]],IF(Datos[[#This Row],[Latitude]]&lt;0,-Precisión,Precisión))</f>
        <v>32.072000000000003</v>
      </c>
      <c r="Q1383" s="21">
        <f>MROUND(Datos[[#This Row],[Longitude]],IF(Datos[[#This Row],[Longitude]]&lt;0,-Precisión,Precisión))</f>
        <v>-90.251000000000005</v>
      </c>
      <c r="R1383" s="1">
        <v>1382</v>
      </c>
      <c r="S1383" s="5" t="b">
        <f>AND(Datos[[#This Row],[Latitude]]&gt;=Latitud_,Datos[[#This Row],[Latitude]]&lt;=_Latitud)</f>
        <v>0</v>
      </c>
      <c r="T1383" s="2" t="b">
        <f>AND(Datos[[#This Row],[Longitude]]&gt;=Longitud_,Datos[[#This Row],[Longitude]]&lt;=_Longitud)</f>
        <v>0</v>
      </c>
      <c r="U1383" s="2" t="b">
        <f>AND(Comodines[[#This Row],[Latitud]],Comodines[[#This Row],[Longitud]])</f>
        <v>0</v>
      </c>
      <c r="V1383" s="2" t="b">
        <f>IF(COUNTIFS($O$2:O1383,Comodines[[#This Row],[LatT&amp;LonT]],$F$2:F1383,Datos[[#This Row],[Acq_date]]-1)=0,TRUE,FALSE)</f>
        <v>1</v>
      </c>
      <c r="W1383" s="2" t="b">
        <f>AND(Comodines[[#This Row],[L&amp;L]],Comodines[[#This Row],[Nuevo_Fuego]])</f>
        <v>0</v>
      </c>
      <c r="X1383" s="2" t="str">
        <f>IF(Comodines[[#This Row],[L&amp;L]],Comodines[[#This Row],[Contador]],"")</f>
        <v/>
      </c>
      <c r="Y1383" s="2" t="str">
        <f>IFERROR(SMALL(Comodines[L&amp;LC1],COUNTA($U$2:U1383)),"")</f>
        <v/>
      </c>
      <c r="Z1383" s="2" t="str">
        <f>IF(AND(Comodines[[#This Row],[Nuevo_Fuego]],Comodines[[#This Row],[L&amp;L]]),Comodines[[#This Row],[Contador]],"")</f>
        <v/>
      </c>
      <c r="AA1383" s="2" t="str">
        <f>IFERROR(SMALL(Comodines[FuegoC1],COUNTA($W$2:W1383)),"")</f>
        <v/>
      </c>
      <c r="AB1383" s="3"/>
      <c r="AD1383" s="3"/>
      <c r="AE1383" s="3"/>
    </row>
    <row r="1384" spans="1:31" ht="15" x14ac:dyDescent="0.25">
      <c r="A1384" s="25">
        <v>32.071359999999999</v>
      </c>
      <c r="B1384" s="18">
        <v>-90.247659999999996</v>
      </c>
      <c r="C1384" s="2">
        <v>307</v>
      </c>
      <c r="D1384" s="2">
        <v>0.3</v>
      </c>
      <c r="E1384" s="2">
        <v>0.6</v>
      </c>
      <c r="F1384" s="4">
        <v>42644</v>
      </c>
      <c r="G1384" s="2">
        <v>825</v>
      </c>
      <c r="H1384" s="2" t="s">
        <v>0</v>
      </c>
      <c r="I1384" s="2" t="s">
        <v>1</v>
      </c>
      <c r="J1384" s="2" t="s">
        <v>2</v>
      </c>
      <c r="K1384" s="2">
        <v>285.8</v>
      </c>
      <c r="L1384" s="2">
        <v>0</v>
      </c>
      <c r="M1384" s="6" t="s">
        <v>0</v>
      </c>
      <c r="N1384" s="23"/>
      <c r="O1384" s="21" t="str">
        <f>Comodines[[#This Row],[Lat_trunc]]&amp;Comodines[[#This Row],[Lon_trunc]]</f>
        <v>32.0715-90.2475</v>
      </c>
      <c r="P1384" s="21">
        <f>MROUND(Datos[[#This Row],[Latitude]],IF(Datos[[#This Row],[Latitude]]&lt;0,-Precisión,Precisión))</f>
        <v>32.0715</v>
      </c>
      <c r="Q1384" s="21">
        <f>MROUND(Datos[[#This Row],[Longitude]],IF(Datos[[#This Row],[Longitude]]&lt;0,-Precisión,Precisión))</f>
        <v>-90.247500000000002</v>
      </c>
      <c r="R1384" s="1">
        <v>1383</v>
      </c>
      <c r="S1384" s="5" t="b">
        <f>AND(Datos[[#This Row],[Latitude]]&gt;=Latitud_,Datos[[#This Row],[Latitude]]&lt;=_Latitud)</f>
        <v>0</v>
      </c>
      <c r="T1384" s="2" t="b">
        <f>AND(Datos[[#This Row],[Longitude]]&gt;=Longitud_,Datos[[#This Row],[Longitude]]&lt;=_Longitud)</f>
        <v>0</v>
      </c>
      <c r="U1384" s="2" t="b">
        <f>AND(Comodines[[#This Row],[Latitud]],Comodines[[#This Row],[Longitud]])</f>
        <v>0</v>
      </c>
      <c r="V1384" s="2" t="b">
        <f>IF(COUNTIFS($O$2:O1384,Comodines[[#This Row],[LatT&amp;LonT]],$F$2:F1384,Datos[[#This Row],[Acq_date]]-1)=0,TRUE,FALSE)</f>
        <v>1</v>
      </c>
      <c r="W1384" s="2" t="b">
        <f>AND(Comodines[[#This Row],[L&amp;L]],Comodines[[#This Row],[Nuevo_Fuego]])</f>
        <v>0</v>
      </c>
      <c r="X1384" s="2" t="str">
        <f>IF(Comodines[[#This Row],[L&amp;L]],Comodines[[#This Row],[Contador]],"")</f>
        <v/>
      </c>
      <c r="Y1384" s="2" t="str">
        <f>IFERROR(SMALL(Comodines[L&amp;LC1],COUNTA($U$2:U1384)),"")</f>
        <v/>
      </c>
      <c r="Z1384" s="2" t="str">
        <f>IF(AND(Comodines[[#This Row],[Nuevo_Fuego]],Comodines[[#This Row],[L&amp;L]]),Comodines[[#This Row],[Contador]],"")</f>
        <v/>
      </c>
      <c r="AA1384" s="2" t="str">
        <f>IFERROR(SMALL(Comodines[FuegoC1],COUNTA($W$2:W1384)),"")</f>
        <v/>
      </c>
      <c r="AB1384" s="3"/>
      <c r="AD1384" s="3"/>
      <c r="AE1384" s="3"/>
    </row>
    <row r="1385" spans="1:31" ht="15" x14ac:dyDescent="0.25">
      <c r="A1385" s="25">
        <v>32.068080000000002</v>
      </c>
      <c r="B1385" s="18">
        <v>-90.256360000000001</v>
      </c>
      <c r="C1385" s="2">
        <v>302.60000000000002</v>
      </c>
      <c r="D1385" s="2">
        <v>0.3</v>
      </c>
      <c r="E1385" s="2">
        <v>0.6</v>
      </c>
      <c r="F1385" s="4">
        <v>42644</v>
      </c>
      <c r="G1385" s="2">
        <v>825</v>
      </c>
      <c r="H1385" s="2" t="s">
        <v>0</v>
      </c>
      <c r="I1385" s="2" t="s">
        <v>1</v>
      </c>
      <c r="J1385" s="2" t="s">
        <v>2</v>
      </c>
      <c r="K1385" s="2">
        <v>285.39999999999998</v>
      </c>
      <c r="L1385" s="2">
        <v>0</v>
      </c>
      <c r="M1385" s="6" t="s">
        <v>0</v>
      </c>
      <c r="N1385" s="23"/>
      <c r="O1385" s="21" t="str">
        <f>Comodines[[#This Row],[Lat_trunc]]&amp;Comodines[[#This Row],[Lon_trunc]]</f>
        <v>32.068-90.2565</v>
      </c>
      <c r="P1385" s="21">
        <f>MROUND(Datos[[#This Row],[Latitude]],IF(Datos[[#This Row],[Latitude]]&lt;0,-Precisión,Precisión))</f>
        <v>32.067999999999998</v>
      </c>
      <c r="Q1385" s="21">
        <f>MROUND(Datos[[#This Row],[Longitude]],IF(Datos[[#This Row],[Longitude]]&lt;0,-Precisión,Precisión))</f>
        <v>-90.256500000000003</v>
      </c>
      <c r="R1385" s="1">
        <v>1384</v>
      </c>
      <c r="S1385" s="5" t="b">
        <f>AND(Datos[[#This Row],[Latitude]]&gt;=Latitud_,Datos[[#This Row],[Latitude]]&lt;=_Latitud)</f>
        <v>0</v>
      </c>
      <c r="T1385" s="2" t="b">
        <f>AND(Datos[[#This Row],[Longitude]]&gt;=Longitud_,Datos[[#This Row],[Longitude]]&lt;=_Longitud)</f>
        <v>0</v>
      </c>
      <c r="U1385" s="2" t="b">
        <f>AND(Comodines[[#This Row],[Latitud]],Comodines[[#This Row],[Longitud]])</f>
        <v>0</v>
      </c>
      <c r="V1385" s="2" t="b">
        <f>IF(COUNTIFS($O$2:O1385,Comodines[[#This Row],[LatT&amp;LonT]],$F$2:F1385,Datos[[#This Row],[Acq_date]]-1)=0,TRUE,FALSE)</f>
        <v>1</v>
      </c>
      <c r="W1385" s="2" t="b">
        <f>AND(Comodines[[#This Row],[L&amp;L]],Comodines[[#This Row],[Nuevo_Fuego]])</f>
        <v>0</v>
      </c>
      <c r="X1385" s="2" t="str">
        <f>IF(Comodines[[#This Row],[L&amp;L]],Comodines[[#This Row],[Contador]],"")</f>
        <v/>
      </c>
      <c r="Y1385" s="2" t="str">
        <f>IFERROR(SMALL(Comodines[L&amp;LC1],COUNTA($U$2:U1385)),"")</f>
        <v/>
      </c>
      <c r="Z1385" s="2" t="str">
        <f>IF(AND(Comodines[[#This Row],[Nuevo_Fuego]],Comodines[[#This Row],[L&amp;L]]),Comodines[[#This Row],[Contador]],"")</f>
        <v/>
      </c>
      <c r="AA1385" s="2" t="str">
        <f>IFERROR(SMALL(Comodines[FuegoC1],COUNTA($W$2:W1385)),"")</f>
        <v/>
      </c>
      <c r="AB1385" s="3"/>
      <c r="AD1385" s="3"/>
      <c r="AE1385" s="3"/>
    </row>
    <row r="1386" spans="1:31" ht="15" x14ac:dyDescent="0.25">
      <c r="A1386" s="25">
        <v>32.067230000000002</v>
      </c>
      <c r="B1386" s="18">
        <v>-90.252849999999995</v>
      </c>
      <c r="C1386" s="2">
        <v>302.2</v>
      </c>
      <c r="D1386" s="2">
        <v>0.3</v>
      </c>
      <c r="E1386" s="2">
        <v>0.6</v>
      </c>
      <c r="F1386" s="4">
        <v>42644</v>
      </c>
      <c r="G1386" s="2">
        <v>825</v>
      </c>
      <c r="H1386" s="2" t="s">
        <v>0</v>
      </c>
      <c r="I1386" s="2" t="s">
        <v>1</v>
      </c>
      <c r="J1386" s="2" t="s">
        <v>2</v>
      </c>
      <c r="K1386" s="2">
        <v>286</v>
      </c>
      <c r="L1386" s="2">
        <v>0</v>
      </c>
      <c r="M1386" s="6" t="s">
        <v>0</v>
      </c>
      <c r="N1386" s="23"/>
      <c r="O1386" s="21" t="str">
        <f>Comodines[[#This Row],[Lat_trunc]]&amp;Comodines[[#This Row],[Lon_trunc]]</f>
        <v>32.067-90.253</v>
      </c>
      <c r="P1386" s="21">
        <f>MROUND(Datos[[#This Row],[Latitude]],IF(Datos[[#This Row],[Latitude]]&lt;0,-Precisión,Precisión))</f>
        <v>32.067</v>
      </c>
      <c r="Q1386" s="21">
        <f>MROUND(Datos[[#This Row],[Longitude]],IF(Datos[[#This Row],[Longitude]]&lt;0,-Precisión,Precisión))</f>
        <v>-90.253</v>
      </c>
      <c r="R1386" s="1">
        <v>1385</v>
      </c>
      <c r="S1386" s="5" t="b">
        <f>AND(Datos[[#This Row],[Latitude]]&gt;=Latitud_,Datos[[#This Row],[Latitude]]&lt;=_Latitud)</f>
        <v>0</v>
      </c>
      <c r="T1386" s="2" t="b">
        <f>AND(Datos[[#This Row],[Longitude]]&gt;=Longitud_,Datos[[#This Row],[Longitude]]&lt;=_Longitud)</f>
        <v>0</v>
      </c>
      <c r="U1386" s="2" t="b">
        <f>AND(Comodines[[#This Row],[Latitud]],Comodines[[#This Row],[Longitud]])</f>
        <v>0</v>
      </c>
      <c r="V1386" s="2" t="b">
        <f>IF(COUNTIFS($O$2:O1386,Comodines[[#This Row],[LatT&amp;LonT]],$F$2:F1386,Datos[[#This Row],[Acq_date]]-1)=0,TRUE,FALSE)</f>
        <v>1</v>
      </c>
      <c r="W1386" s="2" t="b">
        <f>AND(Comodines[[#This Row],[L&amp;L]],Comodines[[#This Row],[Nuevo_Fuego]])</f>
        <v>0</v>
      </c>
      <c r="X1386" s="2" t="str">
        <f>IF(Comodines[[#This Row],[L&amp;L]],Comodines[[#This Row],[Contador]],"")</f>
        <v/>
      </c>
      <c r="Y1386" s="2" t="str">
        <f>IFERROR(SMALL(Comodines[L&amp;LC1],COUNTA($U$2:U1386)),"")</f>
        <v/>
      </c>
      <c r="Z1386" s="2" t="str">
        <f>IF(AND(Comodines[[#This Row],[Nuevo_Fuego]],Comodines[[#This Row],[L&amp;L]]),Comodines[[#This Row],[Contador]],"")</f>
        <v/>
      </c>
      <c r="AA1386" s="2" t="str">
        <f>IFERROR(SMALL(Comodines[FuegoC1],COUNTA($W$2:W1386)),"")</f>
        <v/>
      </c>
      <c r="AB1386" s="3"/>
      <c r="AD1386" s="3"/>
      <c r="AE1386" s="3"/>
    </row>
    <row r="1387" spans="1:31" ht="15" x14ac:dyDescent="0.25">
      <c r="A1387" s="25">
        <v>32.066380000000002</v>
      </c>
      <c r="B1387" s="18">
        <v>-90.249340000000004</v>
      </c>
      <c r="C1387" s="2">
        <v>298.2</v>
      </c>
      <c r="D1387" s="2">
        <v>0.3</v>
      </c>
      <c r="E1387" s="2">
        <v>0.6</v>
      </c>
      <c r="F1387" s="4">
        <v>42644</v>
      </c>
      <c r="G1387" s="2">
        <v>825</v>
      </c>
      <c r="H1387" s="2" t="s">
        <v>0</v>
      </c>
      <c r="I1387" s="2" t="s">
        <v>1</v>
      </c>
      <c r="J1387" s="2" t="s">
        <v>2</v>
      </c>
      <c r="K1387" s="2">
        <v>285.3</v>
      </c>
      <c r="L1387" s="2">
        <v>0</v>
      </c>
      <c r="M1387" s="6" t="s">
        <v>0</v>
      </c>
      <c r="N1387" s="23"/>
      <c r="O1387" s="21" t="str">
        <f>Comodines[[#This Row],[Lat_trunc]]&amp;Comodines[[#This Row],[Lon_trunc]]</f>
        <v>32.0665-90.2495</v>
      </c>
      <c r="P1387" s="21">
        <f>MROUND(Datos[[#This Row],[Latitude]],IF(Datos[[#This Row],[Latitude]]&lt;0,-Precisión,Precisión))</f>
        <v>32.066499999999998</v>
      </c>
      <c r="Q1387" s="21">
        <f>MROUND(Datos[[#This Row],[Longitude]],IF(Datos[[#This Row],[Longitude]]&lt;0,-Precisión,Precisión))</f>
        <v>-90.249499999999998</v>
      </c>
      <c r="R1387" s="1">
        <v>1386</v>
      </c>
      <c r="S1387" s="5" t="b">
        <f>AND(Datos[[#This Row],[Latitude]]&gt;=Latitud_,Datos[[#This Row],[Latitude]]&lt;=_Latitud)</f>
        <v>0</v>
      </c>
      <c r="T1387" s="2" t="b">
        <f>AND(Datos[[#This Row],[Longitude]]&gt;=Longitud_,Datos[[#This Row],[Longitude]]&lt;=_Longitud)</f>
        <v>0</v>
      </c>
      <c r="U1387" s="2" t="b">
        <f>AND(Comodines[[#This Row],[Latitud]],Comodines[[#This Row],[Longitud]])</f>
        <v>0</v>
      </c>
      <c r="V1387" s="2" t="b">
        <f>IF(COUNTIFS($O$2:O1387,Comodines[[#This Row],[LatT&amp;LonT]],$F$2:F1387,Datos[[#This Row],[Acq_date]]-1)=0,TRUE,FALSE)</f>
        <v>1</v>
      </c>
      <c r="W1387" s="2" t="b">
        <f>AND(Comodines[[#This Row],[L&amp;L]],Comodines[[#This Row],[Nuevo_Fuego]])</f>
        <v>0</v>
      </c>
      <c r="X1387" s="2" t="str">
        <f>IF(Comodines[[#This Row],[L&amp;L]],Comodines[[#This Row],[Contador]],"")</f>
        <v/>
      </c>
      <c r="Y1387" s="2" t="str">
        <f>IFERROR(SMALL(Comodines[L&amp;LC1],COUNTA($U$2:U1387)),"")</f>
        <v/>
      </c>
      <c r="Z1387" s="2" t="str">
        <f>IF(AND(Comodines[[#This Row],[Nuevo_Fuego]],Comodines[[#This Row],[L&amp;L]]),Comodines[[#This Row],[Contador]],"")</f>
        <v/>
      </c>
      <c r="AA1387" s="2" t="str">
        <f>IFERROR(SMALL(Comodines[FuegoC1],COUNTA($W$2:W1387)),"")</f>
        <v/>
      </c>
      <c r="AB1387" s="3"/>
      <c r="AD1387" s="3"/>
      <c r="AE1387" s="3"/>
    </row>
    <row r="1388" spans="1:31" ht="15" x14ac:dyDescent="0.25">
      <c r="A1388" s="25">
        <v>32.065519999999999</v>
      </c>
      <c r="B1388" s="18">
        <v>-90.245840000000001</v>
      </c>
      <c r="C1388" s="2">
        <v>296.5</v>
      </c>
      <c r="D1388" s="2">
        <v>0.3</v>
      </c>
      <c r="E1388" s="2">
        <v>0.6</v>
      </c>
      <c r="F1388" s="4">
        <v>42644</v>
      </c>
      <c r="G1388" s="2">
        <v>825</v>
      </c>
      <c r="H1388" s="2" t="s">
        <v>0</v>
      </c>
      <c r="I1388" s="2" t="s">
        <v>1</v>
      </c>
      <c r="J1388" s="2" t="s">
        <v>2</v>
      </c>
      <c r="K1388" s="2">
        <v>285.3</v>
      </c>
      <c r="L1388" s="2">
        <v>0</v>
      </c>
      <c r="M1388" s="6" t="s">
        <v>0</v>
      </c>
      <c r="N1388" s="23"/>
      <c r="O1388" s="21" t="str">
        <f>Comodines[[#This Row],[Lat_trunc]]&amp;Comodines[[#This Row],[Lon_trunc]]</f>
        <v>32.0655-90.246</v>
      </c>
      <c r="P1388" s="21">
        <f>MROUND(Datos[[#This Row],[Latitude]],IF(Datos[[#This Row],[Latitude]]&lt;0,-Precisión,Precisión))</f>
        <v>32.0655</v>
      </c>
      <c r="Q1388" s="21">
        <f>MROUND(Datos[[#This Row],[Longitude]],IF(Datos[[#This Row],[Longitude]]&lt;0,-Precisión,Precisión))</f>
        <v>-90.245999999999995</v>
      </c>
      <c r="R1388" s="1">
        <v>1387</v>
      </c>
      <c r="S1388" s="5" t="b">
        <f>AND(Datos[[#This Row],[Latitude]]&gt;=Latitud_,Datos[[#This Row],[Latitude]]&lt;=_Latitud)</f>
        <v>0</v>
      </c>
      <c r="T1388" s="2" t="b">
        <f>AND(Datos[[#This Row],[Longitude]]&gt;=Longitud_,Datos[[#This Row],[Longitude]]&lt;=_Longitud)</f>
        <v>0</v>
      </c>
      <c r="U1388" s="2" t="b">
        <f>AND(Comodines[[#This Row],[Latitud]],Comodines[[#This Row],[Longitud]])</f>
        <v>0</v>
      </c>
      <c r="V1388" s="2" t="b">
        <f>IF(COUNTIFS($O$2:O1388,Comodines[[#This Row],[LatT&amp;LonT]],$F$2:F1388,Datos[[#This Row],[Acq_date]]-1)=0,TRUE,FALSE)</f>
        <v>1</v>
      </c>
      <c r="W1388" s="2" t="b">
        <f>AND(Comodines[[#This Row],[L&amp;L]],Comodines[[#This Row],[Nuevo_Fuego]])</f>
        <v>0</v>
      </c>
      <c r="X1388" s="2" t="str">
        <f>IF(Comodines[[#This Row],[L&amp;L]],Comodines[[#This Row],[Contador]],"")</f>
        <v/>
      </c>
      <c r="Y1388" s="2" t="str">
        <f>IFERROR(SMALL(Comodines[L&amp;LC1],COUNTA($U$2:U1388)),"")</f>
        <v/>
      </c>
      <c r="Z1388" s="2" t="str">
        <f>IF(AND(Comodines[[#This Row],[Nuevo_Fuego]],Comodines[[#This Row],[L&amp;L]]),Comodines[[#This Row],[Contador]],"")</f>
        <v/>
      </c>
      <c r="AA1388" s="2" t="str">
        <f>IFERROR(SMALL(Comodines[FuegoC1],COUNTA($W$2:W1388)),"")</f>
        <v/>
      </c>
      <c r="AB1388" s="3"/>
      <c r="AD1388" s="3"/>
      <c r="AE1388" s="3"/>
    </row>
    <row r="1389" spans="1:31" ht="15" x14ac:dyDescent="0.25">
      <c r="A1389" s="25">
        <v>31.646100000000001</v>
      </c>
      <c r="B1389" s="18">
        <v>-89.75027</v>
      </c>
      <c r="C1389" s="2">
        <v>298.10000000000002</v>
      </c>
      <c r="D1389" s="2">
        <v>0.4</v>
      </c>
      <c r="E1389" s="2">
        <v>0.6</v>
      </c>
      <c r="F1389" s="4">
        <v>42644</v>
      </c>
      <c r="G1389" s="2">
        <v>825</v>
      </c>
      <c r="H1389" s="2" t="s">
        <v>0</v>
      </c>
      <c r="I1389" s="2" t="s">
        <v>1</v>
      </c>
      <c r="J1389" s="2" t="s">
        <v>2</v>
      </c>
      <c r="K1389" s="2">
        <v>284.5</v>
      </c>
      <c r="L1389" s="2">
        <v>0</v>
      </c>
      <c r="M1389" s="6" t="s">
        <v>0</v>
      </c>
      <c r="N1389" s="23"/>
      <c r="O1389" s="21" t="str">
        <f>Comodines[[#This Row],[Lat_trunc]]&amp;Comodines[[#This Row],[Lon_trunc]]</f>
        <v>31.646-89.7505</v>
      </c>
      <c r="P1389" s="21">
        <f>MROUND(Datos[[#This Row],[Latitude]],IF(Datos[[#This Row],[Latitude]]&lt;0,-Precisión,Precisión))</f>
        <v>31.646000000000001</v>
      </c>
      <c r="Q1389" s="21">
        <f>MROUND(Datos[[#This Row],[Longitude]],IF(Datos[[#This Row],[Longitude]]&lt;0,-Precisión,Precisión))</f>
        <v>-89.750500000000002</v>
      </c>
      <c r="R1389" s="1">
        <v>1388</v>
      </c>
      <c r="S1389" s="5" t="b">
        <f>AND(Datos[[#This Row],[Latitude]]&gt;=Latitud_,Datos[[#This Row],[Latitude]]&lt;=_Latitud)</f>
        <v>0</v>
      </c>
      <c r="T1389" s="2" t="b">
        <f>AND(Datos[[#This Row],[Longitude]]&gt;=Longitud_,Datos[[#This Row],[Longitude]]&lt;=_Longitud)</f>
        <v>0</v>
      </c>
      <c r="U1389" s="2" t="b">
        <f>AND(Comodines[[#This Row],[Latitud]],Comodines[[#This Row],[Longitud]])</f>
        <v>0</v>
      </c>
      <c r="V1389" s="2" t="b">
        <f>IF(COUNTIFS($O$2:O1389,Comodines[[#This Row],[LatT&amp;LonT]],$F$2:F1389,Datos[[#This Row],[Acq_date]]-1)=0,TRUE,FALSE)</f>
        <v>1</v>
      </c>
      <c r="W1389" s="2" t="b">
        <f>AND(Comodines[[#This Row],[L&amp;L]],Comodines[[#This Row],[Nuevo_Fuego]])</f>
        <v>0</v>
      </c>
      <c r="X1389" s="2" t="str">
        <f>IF(Comodines[[#This Row],[L&amp;L]],Comodines[[#This Row],[Contador]],"")</f>
        <v/>
      </c>
      <c r="Y1389" s="2" t="str">
        <f>IFERROR(SMALL(Comodines[L&amp;LC1],COUNTA($U$2:U1389)),"")</f>
        <v/>
      </c>
      <c r="Z1389" s="2" t="str">
        <f>IF(AND(Comodines[[#This Row],[Nuevo_Fuego]],Comodines[[#This Row],[L&amp;L]]),Comodines[[#This Row],[Contador]],"")</f>
        <v/>
      </c>
      <c r="AA1389" s="2" t="str">
        <f>IFERROR(SMALL(Comodines[FuegoC1],COUNTA($W$2:W1389)),"")</f>
        <v/>
      </c>
      <c r="AB1389" s="3"/>
      <c r="AD1389" s="3"/>
      <c r="AE1389" s="3"/>
    </row>
    <row r="1390" spans="1:31" ht="15" x14ac:dyDescent="0.25">
      <c r="A1390" s="25">
        <v>31.15429</v>
      </c>
      <c r="B1390" s="18">
        <v>-87.988460000000003</v>
      </c>
      <c r="C1390" s="2">
        <v>298.3</v>
      </c>
      <c r="D1390" s="2">
        <v>0.5</v>
      </c>
      <c r="E1390" s="2">
        <v>0.7</v>
      </c>
      <c r="F1390" s="4">
        <v>42644</v>
      </c>
      <c r="G1390" s="2">
        <v>825</v>
      </c>
      <c r="H1390" s="2" t="s">
        <v>0</v>
      </c>
      <c r="I1390" s="2" t="s">
        <v>1</v>
      </c>
      <c r="J1390" s="2" t="s">
        <v>2</v>
      </c>
      <c r="K1390" s="2">
        <v>285.8</v>
      </c>
      <c r="L1390" s="2">
        <v>0</v>
      </c>
      <c r="M1390" s="6" t="s">
        <v>0</v>
      </c>
      <c r="N1390" s="23"/>
      <c r="O1390" s="21" t="str">
        <f>Comodines[[#This Row],[Lat_trunc]]&amp;Comodines[[#This Row],[Lon_trunc]]</f>
        <v>31.1545-87.9885</v>
      </c>
      <c r="P1390" s="21">
        <f>MROUND(Datos[[#This Row],[Latitude]],IF(Datos[[#This Row],[Latitude]]&lt;0,-Precisión,Precisión))</f>
        <v>31.154500000000002</v>
      </c>
      <c r="Q1390" s="21">
        <f>MROUND(Datos[[#This Row],[Longitude]],IF(Datos[[#This Row],[Longitude]]&lt;0,-Precisión,Precisión))</f>
        <v>-87.988500000000002</v>
      </c>
      <c r="R1390" s="1">
        <v>1389</v>
      </c>
      <c r="S1390" s="5" t="b">
        <f>AND(Datos[[#This Row],[Latitude]]&gt;=Latitud_,Datos[[#This Row],[Latitude]]&lt;=_Latitud)</f>
        <v>0</v>
      </c>
      <c r="T1390" s="2" t="b">
        <f>AND(Datos[[#This Row],[Longitude]]&gt;=Longitud_,Datos[[#This Row],[Longitude]]&lt;=_Longitud)</f>
        <v>0</v>
      </c>
      <c r="U1390" s="2" t="b">
        <f>AND(Comodines[[#This Row],[Latitud]],Comodines[[#This Row],[Longitud]])</f>
        <v>0</v>
      </c>
      <c r="V1390" s="2" t="b">
        <f>IF(COUNTIFS($O$2:O1390,Comodines[[#This Row],[LatT&amp;LonT]],$F$2:F1390,Datos[[#This Row],[Acq_date]]-1)=0,TRUE,FALSE)</f>
        <v>1</v>
      </c>
      <c r="W1390" s="2" t="b">
        <f>AND(Comodines[[#This Row],[L&amp;L]],Comodines[[#This Row],[Nuevo_Fuego]])</f>
        <v>0</v>
      </c>
      <c r="X1390" s="2" t="str">
        <f>IF(Comodines[[#This Row],[L&amp;L]],Comodines[[#This Row],[Contador]],"")</f>
        <v/>
      </c>
      <c r="Y1390" s="2" t="str">
        <f>IFERROR(SMALL(Comodines[L&amp;LC1],COUNTA($U$2:U1390)),"")</f>
        <v/>
      </c>
      <c r="Z1390" s="2" t="str">
        <f>IF(AND(Comodines[[#This Row],[Nuevo_Fuego]],Comodines[[#This Row],[L&amp;L]]),Comodines[[#This Row],[Contador]],"")</f>
        <v/>
      </c>
      <c r="AA1390" s="2" t="str">
        <f>IFERROR(SMALL(Comodines[FuegoC1],COUNTA($W$2:W1390)),"")</f>
        <v/>
      </c>
      <c r="AB1390" s="3"/>
      <c r="AD1390" s="3"/>
      <c r="AE1390" s="3"/>
    </row>
    <row r="1391" spans="1:31" ht="15" x14ac:dyDescent="0.25">
      <c r="A1391" s="25">
        <v>31.152989999999999</v>
      </c>
      <c r="B1391" s="18">
        <v>-87.98357</v>
      </c>
      <c r="C1391" s="2">
        <v>298.39999999999998</v>
      </c>
      <c r="D1391" s="2">
        <v>0.5</v>
      </c>
      <c r="E1391" s="2">
        <v>0.7</v>
      </c>
      <c r="F1391" s="4">
        <v>42644</v>
      </c>
      <c r="G1391" s="2">
        <v>825</v>
      </c>
      <c r="H1391" s="2" t="s">
        <v>0</v>
      </c>
      <c r="I1391" s="2" t="s">
        <v>1</v>
      </c>
      <c r="J1391" s="2" t="s">
        <v>2</v>
      </c>
      <c r="K1391" s="2">
        <v>287</v>
      </c>
      <c r="L1391" s="2">
        <v>0</v>
      </c>
      <c r="M1391" s="6" t="s">
        <v>0</v>
      </c>
      <c r="N1391" s="23"/>
      <c r="O1391" s="21" t="str">
        <f>Comodines[[#This Row],[Lat_trunc]]&amp;Comodines[[#This Row],[Lon_trunc]]</f>
        <v>31.153-87.9835</v>
      </c>
      <c r="P1391" s="21">
        <f>MROUND(Datos[[#This Row],[Latitude]],IF(Datos[[#This Row],[Latitude]]&lt;0,-Precisión,Precisión))</f>
        <v>31.153000000000002</v>
      </c>
      <c r="Q1391" s="21">
        <f>MROUND(Datos[[#This Row],[Longitude]],IF(Datos[[#This Row],[Longitude]]&lt;0,-Precisión,Precisión))</f>
        <v>-87.983500000000006</v>
      </c>
      <c r="R1391" s="1">
        <v>1390</v>
      </c>
      <c r="S1391" s="5" t="b">
        <f>AND(Datos[[#This Row],[Latitude]]&gt;=Latitud_,Datos[[#This Row],[Latitude]]&lt;=_Latitud)</f>
        <v>0</v>
      </c>
      <c r="T1391" s="2" t="b">
        <f>AND(Datos[[#This Row],[Longitude]]&gt;=Longitud_,Datos[[#This Row],[Longitude]]&lt;=_Longitud)</f>
        <v>0</v>
      </c>
      <c r="U1391" s="2" t="b">
        <f>AND(Comodines[[#This Row],[Latitud]],Comodines[[#This Row],[Longitud]])</f>
        <v>0</v>
      </c>
      <c r="V1391" s="2" t="b">
        <f>IF(COUNTIFS($O$2:O1391,Comodines[[#This Row],[LatT&amp;LonT]],$F$2:F1391,Datos[[#This Row],[Acq_date]]-1)=0,TRUE,FALSE)</f>
        <v>1</v>
      </c>
      <c r="W1391" s="2" t="b">
        <f>AND(Comodines[[#This Row],[L&amp;L]],Comodines[[#This Row],[Nuevo_Fuego]])</f>
        <v>0</v>
      </c>
      <c r="X1391" s="2" t="str">
        <f>IF(Comodines[[#This Row],[L&amp;L]],Comodines[[#This Row],[Contador]],"")</f>
        <v/>
      </c>
      <c r="Y1391" s="2" t="str">
        <f>IFERROR(SMALL(Comodines[L&amp;LC1],COUNTA($U$2:U1391)),"")</f>
        <v/>
      </c>
      <c r="Z1391" s="2" t="str">
        <f>IF(AND(Comodines[[#This Row],[Nuevo_Fuego]],Comodines[[#This Row],[L&amp;L]]),Comodines[[#This Row],[Contador]],"")</f>
        <v/>
      </c>
      <c r="AA1391" s="2" t="str">
        <f>IFERROR(SMALL(Comodines[FuegoC1],COUNTA($W$2:W1391)),"")</f>
        <v/>
      </c>
      <c r="AB1391" s="3"/>
      <c r="AD1391" s="3"/>
      <c r="AE1391" s="3"/>
    </row>
    <row r="1392" spans="1:31" ht="15" x14ac:dyDescent="0.25">
      <c r="A1392" s="25">
        <v>31.151689999999999</v>
      </c>
      <c r="B1392" s="18">
        <v>-87.978660000000005</v>
      </c>
      <c r="C1392" s="2">
        <v>297.39999999999998</v>
      </c>
      <c r="D1392" s="2">
        <v>0.5</v>
      </c>
      <c r="E1392" s="2">
        <v>0.7</v>
      </c>
      <c r="F1392" s="4">
        <v>42644</v>
      </c>
      <c r="G1392" s="2">
        <v>825</v>
      </c>
      <c r="H1392" s="2" t="s">
        <v>0</v>
      </c>
      <c r="I1392" s="2" t="s">
        <v>1</v>
      </c>
      <c r="J1392" s="2" t="s">
        <v>2</v>
      </c>
      <c r="K1392" s="2">
        <v>287</v>
      </c>
      <c r="L1392" s="2">
        <v>0</v>
      </c>
      <c r="M1392" s="6" t="s">
        <v>0</v>
      </c>
      <c r="N1392" s="23"/>
      <c r="O1392" s="21" t="str">
        <f>Comodines[[#This Row],[Lat_trunc]]&amp;Comodines[[#This Row],[Lon_trunc]]</f>
        <v>31.1515-87.9785</v>
      </c>
      <c r="P1392" s="21">
        <f>MROUND(Datos[[#This Row],[Latitude]],IF(Datos[[#This Row],[Latitude]]&lt;0,-Precisión,Precisión))</f>
        <v>31.151500000000002</v>
      </c>
      <c r="Q1392" s="21">
        <f>MROUND(Datos[[#This Row],[Longitude]],IF(Datos[[#This Row],[Longitude]]&lt;0,-Precisión,Precisión))</f>
        <v>-87.978499999999997</v>
      </c>
      <c r="R1392" s="1">
        <v>1391</v>
      </c>
      <c r="S1392" s="5" t="b">
        <f>AND(Datos[[#This Row],[Latitude]]&gt;=Latitud_,Datos[[#This Row],[Latitude]]&lt;=_Latitud)</f>
        <v>0</v>
      </c>
      <c r="T1392" s="2" t="b">
        <f>AND(Datos[[#This Row],[Longitude]]&gt;=Longitud_,Datos[[#This Row],[Longitude]]&lt;=_Longitud)</f>
        <v>0</v>
      </c>
      <c r="U1392" s="2" t="b">
        <f>AND(Comodines[[#This Row],[Latitud]],Comodines[[#This Row],[Longitud]])</f>
        <v>0</v>
      </c>
      <c r="V1392" s="2" t="b">
        <f>IF(COUNTIFS($O$2:O1392,Comodines[[#This Row],[LatT&amp;LonT]],$F$2:F1392,Datos[[#This Row],[Acq_date]]-1)=0,TRUE,FALSE)</f>
        <v>1</v>
      </c>
      <c r="W1392" s="2" t="b">
        <f>AND(Comodines[[#This Row],[L&amp;L]],Comodines[[#This Row],[Nuevo_Fuego]])</f>
        <v>0</v>
      </c>
      <c r="X1392" s="2" t="str">
        <f>IF(Comodines[[#This Row],[L&amp;L]],Comodines[[#This Row],[Contador]],"")</f>
        <v/>
      </c>
      <c r="Y1392" s="2" t="str">
        <f>IFERROR(SMALL(Comodines[L&amp;LC1],COUNTA($U$2:U1392)),"")</f>
        <v/>
      </c>
      <c r="Z1392" s="2" t="str">
        <f>IF(AND(Comodines[[#This Row],[Nuevo_Fuego]],Comodines[[#This Row],[L&amp;L]]),Comodines[[#This Row],[Contador]],"")</f>
        <v/>
      </c>
      <c r="AA1392" s="2" t="str">
        <f>IFERROR(SMALL(Comodines[FuegoC1],COUNTA($W$2:W1392)),"")</f>
        <v/>
      </c>
      <c r="AB1392" s="3"/>
      <c r="AD1392" s="3"/>
      <c r="AE1392" s="3"/>
    </row>
    <row r="1393" spans="1:31" ht="15" x14ac:dyDescent="0.25">
      <c r="A1393" s="25">
        <v>31.14856</v>
      </c>
      <c r="B1393" s="18">
        <v>-87.990520000000004</v>
      </c>
      <c r="C1393" s="2">
        <v>307.3</v>
      </c>
      <c r="D1393" s="2">
        <v>0.5</v>
      </c>
      <c r="E1393" s="2">
        <v>0.7</v>
      </c>
      <c r="F1393" s="4">
        <v>42644</v>
      </c>
      <c r="G1393" s="2">
        <v>825</v>
      </c>
      <c r="H1393" s="2" t="s">
        <v>0</v>
      </c>
      <c r="I1393" s="2" t="s">
        <v>1</v>
      </c>
      <c r="J1393" s="2" t="s">
        <v>2</v>
      </c>
      <c r="K1393" s="2">
        <v>285.8</v>
      </c>
      <c r="L1393" s="2">
        <v>0</v>
      </c>
      <c r="M1393" s="6" t="s">
        <v>0</v>
      </c>
      <c r="N1393" s="23"/>
      <c r="O1393" s="21" t="str">
        <f>Comodines[[#This Row],[Lat_trunc]]&amp;Comodines[[#This Row],[Lon_trunc]]</f>
        <v>31.1485-87.9905</v>
      </c>
      <c r="P1393" s="21">
        <f>MROUND(Datos[[#This Row],[Latitude]],IF(Datos[[#This Row],[Latitude]]&lt;0,-Precisión,Precisión))</f>
        <v>31.148500000000002</v>
      </c>
      <c r="Q1393" s="21">
        <f>MROUND(Datos[[#This Row],[Longitude]],IF(Datos[[#This Row],[Longitude]]&lt;0,-Precisión,Precisión))</f>
        <v>-87.990499999999997</v>
      </c>
      <c r="R1393" s="1">
        <v>1392</v>
      </c>
      <c r="S1393" s="5" t="b">
        <f>AND(Datos[[#This Row],[Latitude]]&gt;=Latitud_,Datos[[#This Row],[Latitude]]&lt;=_Latitud)</f>
        <v>0</v>
      </c>
      <c r="T1393" s="2" t="b">
        <f>AND(Datos[[#This Row],[Longitude]]&gt;=Longitud_,Datos[[#This Row],[Longitude]]&lt;=_Longitud)</f>
        <v>0</v>
      </c>
      <c r="U1393" s="2" t="b">
        <f>AND(Comodines[[#This Row],[Latitud]],Comodines[[#This Row],[Longitud]])</f>
        <v>0</v>
      </c>
      <c r="V1393" s="2" t="b">
        <f>IF(COUNTIFS($O$2:O1393,Comodines[[#This Row],[LatT&amp;LonT]],$F$2:F1393,Datos[[#This Row],[Acq_date]]-1)=0,TRUE,FALSE)</f>
        <v>1</v>
      </c>
      <c r="W1393" s="2" t="b">
        <f>AND(Comodines[[#This Row],[L&amp;L]],Comodines[[#This Row],[Nuevo_Fuego]])</f>
        <v>0</v>
      </c>
      <c r="X1393" s="2" t="str">
        <f>IF(Comodines[[#This Row],[L&amp;L]],Comodines[[#This Row],[Contador]],"")</f>
        <v/>
      </c>
      <c r="Y1393" s="2" t="str">
        <f>IFERROR(SMALL(Comodines[L&amp;LC1],COUNTA($U$2:U1393)),"")</f>
        <v/>
      </c>
      <c r="Z1393" s="2" t="str">
        <f>IF(AND(Comodines[[#This Row],[Nuevo_Fuego]],Comodines[[#This Row],[L&amp;L]]),Comodines[[#This Row],[Contador]],"")</f>
        <v/>
      </c>
      <c r="AA1393" s="2" t="str">
        <f>IFERROR(SMALL(Comodines[FuegoC1],COUNTA($W$2:W1393)),"")</f>
        <v/>
      </c>
      <c r="AB1393" s="3"/>
      <c r="AD1393" s="3"/>
      <c r="AE1393" s="3"/>
    </row>
    <row r="1394" spans="1:31" ht="15" x14ac:dyDescent="0.25">
      <c r="A1394" s="25">
        <v>31.147259999999999</v>
      </c>
      <c r="B1394" s="18">
        <v>-87.985619999999997</v>
      </c>
      <c r="C1394" s="2">
        <v>309.5</v>
      </c>
      <c r="D1394" s="2">
        <v>0.5</v>
      </c>
      <c r="E1394" s="2">
        <v>0.7</v>
      </c>
      <c r="F1394" s="4">
        <v>42644</v>
      </c>
      <c r="G1394" s="2">
        <v>825</v>
      </c>
      <c r="H1394" s="2" t="s">
        <v>0</v>
      </c>
      <c r="I1394" s="2" t="s">
        <v>1</v>
      </c>
      <c r="J1394" s="2" t="s">
        <v>2</v>
      </c>
      <c r="K1394" s="2">
        <v>287.10000000000002</v>
      </c>
      <c r="L1394" s="2">
        <v>0</v>
      </c>
      <c r="M1394" s="6" t="s">
        <v>0</v>
      </c>
      <c r="N1394" s="23"/>
      <c r="O1394" s="21" t="str">
        <f>Comodines[[#This Row],[Lat_trunc]]&amp;Comodines[[#This Row],[Lon_trunc]]</f>
        <v>31.1475-87.9855</v>
      </c>
      <c r="P1394" s="21">
        <f>MROUND(Datos[[#This Row],[Latitude]],IF(Datos[[#This Row],[Latitude]]&lt;0,-Precisión,Precisión))</f>
        <v>31.147500000000001</v>
      </c>
      <c r="Q1394" s="21">
        <f>MROUND(Datos[[#This Row],[Longitude]],IF(Datos[[#This Row],[Longitude]]&lt;0,-Precisión,Precisión))</f>
        <v>-87.985500000000002</v>
      </c>
      <c r="R1394" s="1">
        <v>1393</v>
      </c>
      <c r="S1394" s="5" t="b">
        <f>AND(Datos[[#This Row],[Latitude]]&gt;=Latitud_,Datos[[#This Row],[Latitude]]&lt;=_Latitud)</f>
        <v>0</v>
      </c>
      <c r="T1394" s="2" t="b">
        <f>AND(Datos[[#This Row],[Longitude]]&gt;=Longitud_,Datos[[#This Row],[Longitude]]&lt;=_Longitud)</f>
        <v>0</v>
      </c>
      <c r="U1394" s="2" t="b">
        <f>AND(Comodines[[#This Row],[Latitud]],Comodines[[#This Row],[Longitud]])</f>
        <v>0</v>
      </c>
      <c r="V1394" s="2" t="b">
        <f>IF(COUNTIFS($O$2:O1394,Comodines[[#This Row],[LatT&amp;LonT]],$F$2:F1394,Datos[[#This Row],[Acq_date]]-1)=0,TRUE,FALSE)</f>
        <v>1</v>
      </c>
      <c r="W1394" s="2" t="b">
        <f>AND(Comodines[[#This Row],[L&amp;L]],Comodines[[#This Row],[Nuevo_Fuego]])</f>
        <v>0</v>
      </c>
      <c r="X1394" s="2" t="str">
        <f>IF(Comodines[[#This Row],[L&amp;L]],Comodines[[#This Row],[Contador]],"")</f>
        <v/>
      </c>
      <c r="Y1394" s="2" t="str">
        <f>IFERROR(SMALL(Comodines[L&amp;LC1],COUNTA($U$2:U1394)),"")</f>
        <v/>
      </c>
      <c r="Z1394" s="2" t="str">
        <f>IF(AND(Comodines[[#This Row],[Nuevo_Fuego]],Comodines[[#This Row],[L&amp;L]]),Comodines[[#This Row],[Contador]],"")</f>
        <v/>
      </c>
      <c r="AA1394" s="2" t="str">
        <f>IFERROR(SMALL(Comodines[FuegoC1],COUNTA($W$2:W1394)),"")</f>
        <v/>
      </c>
      <c r="AB1394" s="3"/>
      <c r="AD1394" s="3"/>
      <c r="AE1394" s="3"/>
    </row>
    <row r="1395" spans="1:31" ht="15" x14ac:dyDescent="0.25">
      <c r="A1395" s="25">
        <v>31.153839999999999</v>
      </c>
      <c r="B1395" s="18">
        <v>-87.97954</v>
      </c>
      <c r="C1395" s="2">
        <v>307.39999999999998</v>
      </c>
      <c r="D1395" s="2">
        <v>0.5</v>
      </c>
      <c r="E1395" s="2">
        <v>0.7</v>
      </c>
      <c r="F1395" s="4">
        <v>42644</v>
      </c>
      <c r="G1395" s="2">
        <v>825</v>
      </c>
      <c r="H1395" s="2" t="s">
        <v>0</v>
      </c>
      <c r="I1395" s="2" t="s">
        <v>1</v>
      </c>
      <c r="J1395" s="2" t="s">
        <v>2</v>
      </c>
      <c r="K1395" s="2">
        <v>288.10000000000002</v>
      </c>
      <c r="L1395" s="2">
        <v>0</v>
      </c>
      <c r="M1395" s="6" t="s">
        <v>0</v>
      </c>
      <c r="N1395" s="23"/>
      <c r="O1395" s="21" t="str">
        <f>Comodines[[#This Row],[Lat_trunc]]&amp;Comodines[[#This Row],[Lon_trunc]]</f>
        <v>31.154-87.9795</v>
      </c>
      <c r="P1395" s="21">
        <f>MROUND(Datos[[#This Row],[Latitude]],IF(Datos[[#This Row],[Latitude]]&lt;0,-Precisión,Precisión))</f>
        <v>31.154</v>
      </c>
      <c r="Q1395" s="21">
        <f>MROUND(Datos[[#This Row],[Longitude]],IF(Datos[[#This Row],[Longitude]]&lt;0,-Precisión,Precisión))</f>
        <v>-87.979500000000002</v>
      </c>
      <c r="R1395" s="1">
        <v>1394</v>
      </c>
      <c r="S1395" s="5" t="b">
        <f>AND(Datos[[#This Row],[Latitude]]&gt;=Latitud_,Datos[[#This Row],[Latitude]]&lt;=_Latitud)</f>
        <v>0</v>
      </c>
      <c r="T1395" s="2" t="b">
        <f>AND(Datos[[#This Row],[Longitude]]&gt;=Longitud_,Datos[[#This Row],[Longitude]]&lt;=_Longitud)</f>
        <v>0</v>
      </c>
      <c r="U1395" s="2" t="b">
        <f>AND(Comodines[[#This Row],[Latitud]],Comodines[[#This Row],[Longitud]])</f>
        <v>0</v>
      </c>
      <c r="V1395" s="2" t="b">
        <f>IF(COUNTIFS($O$2:O1395,Comodines[[#This Row],[LatT&amp;LonT]],$F$2:F1395,Datos[[#This Row],[Acq_date]]-1)=0,TRUE,FALSE)</f>
        <v>1</v>
      </c>
      <c r="W1395" s="2" t="b">
        <f>AND(Comodines[[#This Row],[L&amp;L]],Comodines[[#This Row],[Nuevo_Fuego]])</f>
        <v>0</v>
      </c>
      <c r="X1395" s="2" t="str">
        <f>IF(Comodines[[#This Row],[L&amp;L]],Comodines[[#This Row],[Contador]],"")</f>
        <v/>
      </c>
      <c r="Y1395" s="2" t="str">
        <f>IFERROR(SMALL(Comodines[L&amp;LC1],COUNTA($U$2:U1395)),"")</f>
        <v/>
      </c>
      <c r="Z1395" s="2" t="str">
        <f>IF(AND(Comodines[[#This Row],[Nuevo_Fuego]],Comodines[[#This Row],[L&amp;L]]),Comodines[[#This Row],[Contador]],"")</f>
        <v/>
      </c>
      <c r="AA1395" s="2" t="str">
        <f>IFERROR(SMALL(Comodines[FuegoC1],COUNTA($W$2:W1395)),"")</f>
        <v/>
      </c>
      <c r="AB1395" s="3"/>
      <c r="AD1395" s="3"/>
      <c r="AE1395" s="3"/>
    </row>
    <row r="1396" spans="1:31" ht="15" x14ac:dyDescent="0.25">
      <c r="A1396" s="25">
        <v>31.149380000000001</v>
      </c>
      <c r="B1396" s="18">
        <v>-87.986509999999996</v>
      </c>
      <c r="C1396" s="2">
        <v>326.3</v>
      </c>
      <c r="D1396" s="2">
        <v>0.5</v>
      </c>
      <c r="E1396" s="2">
        <v>0.7</v>
      </c>
      <c r="F1396" s="4">
        <v>42644</v>
      </c>
      <c r="G1396" s="2">
        <v>825</v>
      </c>
      <c r="H1396" s="2" t="s">
        <v>0</v>
      </c>
      <c r="I1396" s="2" t="s">
        <v>1</v>
      </c>
      <c r="J1396" s="2" t="s">
        <v>2</v>
      </c>
      <c r="K1396" s="2">
        <v>288.60000000000002</v>
      </c>
      <c r="L1396" s="2">
        <v>0</v>
      </c>
      <c r="M1396" s="6" t="s">
        <v>0</v>
      </c>
      <c r="N1396" s="23"/>
      <c r="O1396" s="21" t="str">
        <f>Comodines[[#This Row],[Lat_trunc]]&amp;Comodines[[#This Row],[Lon_trunc]]</f>
        <v>31.1495-87.9865</v>
      </c>
      <c r="P1396" s="21">
        <f>MROUND(Datos[[#This Row],[Latitude]],IF(Datos[[#This Row],[Latitude]]&lt;0,-Precisión,Precisión))</f>
        <v>31.1495</v>
      </c>
      <c r="Q1396" s="21">
        <f>MROUND(Datos[[#This Row],[Longitude]],IF(Datos[[#This Row],[Longitude]]&lt;0,-Precisión,Precisión))</f>
        <v>-87.986500000000007</v>
      </c>
      <c r="R1396" s="1">
        <v>1395</v>
      </c>
      <c r="S1396" s="5" t="b">
        <f>AND(Datos[[#This Row],[Latitude]]&gt;=Latitud_,Datos[[#This Row],[Latitude]]&lt;=_Latitud)</f>
        <v>0</v>
      </c>
      <c r="T1396" s="2" t="b">
        <f>AND(Datos[[#This Row],[Longitude]]&gt;=Longitud_,Datos[[#This Row],[Longitude]]&lt;=_Longitud)</f>
        <v>0</v>
      </c>
      <c r="U1396" s="2" t="b">
        <f>AND(Comodines[[#This Row],[Latitud]],Comodines[[#This Row],[Longitud]])</f>
        <v>0</v>
      </c>
      <c r="V1396" s="2" t="b">
        <f>IF(COUNTIFS($O$2:O1396,Comodines[[#This Row],[LatT&amp;LonT]],$F$2:F1396,Datos[[#This Row],[Acq_date]]-1)=0,TRUE,FALSE)</f>
        <v>1</v>
      </c>
      <c r="W1396" s="2" t="b">
        <f>AND(Comodines[[#This Row],[L&amp;L]],Comodines[[#This Row],[Nuevo_Fuego]])</f>
        <v>0</v>
      </c>
      <c r="X1396" s="2" t="str">
        <f>IF(Comodines[[#This Row],[L&amp;L]],Comodines[[#This Row],[Contador]],"")</f>
        <v/>
      </c>
      <c r="Y1396" s="2" t="str">
        <f>IFERROR(SMALL(Comodines[L&amp;LC1],COUNTA($U$2:U1396)),"")</f>
        <v/>
      </c>
      <c r="Z1396" s="2" t="str">
        <f>IF(AND(Comodines[[#This Row],[Nuevo_Fuego]],Comodines[[#This Row],[L&amp;L]]),Comodines[[#This Row],[Contador]],"")</f>
        <v/>
      </c>
      <c r="AA1396" s="2" t="str">
        <f>IFERROR(SMALL(Comodines[FuegoC1],COUNTA($W$2:W1396)),"")</f>
        <v/>
      </c>
      <c r="AB1396" s="3"/>
      <c r="AD1396" s="3"/>
      <c r="AE1396" s="3"/>
    </row>
    <row r="1397" spans="1:31" ht="15" x14ac:dyDescent="0.25">
      <c r="A1397" s="25">
        <v>31.37959</v>
      </c>
      <c r="B1397" s="18">
        <v>-89.263760000000005</v>
      </c>
      <c r="C1397" s="2">
        <v>297.8</v>
      </c>
      <c r="D1397" s="2">
        <v>0.4</v>
      </c>
      <c r="E1397" s="2">
        <v>0.6</v>
      </c>
      <c r="F1397" s="4">
        <v>42644</v>
      </c>
      <c r="G1397" s="2">
        <v>825</v>
      </c>
      <c r="H1397" s="2" t="s">
        <v>0</v>
      </c>
      <c r="I1397" s="2" t="s">
        <v>1</v>
      </c>
      <c r="J1397" s="2" t="s">
        <v>2</v>
      </c>
      <c r="K1397" s="2">
        <v>285.7</v>
      </c>
      <c r="L1397" s="2">
        <v>0</v>
      </c>
      <c r="M1397" s="6" t="s">
        <v>0</v>
      </c>
      <c r="N1397" s="23"/>
      <c r="O1397" s="21" t="str">
        <f>Comodines[[#This Row],[Lat_trunc]]&amp;Comodines[[#This Row],[Lon_trunc]]</f>
        <v>31.3795-89.264</v>
      </c>
      <c r="P1397" s="21">
        <f>MROUND(Datos[[#This Row],[Latitude]],IF(Datos[[#This Row],[Latitude]]&lt;0,-Precisión,Precisión))</f>
        <v>31.3795</v>
      </c>
      <c r="Q1397" s="21">
        <f>MROUND(Datos[[#This Row],[Longitude]],IF(Datos[[#This Row],[Longitude]]&lt;0,-Precisión,Precisión))</f>
        <v>-89.263999999999996</v>
      </c>
      <c r="R1397" s="1">
        <v>1396</v>
      </c>
      <c r="S1397" s="5" t="b">
        <f>AND(Datos[[#This Row],[Latitude]]&gt;=Latitud_,Datos[[#This Row],[Latitude]]&lt;=_Latitud)</f>
        <v>0</v>
      </c>
      <c r="T1397" s="2" t="b">
        <f>AND(Datos[[#This Row],[Longitude]]&gt;=Longitud_,Datos[[#This Row],[Longitude]]&lt;=_Longitud)</f>
        <v>0</v>
      </c>
      <c r="U1397" s="2" t="b">
        <f>AND(Comodines[[#This Row],[Latitud]],Comodines[[#This Row],[Longitud]])</f>
        <v>0</v>
      </c>
      <c r="V1397" s="2" t="b">
        <f>IF(COUNTIFS($O$2:O1397,Comodines[[#This Row],[LatT&amp;LonT]],$F$2:F1397,Datos[[#This Row],[Acq_date]]-1)=0,TRUE,FALSE)</f>
        <v>1</v>
      </c>
      <c r="W1397" s="2" t="b">
        <f>AND(Comodines[[#This Row],[L&amp;L]],Comodines[[#This Row],[Nuevo_Fuego]])</f>
        <v>0</v>
      </c>
      <c r="X1397" s="2" t="str">
        <f>IF(Comodines[[#This Row],[L&amp;L]],Comodines[[#This Row],[Contador]],"")</f>
        <v/>
      </c>
      <c r="Y1397" s="2" t="str">
        <f>IFERROR(SMALL(Comodines[L&amp;LC1],COUNTA($U$2:U1397)),"")</f>
        <v/>
      </c>
      <c r="Z1397" s="2" t="str">
        <f>IF(AND(Comodines[[#This Row],[Nuevo_Fuego]],Comodines[[#This Row],[L&amp;L]]),Comodines[[#This Row],[Contador]],"")</f>
        <v/>
      </c>
      <c r="AA1397" s="2" t="str">
        <f>IFERROR(SMALL(Comodines[FuegoC1],COUNTA($W$2:W1397)),"")</f>
        <v/>
      </c>
      <c r="AB1397" s="3"/>
      <c r="AD1397" s="3"/>
      <c r="AE1397" s="3"/>
    </row>
    <row r="1398" spans="1:31" ht="15" x14ac:dyDescent="0.25">
      <c r="A1398" s="25">
        <v>32.97627</v>
      </c>
      <c r="B1398" s="18">
        <v>-98.129459999999995</v>
      </c>
      <c r="C1398" s="2">
        <v>299.8</v>
      </c>
      <c r="D1398" s="2">
        <v>0.4</v>
      </c>
      <c r="E1398" s="2">
        <v>0.4</v>
      </c>
      <c r="F1398" s="4">
        <v>42644</v>
      </c>
      <c r="G1398" s="2">
        <v>825</v>
      </c>
      <c r="H1398" s="2" t="s">
        <v>0</v>
      </c>
      <c r="I1398" s="2" t="s">
        <v>1</v>
      </c>
      <c r="J1398" s="2" t="s">
        <v>2</v>
      </c>
      <c r="K1398" s="2">
        <v>280.8</v>
      </c>
      <c r="L1398" s="2">
        <v>0</v>
      </c>
      <c r="M1398" s="6" t="s">
        <v>0</v>
      </c>
      <c r="N1398" s="23"/>
      <c r="O1398" s="21" t="str">
        <f>Comodines[[#This Row],[Lat_trunc]]&amp;Comodines[[#This Row],[Lon_trunc]]</f>
        <v>32.9765-98.1295</v>
      </c>
      <c r="P1398" s="21">
        <f>MROUND(Datos[[#This Row],[Latitude]],IF(Datos[[#This Row],[Latitude]]&lt;0,-Precisión,Precisión))</f>
        <v>32.976500000000001</v>
      </c>
      <c r="Q1398" s="21">
        <f>MROUND(Datos[[#This Row],[Longitude]],IF(Datos[[#This Row],[Longitude]]&lt;0,-Precisión,Precisión))</f>
        <v>-98.129500000000007</v>
      </c>
      <c r="R1398" s="1">
        <v>1397</v>
      </c>
      <c r="S1398" s="5" t="b">
        <f>AND(Datos[[#This Row],[Latitude]]&gt;=Latitud_,Datos[[#This Row],[Latitude]]&lt;=_Latitud)</f>
        <v>0</v>
      </c>
      <c r="T1398" s="2" t="b">
        <f>AND(Datos[[#This Row],[Longitude]]&gt;=Longitud_,Datos[[#This Row],[Longitude]]&lt;=_Longitud)</f>
        <v>0</v>
      </c>
      <c r="U1398" s="2" t="b">
        <f>AND(Comodines[[#This Row],[Latitud]],Comodines[[#This Row],[Longitud]])</f>
        <v>0</v>
      </c>
      <c r="V1398" s="2" t="b">
        <f>IF(COUNTIFS($O$2:O1398,Comodines[[#This Row],[LatT&amp;LonT]],$F$2:F1398,Datos[[#This Row],[Acq_date]]-1)=0,TRUE,FALSE)</f>
        <v>1</v>
      </c>
      <c r="W1398" s="2" t="b">
        <f>AND(Comodines[[#This Row],[L&amp;L]],Comodines[[#This Row],[Nuevo_Fuego]])</f>
        <v>0</v>
      </c>
      <c r="X1398" s="2" t="str">
        <f>IF(Comodines[[#This Row],[L&amp;L]],Comodines[[#This Row],[Contador]],"")</f>
        <v/>
      </c>
      <c r="Y1398" s="2" t="str">
        <f>IFERROR(SMALL(Comodines[L&amp;LC1],COUNTA($U$2:U1398)),"")</f>
        <v/>
      </c>
      <c r="Z1398" s="2" t="str">
        <f>IF(AND(Comodines[[#This Row],[Nuevo_Fuego]],Comodines[[#This Row],[L&amp;L]]),Comodines[[#This Row],[Contador]],"")</f>
        <v/>
      </c>
      <c r="AA1398" s="2" t="str">
        <f>IFERROR(SMALL(Comodines[FuegoC1],COUNTA($W$2:W1398)),"")</f>
        <v/>
      </c>
      <c r="AB1398" s="3"/>
      <c r="AD1398" s="3"/>
      <c r="AE1398" s="3"/>
    </row>
    <row r="1399" spans="1:31" ht="15" x14ac:dyDescent="0.25">
      <c r="A1399" s="25">
        <v>31.939050000000002</v>
      </c>
      <c r="B1399" s="18">
        <v>-93.207369999999997</v>
      </c>
      <c r="C1399" s="2">
        <v>295.39999999999998</v>
      </c>
      <c r="D1399" s="2">
        <v>0.5</v>
      </c>
      <c r="E1399" s="2">
        <v>0.5</v>
      </c>
      <c r="F1399" s="4">
        <v>42644</v>
      </c>
      <c r="G1399" s="2">
        <v>825</v>
      </c>
      <c r="H1399" s="2" t="s">
        <v>0</v>
      </c>
      <c r="I1399" s="2" t="s">
        <v>1</v>
      </c>
      <c r="J1399" s="2" t="s">
        <v>2</v>
      </c>
      <c r="K1399" s="2">
        <v>285.39999999999998</v>
      </c>
      <c r="L1399" s="2">
        <v>0</v>
      </c>
      <c r="M1399" s="6" t="s">
        <v>0</v>
      </c>
      <c r="N1399" s="23"/>
      <c r="O1399" s="21" t="str">
        <f>Comodines[[#This Row],[Lat_trunc]]&amp;Comodines[[#This Row],[Lon_trunc]]</f>
        <v>31.939-93.2075</v>
      </c>
      <c r="P1399" s="21">
        <f>MROUND(Datos[[#This Row],[Latitude]],IF(Datos[[#This Row],[Latitude]]&lt;0,-Precisión,Precisión))</f>
        <v>31.939</v>
      </c>
      <c r="Q1399" s="21">
        <f>MROUND(Datos[[#This Row],[Longitude]],IF(Datos[[#This Row],[Longitude]]&lt;0,-Precisión,Precisión))</f>
        <v>-93.207499999999996</v>
      </c>
      <c r="R1399" s="1">
        <v>1398</v>
      </c>
      <c r="S1399" s="5" t="b">
        <f>AND(Datos[[#This Row],[Latitude]]&gt;=Latitud_,Datos[[#This Row],[Latitude]]&lt;=_Latitud)</f>
        <v>0</v>
      </c>
      <c r="T1399" s="2" t="b">
        <f>AND(Datos[[#This Row],[Longitude]]&gt;=Longitud_,Datos[[#This Row],[Longitude]]&lt;=_Longitud)</f>
        <v>0</v>
      </c>
      <c r="U1399" s="2" t="b">
        <f>AND(Comodines[[#This Row],[Latitud]],Comodines[[#This Row],[Longitud]])</f>
        <v>0</v>
      </c>
      <c r="V1399" s="2" t="b">
        <f>IF(COUNTIFS($O$2:O1399,Comodines[[#This Row],[LatT&amp;LonT]],$F$2:F1399,Datos[[#This Row],[Acq_date]]-1)=0,TRUE,FALSE)</f>
        <v>1</v>
      </c>
      <c r="W1399" s="2" t="b">
        <f>AND(Comodines[[#This Row],[L&amp;L]],Comodines[[#This Row],[Nuevo_Fuego]])</f>
        <v>0</v>
      </c>
      <c r="X1399" s="2" t="str">
        <f>IF(Comodines[[#This Row],[L&amp;L]],Comodines[[#This Row],[Contador]],"")</f>
        <v/>
      </c>
      <c r="Y1399" s="2" t="str">
        <f>IFERROR(SMALL(Comodines[L&amp;LC1],COUNTA($U$2:U1399)),"")</f>
        <v/>
      </c>
      <c r="Z1399" s="2" t="str">
        <f>IF(AND(Comodines[[#This Row],[Nuevo_Fuego]],Comodines[[#This Row],[L&amp;L]]),Comodines[[#This Row],[Contador]],"")</f>
        <v/>
      </c>
      <c r="AA1399" s="2" t="str">
        <f>IFERROR(SMALL(Comodines[FuegoC1],COUNTA($W$2:W1399)),"")</f>
        <v/>
      </c>
      <c r="AB1399" s="3"/>
      <c r="AD1399" s="3"/>
      <c r="AE1399" s="3"/>
    </row>
    <row r="1400" spans="1:31" ht="15" x14ac:dyDescent="0.25">
      <c r="A1400" s="25">
        <v>31.495229999999999</v>
      </c>
      <c r="B1400" s="18">
        <v>-93.627809999999997</v>
      </c>
      <c r="C1400" s="2">
        <v>298.89999999999998</v>
      </c>
      <c r="D1400" s="2">
        <v>0.4</v>
      </c>
      <c r="E1400" s="2">
        <v>0.5</v>
      </c>
      <c r="F1400" s="4">
        <v>42644</v>
      </c>
      <c r="G1400" s="2">
        <v>825</v>
      </c>
      <c r="H1400" s="2" t="s">
        <v>0</v>
      </c>
      <c r="I1400" s="2" t="s">
        <v>1</v>
      </c>
      <c r="J1400" s="2" t="s">
        <v>2</v>
      </c>
      <c r="K1400" s="2">
        <v>283.10000000000002</v>
      </c>
      <c r="L1400" s="2">
        <v>0</v>
      </c>
      <c r="M1400" s="6" t="s">
        <v>0</v>
      </c>
      <c r="N1400" s="23"/>
      <c r="O1400" s="21" t="str">
        <f>Comodines[[#This Row],[Lat_trunc]]&amp;Comodines[[#This Row],[Lon_trunc]]</f>
        <v>31.495-93.628</v>
      </c>
      <c r="P1400" s="21">
        <f>MROUND(Datos[[#This Row],[Latitude]],IF(Datos[[#This Row],[Latitude]]&lt;0,-Precisión,Precisión))</f>
        <v>31.495000000000001</v>
      </c>
      <c r="Q1400" s="21">
        <f>MROUND(Datos[[#This Row],[Longitude]],IF(Datos[[#This Row],[Longitude]]&lt;0,-Precisión,Precisión))</f>
        <v>-93.628</v>
      </c>
      <c r="R1400" s="1">
        <v>1399</v>
      </c>
      <c r="S1400" s="5" t="b">
        <f>AND(Datos[[#This Row],[Latitude]]&gt;=Latitud_,Datos[[#This Row],[Latitude]]&lt;=_Latitud)</f>
        <v>0</v>
      </c>
      <c r="T1400" s="2" t="b">
        <f>AND(Datos[[#This Row],[Longitude]]&gt;=Longitud_,Datos[[#This Row],[Longitude]]&lt;=_Longitud)</f>
        <v>0</v>
      </c>
      <c r="U1400" s="2" t="b">
        <f>AND(Comodines[[#This Row],[Latitud]],Comodines[[#This Row],[Longitud]])</f>
        <v>0</v>
      </c>
      <c r="V1400" s="2" t="b">
        <f>IF(COUNTIFS($O$2:O1400,Comodines[[#This Row],[LatT&amp;LonT]],$F$2:F1400,Datos[[#This Row],[Acq_date]]-1)=0,TRUE,FALSE)</f>
        <v>1</v>
      </c>
      <c r="W1400" s="2" t="b">
        <f>AND(Comodines[[#This Row],[L&amp;L]],Comodines[[#This Row],[Nuevo_Fuego]])</f>
        <v>0</v>
      </c>
      <c r="X1400" s="2" t="str">
        <f>IF(Comodines[[#This Row],[L&amp;L]],Comodines[[#This Row],[Contador]],"")</f>
        <v/>
      </c>
      <c r="Y1400" s="2" t="str">
        <f>IFERROR(SMALL(Comodines[L&amp;LC1],COUNTA($U$2:U1400)),"")</f>
        <v/>
      </c>
      <c r="Z1400" s="2" t="str">
        <f>IF(AND(Comodines[[#This Row],[Nuevo_Fuego]],Comodines[[#This Row],[L&amp;L]]),Comodines[[#This Row],[Contador]],"")</f>
        <v/>
      </c>
      <c r="AA1400" s="2" t="str">
        <f>IFERROR(SMALL(Comodines[FuegoC1],COUNTA($W$2:W1400)),"")</f>
        <v/>
      </c>
      <c r="AB1400" s="3"/>
      <c r="AD1400" s="3"/>
      <c r="AE1400" s="3"/>
    </row>
    <row r="1401" spans="1:31" ht="15" x14ac:dyDescent="0.25">
      <c r="A1401" s="25">
        <v>31.491040000000002</v>
      </c>
      <c r="B1401" s="18">
        <v>-93.629040000000003</v>
      </c>
      <c r="C1401" s="2">
        <v>301.2</v>
      </c>
      <c r="D1401" s="2">
        <v>0.4</v>
      </c>
      <c r="E1401" s="2">
        <v>0.5</v>
      </c>
      <c r="F1401" s="4">
        <v>42644</v>
      </c>
      <c r="G1401" s="2">
        <v>825</v>
      </c>
      <c r="H1401" s="2" t="s">
        <v>0</v>
      </c>
      <c r="I1401" s="2" t="s">
        <v>1</v>
      </c>
      <c r="J1401" s="2" t="s">
        <v>2</v>
      </c>
      <c r="K1401" s="2">
        <v>282.8</v>
      </c>
      <c r="L1401" s="2">
        <v>0</v>
      </c>
      <c r="M1401" s="6" t="s">
        <v>0</v>
      </c>
      <c r="N1401" s="23"/>
      <c r="O1401" s="21" t="str">
        <f>Comodines[[#This Row],[Lat_trunc]]&amp;Comodines[[#This Row],[Lon_trunc]]</f>
        <v>31.491-93.629</v>
      </c>
      <c r="P1401" s="21">
        <f>MROUND(Datos[[#This Row],[Latitude]],IF(Datos[[#This Row],[Latitude]]&lt;0,-Precisión,Precisión))</f>
        <v>31.491</v>
      </c>
      <c r="Q1401" s="21">
        <f>MROUND(Datos[[#This Row],[Longitude]],IF(Datos[[#This Row],[Longitude]]&lt;0,-Precisión,Precisión))</f>
        <v>-93.629000000000005</v>
      </c>
      <c r="R1401" s="1">
        <v>1400</v>
      </c>
      <c r="S1401" s="5" t="b">
        <f>AND(Datos[[#This Row],[Latitude]]&gt;=Latitud_,Datos[[#This Row],[Latitude]]&lt;=_Latitud)</f>
        <v>0</v>
      </c>
      <c r="T1401" s="2" t="b">
        <f>AND(Datos[[#This Row],[Longitude]]&gt;=Longitud_,Datos[[#This Row],[Longitude]]&lt;=_Longitud)</f>
        <v>0</v>
      </c>
      <c r="U1401" s="2" t="b">
        <f>AND(Comodines[[#This Row],[Latitud]],Comodines[[#This Row],[Longitud]])</f>
        <v>0</v>
      </c>
      <c r="V1401" s="2" t="b">
        <f>IF(COUNTIFS($O$2:O1401,Comodines[[#This Row],[LatT&amp;LonT]],$F$2:F1401,Datos[[#This Row],[Acq_date]]-1)=0,TRUE,FALSE)</f>
        <v>1</v>
      </c>
      <c r="W1401" s="2" t="b">
        <f>AND(Comodines[[#This Row],[L&amp;L]],Comodines[[#This Row],[Nuevo_Fuego]])</f>
        <v>0</v>
      </c>
      <c r="X1401" s="2" t="str">
        <f>IF(Comodines[[#This Row],[L&amp;L]],Comodines[[#This Row],[Contador]],"")</f>
        <v/>
      </c>
      <c r="Y1401" s="2" t="str">
        <f>IFERROR(SMALL(Comodines[L&amp;LC1],COUNTA($U$2:U1401)),"")</f>
        <v/>
      </c>
      <c r="Z1401" s="2" t="str">
        <f>IF(AND(Comodines[[#This Row],[Nuevo_Fuego]],Comodines[[#This Row],[L&amp;L]]),Comodines[[#This Row],[Contador]],"")</f>
        <v/>
      </c>
      <c r="AA1401" s="2" t="str">
        <f>IFERROR(SMALL(Comodines[FuegoC1],COUNTA($W$2:W1401)),"")</f>
        <v/>
      </c>
      <c r="AB1401" s="3"/>
      <c r="AD1401" s="3"/>
      <c r="AE1401" s="3"/>
    </row>
    <row r="1402" spans="1:31" ht="15" x14ac:dyDescent="0.25">
      <c r="A1402" s="25">
        <v>31.493259999999999</v>
      </c>
      <c r="B1402" s="18">
        <v>-93.630309999999994</v>
      </c>
      <c r="C1402" s="2">
        <v>298.8</v>
      </c>
      <c r="D1402" s="2">
        <v>0.4</v>
      </c>
      <c r="E1402" s="2">
        <v>0.5</v>
      </c>
      <c r="F1402" s="4">
        <v>42644</v>
      </c>
      <c r="G1402" s="2">
        <v>825</v>
      </c>
      <c r="H1402" s="2" t="s">
        <v>0</v>
      </c>
      <c r="I1402" s="2" t="s">
        <v>1</v>
      </c>
      <c r="J1402" s="2" t="s">
        <v>2</v>
      </c>
      <c r="K1402" s="2">
        <v>283.7</v>
      </c>
      <c r="L1402" s="2">
        <v>0</v>
      </c>
      <c r="M1402" s="6" t="s">
        <v>0</v>
      </c>
      <c r="N1402" s="23"/>
      <c r="O1402" s="21" t="str">
        <f>Comodines[[#This Row],[Lat_trunc]]&amp;Comodines[[#This Row],[Lon_trunc]]</f>
        <v>31.4935-93.6305</v>
      </c>
      <c r="P1402" s="21">
        <f>MROUND(Datos[[#This Row],[Latitude]],IF(Datos[[#This Row],[Latitude]]&lt;0,-Precisión,Precisión))</f>
        <v>31.493500000000001</v>
      </c>
      <c r="Q1402" s="21">
        <f>MROUND(Datos[[#This Row],[Longitude]],IF(Datos[[#This Row],[Longitude]]&lt;0,-Precisión,Precisión))</f>
        <v>-93.630499999999998</v>
      </c>
      <c r="R1402" s="1">
        <v>1401</v>
      </c>
      <c r="S1402" s="5" t="b">
        <f>AND(Datos[[#This Row],[Latitude]]&gt;=Latitud_,Datos[[#This Row],[Latitude]]&lt;=_Latitud)</f>
        <v>0</v>
      </c>
      <c r="T1402" s="2" t="b">
        <f>AND(Datos[[#This Row],[Longitude]]&gt;=Longitud_,Datos[[#This Row],[Longitude]]&lt;=_Longitud)</f>
        <v>0</v>
      </c>
      <c r="U1402" s="2" t="b">
        <f>AND(Comodines[[#This Row],[Latitud]],Comodines[[#This Row],[Longitud]])</f>
        <v>0</v>
      </c>
      <c r="V1402" s="2" t="b">
        <f>IF(COUNTIFS($O$2:O1402,Comodines[[#This Row],[LatT&amp;LonT]],$F$2:F1402,Datos[[#This Row],[Acq_date]]-1)=0,TRUE,FALSE)</f>
        <v>1</v>
      </c>
      <c r="W1402" s="2" t="b">
        <f>AND(Comodines[[#This Row],[L&amp;L]],Comodines[[#This Row],[Nuevo_Fuego]])</f>
        <v>0</v>
      </c>
      <c r="X1402" s="2" t="str">
        <f>IF(Comodines[[#This Row],[L&amp;L]],Comodines[[#This Row],[Contador]],"")</f>
        <v/>
      </c>
      <c r="Y1402" s="2" t="str">
        <f>IFERROR(SMALL(Comodines[L&amp;LC1],COUNTA($U$2:U1402)),"")</f>
        <v/>
      </c>
      <c r="Z1402" s="2" t="str">
        <f>IF(AND(Comodines[[#This Row],[Nuevo_Fuego]],Comodines[[#This Row],[L&amp;L]]),Comodines[[#This Row],[Contador]],"")</f>
        <v/>
      </c>
      <c r="AA1402" s="2" t="str">
        <f>IFERROR(SMALL(Comodines[FuegoC1],COUNTA($W$2:W1402)),"")</f>
        <v/>
      </c>
      <c r="AB1402" s="3"/>
      <c r="AD1402" s="3"/>
      <c r="AE1402" s="3"/>
    </row>
    <row r="1403" spans="1:31" ht="15" x14ac:dyDescent="0.25">
      <c r="A1403" s="25">
        <v>31.492280000000001</v>
      </c>
      <c r="B1403" s="18">
        <v>-93.625659999999996</v>
      </c>
      <c r="C1403" s="2">
        <v>299.39999999999998</v>
      </c>
      <c r="D1403" s="2">
        <v>0.4</v>
      </c>
      <c r="E1403" s="2">
        <v>0.5</v>
      </c>
      <c r="F1403" s="4">
        <v>42644</v>
      </c>
      <c r="G1403" s="2">
        <v>825</v>
      </c>
      <c r="H1403" s="2" t="s">
        <v>0</v>
      </c>
      <c r="I1403" s="2" t="s">
        <v>1</v>
      </c>
      <c r="J1403" s="2" t="s">
        <v>2</v>
      </c>
      <c r="K1403" s="2">
        <v>281.60000000000002</v>
      </c>
      <c r="L1403" s="2">
        <v>0</v>
      </c>
      <c r="M1403" s="6" t="s">
        <v>0</v>
      </c>
      <c r="N1403" s="23"/>
      <c r="O1403" s="21" t="str">
        <f>Comodines[[#This Row],[Lat_trunc]]&amp;Comodines[[#This Row],[Lon_trunc]]</f>
        <v>31.4925-93.6255</v>
      </c>
      <c r="P1403" s="21">
        <f>MROUND(Datos[[#This Row],[Latitude]],IF(Datos[[#This Row],[Latitude]]&lt;0,-Precisión,Precisión))</f>
        <v>31.4925</v>
      </c>
      <c r="Q1403" s="21">
        <f>MROUND(Datos[[#This Row],[Longitude]],IF(Datos[[#This Row],[Longitude]]&lt;0,-Precisión,Precisión))</f>
        <v>-93.625500000000002</v>
      </c>
      <c r="R1403" s="1">
        <v>1402</v>
      </c>
      <c r="S1403" s="5" t="b">
        <f>AND(Datos[[#This Row],[Latitude]]&gt;=Latitud_,Datos[[#This Row],[Latitude]]&lt;=_Latitud)</f>
        <v>0</v>
      </c>
      <c r="T1403" s="2" t="b">
        <f>AND(Datos[[#This Row],[Longitude]]&gt;=Longitud_,Datos[[#This Row],[Longitude]]&lt;=_Longitud)</f>
        <v>0</v>
      </c>
      <c r="U1403" s="2" t="b">
        <f>AND(Comodines[[#This Row],[Latitud]],Comodines[[#This Row],[Longitud]])</f>
        <v>0</v>
      </c>
      <c r="V1403" s="2" t="b">
        <f>IF(COUNTIFS($O$2:O1403,Comodines[[#This Row],[LatT&amp;LonT]],$F$2:F1403,Datos[[#This Row],[Acq_date]]-1)=0,TRUE,FALSE)</f>
        <v>1</v>
      </c>
      <c r="W1403" s="2" t="b">
        <f>AND(Comodines[[#This Row],[L&amp;L]],Comodines[[#This Row],[Nuevo_Fuego]])</f>
        <v>0</v>
      </c>
      <c r="X1403" s="2" t="str">
        <f>IF(Comodines[[#This Row],[L&amp;L]],Comodines[[#This Row],[Contador]],"")</f>
        <v/>
      </c>
      <c r="Y1403" s="2" t="str">
        <f>IFERROR(SMALL(Comodines[L&amp;LC1],COUNTA($U$2:U1403)),"")</f>
        <v/>
      </c>
      <c r="Z1403" s="2" t="str">
        <f>IF(AND(Comodines[[#This Row],[Nuevo_Fuego]],Comodines[[#This Row],[L&amp;L]]),Comodines[[#This Row],[Contador]],"")</f>
        <v/>
      </c>
      <c r="AA1403" s="2" t="str">
        <f>IFERROR(SMALL(Comodines[FuegoC1],COUNTA($W$2:W1403)),"")</f>
        <v/>
      </c>
      <c r="AB1403" s="3"/>
      <c r="AD1403" s="3"/>
      <c r="AE1403" s="3"/>
    </row>
    <row r="1404" spans="1:31" ht="15" x14ac:dyDescent="0.25">
      <c r="A1404" s="25">
        <v>32.86027</v>
      </c>
      <c r="B1404" s="18">
        <v>-103.90303</v>
      </c>
      <c r="C1404" s="2">
        <v>297.10000000000002</v>
      </c>
      <c r="D1404" s="2">
        <v>0.5</v>
      </c>
      <c r="E1404" s="2">
        <v>0.4</v>
      </c>
      <c r="F1404" s="4">
        <v>42644</v>
      </c>
      <c r="G1404" s="2">
        <v>825</v>
      </c>
      <c r="H1404" s="2" t="s">
        <v>0</v>
      </c>
      <c r="I1404" s="2" t="s">
        <v>1</v>
      </c>
      <c r="J1404" s="2" t="s">
        <v>2</v>
      </c>
      <c r="K1404" s="2">
        <v>285.89999999999998</v>
      </c>
      <c r="L1404" s="2">
        <v>0</v>
      </c>
      <c r="M1404" s="6" t="s">
        <v>0</v>
      </c>
      <c r="N1404" s="23"/>
      <c r="O1404" s="21" t="str">
        <f>Comodines[[#This Row],[Lat_trunc]]&amp;Comodines[[#This Row],[Lon_trunc]]</f>
        <v>32.8605-103.903</v>
      </c>
      <c r="P1404" s="21">
        <f>MROUND(Datos[[#This Row],[Latitude]],IF(Datos[[#This Row],[Latitude]]&lt;0,-Precisión,Precisión))</f>
        <v>32.860500000000002</v>
      </c>
      <c r="Q1404" s="21">
        <f>MROUND(Datos[[#This Row],[Longitude]],IF(Datos[[#This Row],[Longitude]]&lt;0,-Precisión,Precisión))</f>
        <v>-103.90300000000001</v>
      </c>
      <c r="R1404" s="1">
        <v>1403</v>
      </c>
      <c r="S1404" s="5" t="b">
        <f>AND(Datos[[#This Row],[Latitude]]&gt;=Latitud_,Datos[[#This Row],[Latitude]]&lt;=_Latitud)</f>
        <v>0</v>
      </c>
      <c r="T1404" s="2" t="b">
        <f>AND(Datos[[#This Row],[Longitude]]&gt;=Longitud_,Datos[[#This Row],[Longitude]]&lt;=_Longitud)</f>
        <v>0</v>
      </c>
      <c r="U1404" s="2" t="b">
        <f>AND(Comodines[[#This Row],[Latitud]],Comodines[[#This Row],[Longitud]])</f>
        <v>0</v>
      </c>
      <c r="V1404" s="2" t="b">
        <f>IF(COUNTIFS($O$2:O1404,Comodines[[#This Row],[LatT&amp;LonT]],$F$2:F1404,Datos[[#This Row],[Acq_date]]-1)=0,TRUE,FALSE)</f>
        <v>1</v>
      </c>
      <c r="W1404" s="2" t="b">
        <f>AND(Comodines[[#This Row],[L&amp;L]],Comodines[[#This Row],[Nuevo_Fuego]])</f>
        <v>0</v>
      </c>
      <c r="X1404" s="2" t="str">
        <f>IF(Comodines[[#This Row],[L&amp;L]],Comodines[[#This Row],[Contador]],"")</f>
        <v/>
      </c>
      <c r="Y1404" s="2" t="str">
        <f>IFERROR(SMALL(Comodines[L&amp;LC1],COUNTA($U$2:U1404)),"")</f>
        <v/>
      </c>
      <c r="Z1404" s="2" t="str">
        <f>IF(AND(Comodines[[#This Row],[Nuevo_Fuego]],Comodines[[#This Row],[L&amp;L]]),Comodines[[#This Row],[Contador]],"")</f>
        <v/>
      </c>
      <c r="AA1404" s="2" t="str">
        <f>IFERROR(SMALL(Comodines[FuegoC1],COUNTA($W$2:W1404)),"")</f>
        <v/>
      </c>
      <c r="AB1404" s="3"/>
      <c r="AD1404" s="3"/>
      <c r="AE1404" s="3"/>
    </row>
    <row r="1405" spans="1:31" ht="15" x14ac:dyDescent="0.25">
      <c r="A1405" s="25">
        <v>30.580459999999999</v>
      </c>
      <c r="B1405" s="18">
        <v>-91.238939999999999</v>
      </c>
      <c r="C1405" s="2">
        <v>299.7</v>
      </c>
      <c r="D1405" s="2">
        <v>0.6</v>
      </c>
      <c r="E1405" s="2">
        <v>0.6</v>
      </c>
      <c r="F1405" s="4">
        <v>42644</v>
      </c>
      <c r="G1405" s="2">
        <v>825</v>
      </c>
      <c r="H1405" s="2" t="s">
        <v>0</v>
      </c>
      <c r="I1405" s="2" t="s">
        <v>1</v>
      </c>
      <c r="J1405" s="2" t="s">
        <v>2</v>
      </c>
      <c r="K1405" s="2">
        <v>286.89999999999998</v>
      </c>
      <c r="L1405" s="2">
        <v>0</v>
      </c>
      <c r="M1405" s="6" t="s">
        <v>0</v>
      </c>
      <c r="N1405" s="23"/>
      <c r="O1405" s="21" t="str">
        <f>Comodines[[#This Row],[Lat_trunc]]&amp;Comodines[[#This Row],[Lon_trunc]]</f>
        <v>30.5805-91.239</v>
      </c>
      <c r="P1405" s="21">
        <f>MROUND(Datos[[#This Row],[Latitude]],IF(Datos[[#This Row],[Latitude]]&lt;0,-Precisión,Precisión))</f>
        <v>30.580500000000001</v>
      </c>
      <c r="Q1405" s="21">
        <f>MROUND(Datos[[#This Row],[Longitude]],IF(Datos[[#This Row],[Longitude]]&lt;0,-Precisión,Precisión))</f>
        <v>-91.239000000000004</v>
      </c>
      <c r="R1405" s="1">
        <v>1404</v>
      </c>
      <c r="S1405" s="5" t="b">
        <f>AND(Datos[[#This Row],[Latitude]]&gt;=Latitud_,Datos[[#This Row],[Latitude]]&lt;=_Latitud)</f>
        <v>0</v>
      </c>
      <c r="T1405" s="2" t="b">
        <f>AND(Datos[[#This Row],[Longitude]]&gt;=Longitud_,Datos[[#This Row],[Longitude]]&lt;=_Longitud)</f>
        <v>0</v>
      </c>
      <c r="U1405" s="2" t="b">
        <f>AND(Comodines[[#This Row],[Latitud]],Comodines[[#This Row],[Longitud]])</f>
        <v>0</v>
      </c>
      <c r="V1405" s="2" t="b">
        <f>IF(COUNTIFS($O$2:O1405,Comodines[[#This Row],[LatT&amp;LonT]],$F$2:F1405,Datos[[#This Row],[Acq_date]]-1)=0,TRUE,FALSE)</f>
        <v>1</v>
      </c>
      <c r="W1405" s="2" t="b">
        <f>AND(Comodines[[#This Row],[L&amp;L]],Comodines[[#This Row],[Nuevo_Fuego]])</f>
        <v>0</v>
      </c>
      <c r="X1405" s="2" t="str">
        <f>IF(Comodines[[#This Row],[L&amp;L]],Comodines[[#This Row],[Contador]],"")</f>
        <v/>
      </c>
      <c r="Y1405" s="2" t="str">
        <f>IFERROR(SMALL(Comodines[L&amp;LC1],COUNTA($U$2:U1405)),"")</f>
        <v/>
      </c>
      <c r="Z1405" s="2" t="str">
        <f>IF(AND(Comodines[[#This Row],[Nuevo_Fuego]],Comodines[[#This Row],[L&amp;L]]),Comodines[[#This Row],[Contador]],"")</f>
        <v/>
      </c>
      <c r="AA1405" s="2" t="str">
        <f>IFERROR(SMALL(Comodines[FuegoC1],COUNTA($W$2:W1405)),"")</f>
        <v/>
      </c>
      <c r="AB1405" s="3"/>
      <c r="AD1405" s="3"/>
      <c r="AE1405" s="3"/>
    </row>
    <row r="1406" spans="1:31" ht="15" x14ac:dyDescent="0.25">
      <c r="A1406" s="25">
        <v>32.850569999999998</v>
      </c>
      <c r="B1406" s="18">
        <v>-103.88457</v>
      </c>
      <c r="C1406" s="2">
        <v>296.2</v>
      </c>
      <c r="D1406" s="2">
        <v>0.5</v>
      </c>
      <c r="E1406" s="2">
        <v>0.4</v>
      </c>
      <c r="F1406" s="4">
        <v>42644</v>
      </c>
      <c r="G1406" s="2">
        <v>825</v>
      </c>
      <c r="H1406" s="2" t="s">
        <v>0</v>
      </c>
      <c r="I1406" s="2" t="s">
        <v>1</v>
      </c>
      <c r="J1406" s="2" t="s">
        <v>2</v>
      </c>
      <c r="K1406" s="2">
        <v>285.8</v>
      </c>
      <c r="L1406" s="2">
        <v>0</v>
      </c>
      <c r="M1406" s="6" t="s">
        <v>0</v>
      </c>
      <c r="N1406" s="23"/>
      <c r="O1406" s="21" t="str">
        <f>Comodines[[#This Row],[Lat_trunc]]&amp;Comodines[[#This Row],[Lon_trunc]]</f>
        <v>32.8505-103.8845</v>
      </c>
      <c r="P1406" s="21">
        <f>MROUND(Datos[[#This Row],[Latitude]],IF(Datos[[#This Row],[Latitude]]&lt;0,-Precisión,Precisión))</f>
        <v>32.850500000000004</v>
      </c>
      <c r="Q1406" s="21">
        <f>MROUND(Datos[[#This Row],[Longitude]],IF(Datos[[#This Row],[Longitude]]&lt;0,-Precisión,Precisión))</f>
        <v>-103.8845</v>
      </c>
      <c r="R1406" s="1">
        <v>1405</v>
      </c>
      <c r="S1406" s="5" t="b">
        <f>AND(Datos[[#This Row],[Latitude]]&gt;=Latitud_,Datos[[#This Row],[Latitude]]&lt;=_Latitud)</f>
        <v>0</v>
      </c>
      <c r="T1406" s="2" t="b">
        <f>AND(Datos[[#This Row],[Longitude]]&gt;=Longitud_,Datos[[#This Row],[Longitude]]&lt;=_Longitud)</f>
        <v>0</v>
      </c>
      <c r="U1406" s="2" t="b">
        <f>AND(Comodines[[#This Row],[Latitud]],Comodines[[#This Row],[Longitud]])</f>
        <v>0</v>
      </c>
      <c r="V1406" s="2" t="b">
        <f>IF(COUNTIFS($O$2:O1406,Comodines[[#This Row],[LatT&amp;LonT]],$F$2:F1406,Datos[[#This Row],[Acq_date]]-1)=0,TRUE,FALSE)</f>
        <v>1</v>
      </c>
      <c r="W1406" s="2" t="b">
        <f>AND(Comodines[[#This Row],[L&amp;L]],Comodines[[#This Row],[Nuevo_Fuego]])</f>
        <v>0</v>
      </c>
      <c r="X1406" s="2" t="str">
        <f>IF(Comodines[[#This Row],[L&amp;L]],Comodines[[#This Row],[Contador]],"")</f>
        <v/>
      </c>
      <c r="Y1406" s="2" t="str">
        <f>IFERROR(SMALL(Comodines[L&amp;LC1],COUNTA($U$2:U1406)),"")</f>
        <v/>
      </c>
      <c r="Z1406" s="2" t="str">
        <f>IF(AND(Comodines[[#This Row],[Nuevo_Fuego]],Comodines[[#This Row],[L&amp;L]]),Comodines[[#This Row],[Contador]],"")</f>
        <v/>
      </c>
      <c r="AA1406" s="2" t="str">
        <f>IFERROR(SMALL(Comodines[FuegoC1],COUNTA($W$2:W1406)),"")</f>
        <v/>
      </c>
      <c r="AB1406" s="3"/>
      <c r="AD1406" s="3"/>
      <c r="AE1406" s="3"/>
    </row>
    <row r="1407" spans="1:31" ht="15" x14ac:dyDescent="0.25">
      <c r="A1407" s="25">
        <v>30.749110000000002</v>
      </c>
      <c r="B1407" s="18">
        <v>-92.25385</v>
      </c>
      <c r="C1407" s="2">
        <v>308.60000000000002</v>
      </c>
      <c r="D1407" s="2">
        <v>0.6</v>
      </c>
      <c r="E1407" s="2">
        <v>0.5</v>
      </c>
      <c r="F1407" s="4">
        <v>42644</v>
      </c>
      <c r="G1407" s="2">
        <v>825</v>
      </c>
      <c r="H1407" s="2" t="s">
        <v>0</v>
      </c>
      <c r="I1407" s="2" t="s">
        <v>1</v>
      </c>
      <c r="J1407" s="2" t="s">
        <v>2</v>
      </c>
      <c r="K1407" s="2">
        <v>286.8</v>
      </c>
      <c r="L1407" s="2">
        <v>0</v>
      </c>
      <c r="M1407" s="6" t="s">
        <v>0</v>
      </c>
      <c r="N1407" s="23"/>
      <c r="O1407" s="21" t="str">
        <f>Comodines[[#This Row],[Lat_trunc]]&amp;Comodines[[#This Row],[Lon_trunc]]</f>
        <v>30.749-92.254</v>
      </c>
      <c r="P1407" s="21">
        <f>MROUND(Datos[[#This Row],[Latitude]],IF(Datos[[#This Row],[Latitude]]&lt;0,-Precisión,Precisión))</f>
        <v>30.749000000000002</v>
      </c>
      <c r="Q1407" s="21">
        <f>MROUND(Datos[[#This Row],[Longitude]],IF(Datos[[#This Row],[Longitude]]&lt;0,-Precisión,Precisión))</f>
        <v>-92.254000000000005</v>
      </c>
      <c r="R1407" s="1">
        <v>1406</v>
      </c>
      <c r="S1407" s="5" t="b">
        <f>AND(Datos[[#This Row],[Latitude]]&gt;=Latitud_,Datos[[#This Row],[Latitude]]&lt;=_Latitud)</f>
        <v>0</v>
      </c>
      <c r="T1407" s="2" t="b">
        <f>AND(Datos[[#This Row],[Longitude]]&gt;=Longitud_,Datos[[#This Row],[Longitude]]&lt;=_Longitud)</f>
        <v>0</v>
      </c>
      <c r="U1407" s="2" t="b">
        <f>AND(Comodines[[#This Row],[Latitud]],Comodines[[#This Row],[Longitud]])</f>
        <v>0</v>
      </c>
      <c r="V1407" s="2" t="b">
        <f>IF(COUNTIFS($O$2:O1407,Comodines[[#This Row],[LatT&amp;LonT]],$F$2:F1407,Datos[[#This Row],[Acq_date]]-1)=0,TRUE,FALSE)</f>
        <v>1</v>
      </c>
      <c r="W1407" s="2" t="b">
        <f>AND(Comodines[[#This Row],[L&amp;L]],Comodines[[#This Row],[Nuevo_Fuego]])</f>
        <v>0</v>
      </c>
      <c r="X1407" s="2" t="str">
        <f>IF(Comodines[[#This Row],[L&amp;L]],Comodines[[#This Row],[Contador]],"")</f>
        <v/>
      </c>
      <c r="Y1407" s="2" t="str">
        <f>IFERROR(SMALL(Comodines[L&amp;LC1],COUNTA($U$2:U1407)),"")</f>
        <v/>
      </c>
      <c r="Z1407" s="2" t="str">
        <f>IF(AND(Comodines[[#This Row],[Nuevo_Fuego]],Comodines[[#This Row],[L&amp;L]]),Comodines[[#This Row],[Contador]],"")</f>
        <v/>
      </c>
      <c r="AA1407" s="2" t="str">
        <f>IFERROR(SMALL(Comodines[FuegoC1],COUNTA($W$2:W1407)),"")</f>
        <v/>
      </c>
      <c r="AB1407" s="3"/>
      <c r="AD1407" s="3"/>
      <c r="AE1407" s="3"/>
    </row>
    <row r="1408" spans="1:31" ht="15" x14ac:dyDescent="0.25">
      <c r="A1408" s="25">
        <v>30.747920000000001</v>
      </c>
      <c r="B1408" s="18">
        <v>-92.254750000000001</v>
      </c>
      <c r="C1408" s="2">
        <v>307.89999999999998</v>
      </c>
      <c r="D1408" s="2">
        <v>0.6</v>
      </c>
      <c r="E1408" s="2">
        <v>0.5</v>
      </c>
      <c r="F1408" s="4">
        <v>42644</v>
      </c>
      <c r="G1408" s="2">
        <v>825</v>
      </c>
      <c r="H1408" s="2" t="s">
        <v>0</v>
      </c>
      <c r="I1408" s="2" t="s">
        <v>1</v>
      </c>
      <c r="J1408" s="2" t="s">
        <v>2</v>
      </c>
      <c r="K1408" s="2">
        <v>287.10000000000002</v>
      </c>
      <c r="L1408" s="2">
        <v>0</v>
      </c>
      <c r="M1408" s="6" t="s">
        <v>0</v>
      </c>
      <c r="N1408" s="23"/>
      <c r="O1408" s="21" t="str">
        <f>Comodines[[#This Row],[Lat_trunc]]&amp;Comodines[[#This Row],[Lon_trunc]]</f>
        <v>30.748-92.255</v>
      </c>
      <c r="P1408" s="21">
        <f>MROUND(Datos[[#This Row],[Latitude]],IF(Datos[[#This Row],[Latitude]]&lt;0,-Precisión,Precisión))</f>
        <v>30.748000000000001</v>
      </c>
      <c r="Q1408" s="21">
        <f>MROUND(Datos[[#This Row],[Longitude]],IF(Datos[[#This Row],[Longitude]]&lt;0,-Precisión,Precisión))</f>
        <v>-92.254999999999995</v>
      </c>
      <c r="R1408" s="1">
        <v>1407</v>
      </c>
      <c r="S1408" s="5" t="b">
        <f>AND(Datos[[#This Row],[Latitude]]&gt;=Latitud_,Datos[[#This Row],[Latitude]]&lt;=_Latitud)</f>
        <v>0</v>
      </c>
      <c r="T1408" s="2" t="b">
        <f>AND(Datos[[#This Row],[Longitude]]&gt;=Longitud_,Datos[[#This Row],[Longitude]]&lt;=_Longitud)</f>
        <v>0</v>
      </c>
      <c r="U1408" s="2" t="b">
        <f>AND(Comodines[[#This Row],[Latitud]],Comodines[[#This Row],[Longitud]])</f>
        <v>0</v>
      </c>
      <c r="V1408" s="2" t="b">
        <f>IF(COUNTIFS($O$2:O1408,Comodines[[#This Row],[LatT&amp;LonT]],$F$2:F1408,Datos[[#This Row],[Acq_date]]-1)=0,TRUE,FALSE)</f>
        <v>1</v>
      </c>
      <c r="W1408" s="2" t="b">
        <f>AND(Comodines[[#This Row],[L&amp;L]],Comodines[[#This Row],[Nuevo_Fuego]])</f>
        <v>0</v>
      </c>
      <c r="X1408" s="2" t="str">
        <f>IF(Comodines[[#This Row],[L&amp;L]],Comodines[[#This Row],[Contador]],"")</f>
        <v/>
      </c>
      <c r="Y1408" s="2" t="str">
        <f>IFERROR(SMALL(Comodines[L&amp;LC1],COUNTA($U$2:U1408)),"")</f>
        <v/>
      </c>
      <c r="Z1408" s="2" t="str">
        <f>IF(AND(Comodines[[#This Row],[Nuevo_Fuego]],Comodines[[#This Row],[L&amp;L]]),Comodines[[#This Row],[Contador]],"")</f>
        <v/>
      </c>
      <c r="AA1408" s="2" t="str">
        <f>IFERROR(SMALL(Comodines[FuegoC1],COUNTA($W$2:W1408)),"")</f>
        <v/>
      </c>
      <c r="AB1408" s="3"/>
      <c r="AD1408" s="3"/>
      <c r="AE1408" s="3"/>
    </row>
    <row r="1409" spans="1:31" ht="15" x14ac:dyDescent="0.25">
      <c r="A1409" s="25">
        <v>30.483979999999999</v>
      </c>
      <c r="B1409" s="18">
        <v>-91.182590000000005</v>
      </c>
      <c r="C1409" s="2">
        <v>304.5</v>
      </c>
      <c r="D1409" s="2">
        <v>0.3</v>
      </c>
      <c r="E1409" s="2">
        <v>0.6</v>
      </c>
      <c r="F1409" s="4">
        <v>42644</v>
      </c>
      <c r="G1409" s="2">
        <v>825</v>
      </c>
      <c r="H1409" s="2" t="s">
        <v>0</v>
      </c>
      <c r="I1409" s="2" t="s">
        <v>1</v>
      </c>
      <c r="J1409" s="2" t="s">
        <v>2</v>
      </c>
      <c r="K1409" s="2">
        <v>292.10000000000002</v>
      </c>
      <c r="L1409" s="2">
        <v>0</v>
      </c>
      <c r="M1409" s="6" t="s">
        <v>0</v>
      </c>
      <c r="N1409" s="23"/>
      <c r="O1409" s="21" t="str">
        <f>Comodines[[#This Row],[Lat_trunc]]&amp;Comodines[[#This Row],[Lon_trunc]]</f>
        <v>30.484-91.1825</v>
      </c>
      <c r="P1409" s="21">
        <f>MROUND(Datos[[#This Row],[Latitude]],IF(Datos[[#This Row],[Latitude]]&lt;0,-Precisión,Precisión))</f>
        <v>30.484000000000002</v>
      </c>
      <c r="Q1409" s="21">
        <f>MROUND(Datos[[#This Row],[Longitude]],IF(Datos[[#This Row],[Longitude]]&lt;0,-Precisión,Precisión))</f>
        <v>-91.182500000000005</v>
      </c>
      <c r="R1409" s="1">
        <v>1408</v>
      </c>
      <c r="S1409" s="5" t="b">
        <f>AND(Datos[[#This Row],[Latitude]]&gt;=Latitud_,Datos[[#This Row],[Latitude]]&lt;=_Latitud)</f>
        <v>0</v>
      </c>
      <c r="T1409" s="2" t="b">
        <f>AND(Datos[[#This Row],[Longitude]]&gt;=Longitud_,Datos[[#This Row],[Longitude]]&lt;=_Longitud)</f>
        <v>0</v>
      </c>
      <c r="U1409" s="2" t="b">
        <f>AND(Comodines[[#This Row],[Latitud]],Comodines[[#This Row],[Longitud]])</f>
        <v>0</v>
      </c>
      <c r="V1409" s="2" t="b">
        <f>IF(COUNTIFS($O$2:O1409,Comodines[[#This Row],[LatT&amp;LonT]],$F$2:F1409,Datos[[#This Row],[Acq_date]]-1)=0,TRUE,FALSE)</f>
        <v>1</v>
      </c>
      <c r="W1409" s="2" t="b">
        <f>AND(Comodines[[#This Row],[L&amp;L]],Comodines[[#This Row],[Nuevo_Fuego]])</f>
        <v>0</v>
      </c>
      <c r="X1409" s="2" t="str">
        <f>IF(Comodines[[#This Row],[L&amp;L]],Comodines[[#This Row],[Contador]],"")</f>
        <v/>
      </c>
      <c r="Y1409" s="2" t="str">
        <f>IFERROR(SMALL(Comodines[L&amp;LC1],COUNTA($U$2:U1409)),"")</f>
        <v/>
      </c>
      <c r="Z1409" s="2" t="str">
        <f>IF(AND(Comodines[[#This Row],[Nuevo_Fuego]],Comodines[[#This Row],[L&amp;L]]),Comodines[[#This Row],[Contador]],"")</f>
        <v/>
      </c>
      <c r="AA1409" s="2" t="str">
        <f>IFERROR(SMALL(Comodines[FuegoC1],COUNTA($W$2:W1409)),"")</f>
        <v/>
      </c>
      <c r="AB1409" s="3"/>
      <c r="AD1409" s="3"/>
      <c r="AE1409" s="3"/>
    </row>
    <row r="1410" spans="1:31" ht="15" x14ac:dyDescent="0.25">
      <c r="A1410" s="25">
        <v>30.48321</v>
      </c>
      <c r="B1410" s="18">
        <v>-91.179310000000001</v>
      </c>
      <c r="C1410" s="2">
        <v>309.5</v>
      </c>
      <c r="D1410" s="2">
        <v>0.3</v>
      </c>
      <c r="E1410" s="2">
        <v>0.6</v>
      </c>
      <c r="F1410" s="4">
        <v>42644</v>
      </c>
      <c r="G1410" s="2">
        <v>825</v>
      </c>
      <c r="H1410" s="2" t="s">
        <v>0</v>
      </c>
      <c r="I1410" s="2" t="s">
        <v>1</v>
      </c>
      <c r="J1410" s="2" t="s">
        <v>2</v>
      </c>
      <c r="K1410" s="2">
        <v>294.89999999999998</v>
      </c>
      <c r="L1410" s="2">
        <v>0</v>
      </c>
      <c r="M1410" s="6" t="s">
        <v>0</v>
      </c>
      <c r="N1410" s="23"/>
      <c r="O1410" s="21" t="str">
        <f>Comodines[[#This Row],[Lat_trunc]]&amp;Comodines[[#This Row],[Lon_trunc]]</f>
        <v>30.483-91.1795</v>
      </c>
      <c r="P1410" s="21">
        <f>MROUND(Datos[[#This Row],[Latitude]],IF(Datos[[#This Row],[Latitude]]&lt;0,-Precisión,Precisión))</f>
        <v>30.483000000000001</v>
      </c>
      <c r="Q1410" s="21">
        <f>MROUND(Datos[[#This Row],[Longitude]],IF(Datos[[#This Row],[Longitude]]&lt;0,-Precisión,Precisión))</f>
        <v>-91.179500000000004</v>
      </c>
      <c r="R1410" s="1">
        <v>1409</v>
      </c>
      <c r="S1410" s="5" t="b">
        <f>AND(Datos[[#This Row],[Latitude]]&gt;=Latitud_,Datos[[#This Row],[Latitude]]&lt;=_Latitud)</f>
        <v>0</v>
      </c>
      <c r="T1410" s="2" t="b">
        <f>AND(Datos[[#This Row],[Longitude]]&gt;=Longitud_,Datos[[#This Row],[Longitude]]&lt;=_Longitud)</f>
        <v>0</v>
      </c>
      <c r="U1410" s="2" t="b">
        <f>AND(Comodines[[#This Row],[Latitud]],Comodines[[#This Row],[Longitud]])</f>
        <v>0</v>
      </c>
      <c r="V1410" s="2" t="b">
        <f>IF(COUNTIFS($O$2:O1410,Comodines[[#This Row],[LatT&amp;LonT]],$F$2:F1410,Datos[[#This Row],[Acq_date]]-1)=0,TRUE,FALSE)</f>
        <v>1</v>
      </c>
      <c r="W1410" s="2" t="b">
        <f>AND(Comodines[[#This Row],[L&amp;L]],Comodines[[#This Row],[Nuevo_Fuego]])</f>
        <v>0</v>
      </c>
      <c r="X1410" s="2" t="str">
        <f>IF(Comodines[[#This Row],[L&amp;L]],Comodines[[#This Row],[Contador]],"")</f>
        <v/>
      </c>
      <c r="Y1410" s="2" t="str">
        <f>IFERROR(SMALL(Comodines[L&amp;LC1],COUNTA($U$2:U1410)),"")</f>
        <v/>
      </c>
      <c r="Z1410" s="2" t="str">
        <f>IF(AND(Comodines[[#This Row],[Nuevo_Fuego]],Comodines[[#This Row],[L&amp;L]]),Comodines[[#This Row],[Contador]],"")</f>
        <v/>
      </c>
      <c r="AA1410" s="2" t="str">
        <f>IFERROR(SMALL(Comodines[FuegoC1],COUNTA($W$2:W1410)),"")</f>
        <v/>
      </c>
      <c r="AB1410" s="3"/>
      <c r="AD1410" s="3"/>
      <c r="AE1410" s="3"/>
    </row>
    <row r="1411" spans="1:31" ht="15" x14ac:dyDescent="0.25">
      <c r="A1411" s="25">
        <v>30.48244</v>
      </c>
      <c r="B1411" s="18">
        <v>-91.176010000000005</v>
      </c>
      <c r="C1411" s="2">
        <v>303.2</v>
      </c>
      <c r="D1411" s="2">
        <v>0.3</v>
      </c>
      <c r="E1411" s="2">
        <v>0.6</v>
      </c>
      <c r="F1411" s="4">
        <v>42644</v>
      </c>
      <c r="G1411" s="2">
        <v>825</v>
      </c>
      <c r="H1411" s="2" t="s">
        <v>0</v>
      </c>
      <c r="I1411" s="2" t="s">
        <v>1</v>
      </c>
      <c r="J1411" s="2" t="s">
        <v>2</v>
      </c>
      <c r="K1411" s="2">
        <v>292.5</v>
      </c>
      <c r="L1411" s="2">
        <v>0</v>
      </c>
      <c r="M1411" s="6" t="s">
        <v>0</v>
      </c>
      <c r="N1411" s="23"/>
      <c r="O1411" s="21" t="str">
        <f>Comodines[[#This Row],[Lat_trunc]]&amp;Comodines[[#This Row],[Lon_trunc]]</f>
        <v>30.4825-91.176</v>
      </c>
      <c r="P1411" s="21">
        <f>MROUND(Datos[[#This Row],[Latitude]],IF(Datos[[#This Row],[Latitude]]&lt;0,-Precisión,Precisión))</f>
        <v>30.482500000000002</v>
      </c>
      <c r="Q1411" s="21">
        <f>MROUND(Datos[[#This Row],[Longitude]],IF(Datos[[#This Row],[Longitude]]&lt;0,-Precisión,Precisión))</f>
        <v>-91.176000000000002</v>
      </c>
      <c r="R1411" s="1">
        <v>1410</v>
      </c>
      <c r="S1411" s="5" t="b">
        <f>AND(Datos[[#This Row],[Latitude]]&gt;=Latitud_,Datos[[#This Row],[Latitude]]&lt;=_Latitud)</f>
        <v>0</v>
      </c>
      <c r="T1411" s="2" t="b">
        <f>AND(Datos[[#This Row],[Longitude]]&gt;=Longitud_,Datos[[#This Row],[Longitude]]&lt;=_Longitud)</f>
        <v>0</v>
      </c>
      <c r="U1411" s="2" t="b">
        <f>AND(Comodines[[#This Row],[Latitud]],Comodines[[#This Row],[Longitud]])</f>
        <v>0</v>
      </c>
      <c r="V1411" s="2" t="b">
        <f>IF(COUNTIFS($O$2:O1411,Comodines[[#This Row],[LatT&amp;LonT]],$F$2:F1411,Datos[[#This Row],[Acq_date]]-1)=0,TRUE,FALSE)</f>
        <v>1</v>
      </c>
      <c r="W1411" s="2" t="b">
        <f>AND(Comodines[[#This Row],[L&amp;L]],Comodines[[#This Row],[Nuevo_Fuego]])</f>
        <v>0</v>
      </c>
      <c r="X1411" s="2" t="str">
        <f>IF(Comodines[[#This Row],[L&amp;L]],Comodines[[#This Row],[Contador]],"")</f>
        <v/>
      </c>
      <c r="Y1411" s="2" t="str">
        <f>IFERROR(SMALL(Comodines[L&amp;LC1],COUNTA($U$2:U1411)),"")</f>
        <v/>
      </c>
      <c r="Z1411" s="2" t="str">
        <f>IF(AND(Comodines[[#This Row],[Nuevo_Fuego]],Comodines[[#This Row],[L&amp;L]]),Comodines[[#This Row],[Contador]],"")</f>
        <v/>
      </c>
      <c r="AA1411" s="2" t="str">
        <f>IFERROR(SMALL(Comodines[FuegoC1],COUNTA($W$2:W1411)),"")</f>
        <v/>
      </c>
      <c r="AB1411" s="3"/>
      <c r="AD1411" s="3"/>
      <c r="AE1411" s="3"/>
    </row>
    <row r="1412" spans="1:31" ht="15" x14ac:dyDescent="0.25">
      <c r="A1412" s="25">
        <v>33.419240000000002</v>
      </c>
      <c r="B1412" s="18">
        <v>-110.86562000000001</v>
      </c>
      <c r="C1412" s="2">
        <v>318.89999999999998</v>
      </c>
      <c r="D1412" s="2">
        <v>0.4</v>
      </c>
      <c r="E1412" s="2">
        <v>0.6</v>
      </c>
      <c r="F1412" s="4">
        <v>42644</v>
      </c>
      <c r="G1412" s="2">
        <v>825</v>
      </c>
      <c r="H1412" s="2" t="s">
        <v>0</v>
      </c>
      <c r="I1412" s="2" t="s">
        <v>1</v>
      </c>
      <c r="J1412" s="2" t="s">
        <v>2</v>
      </c>
      <c r="K1412" s="2">
        <v>287.3</v>
      </c>
      <c r="L1412" s="2">
        <v>0</v>
      </c>
      <c r="M1412" s="6" t="s">
        <v>0</v>
      </c>
      <c r="N1412" s="23"/>
      <c r="O1412" s="21" t="str">
        <f>Comodines[[#This Row],[Lat_trunc]]&amp;Comodines[[#This Row],[Lon_trunc]]</f>
        <v>33.419-110.8655</v>
      </c>
      <c r="P1412" s="21">
        <f>MROUND(Datos[[#This Row],[Latitude]],IF(Datos[[#This Row],[Latitude]]&lt;0,-Precisión,Precisión))</f>
        <v>33.419000000000004</v>
      </c>
      <c r="Q1412" s="21">
        <f>MROUND(Datos[[#This Row],[Longitude]],IF(Datos[[#This Row],[Longitude]]&lt;0,-Precisión,Precisión))</f>
        <v>-110.8655</v>
      </c>
      <c r="R1412" s="1">
        <v>1411</v>
      </c>
      <c r="S1412" s="5" t="b">
        <f>AND(Datos[[#This Row],[Latitude]]&gt;=Latitud_,Datos[[#This Row],[Latitude]]&lt;=_Latitud)</f>
        <v>0</v>
      </c>
      <c r="T1412" s="2" t="b">
        <f>AND(Datos[[#This Row],[Longitude]]&gt;=Longitud_,Datos[[#This Row],[Longitude]]&lt;=_Longitud)</f>
        <v>0</v>
      </c>
      <c r="U1412" s="2" t="b">
        <f>AND(Comodines[[#This Row],[Latitud]],Comodines[[#This Row],[Longitud]])</f>
        <v>0</v>
      </c>
      <c r="V1412" s="2" t="b">
        <f>IF(COUNTIFS($O$2:O1412,Comodines[[#This Row],[LatT&amp;LonT]],$F$2:F1412,Datos[[#This Row],[Acq_date]]-1)=0,TRUE,FALSE)</f>
        <v>1</v>
      </c>
      <c r="W1412" s="2" t="b">
        <f>AND(Comodines[[#This Row],[L&amp;L]],Comodines[[#This Row],[Nuevo_Fuego]])</f>
        <v>0</v>
      </c>
      <c r="X1412" s="2" t="str">
        <f>IF(Comodines[[#This Row],[L&amp;L]],Comodines[[#This Row],[Contador]],"")</f>
        <v/>
      </c>
      <c r="Y1412" s="2" t="str">
        <f>IFERROR(SMALL(Comodines[L&amp;LC1],COUNTA($U$2:U1412)),"")</f>
        <v/>
      </c>
      <c r="Z1412" s="2" t="str">
        <f>IF(AND(Comodines[[#This Row],[Nuevo_Fuego]],Comodines[[#This Row],[L&amp;L]]),Comodines[[#This Row],[Contador]],"")</f>
        <v/>
      </c>
      <c r="AA1412" s="2" t="str">
        <f>IFERROR(SMALL(Comodines[FuegoC1],COUNTA($W$2:W1412)),"")</f>
        <v/>
      </c>
      <c r="AB1412" s="3"/>
      <c r="AD1412" s="3"/>
      <c r="AE1412" s="3"/>
    </row>
    <row r="1413" spans="1:31" ht="15" x14ac:dyDescent="0.25">
      <c r="A1413" s="25">
        <v>33.418979999999998</v>
      </c>
      <c r="B1413" s="18">
        <v>-110.86183</v>
      </c>
      <c r="C1413" s="2">
        <v>315.60000000000002</v>
      </c>
      <c r="D1413" s="2">
        <v>0.4</v>
      </c>
      <c r="E1413" s="2">
        <v>0.6</v>
      </c>
      <c r="F1413" s="4">
        <v>42644</v>
      </c>
      <c r="G1413" s="2">
        <v>825</v>
      </c>
      <c r="H1413" s="2" t="s">
        <v>0</v>
      </c>
      <c r="I1413" s="2" t="s">
        <v>1</v>
      </c>
      <c r="J1413" s="2" t="s">
        <v>2</v>
      </c>
      <c r="K1413" s="2">
        <v>286.7</v>
      </c>
      <c r="L1413" s="2">
        <v>0</v>
      </c>
      <c r="M1413" s="6" t="s">
        <v>0</v>
      </c>
      <c r="N1413" s="23"/>
      <c r="O1413" s="21" t="str">
        <f>Comodines[[#This Row],[Lat_trunc]]&amp;Comodines[[#This Row],[Lon_trunc]]</f>
        <v>33.419-110.862</v>
      </c>
      <c r="P1413" s="21">
        <f>MROUND(Datos[[#This Row],[Latitude]],IF(Datos[[#This Row],[Latitude]]&lt;0,-Precisión,Precisión))</f>
        <v>33.419000000000004</v>
      </c>
      <c r="Q1413" s="21">
        <f>MROUND(Datos[[#This Row],[Longitude]],IF(Datos[[#This Row],[Longitude]]&lt;0,-Precisión,Precisión))</f>
        <v>-110.86200000000001</v>
      </c>
      <c r="R1413" s="1">
        <v>1412</v>
      </c>
      <c r="S1413" s="5" t="b">
        <f>AND(Datos[[#This Row],[Latitude]]&gt;=Latitud_,Datos[[#This Row],[Latitude]]&lt;=_Latitud)</f>
        <v>0</v>
      </c>
      <c r="T1413" s="2" t="b">
        <f>AND(Datos[[#This Row],[Longitude]]&gt;=Longitud_,Datos[[#This Row],[Longitude]]&lt;=_Longitud)</f>
        <v>0</v>
      </c>
      <c r="U1413" s="2" t="b">
        <f>AND(Comodines[[#This Row],[Latitud]],Comodines[[#This Row],[Longitud]])</f>
        <v>0</v>
      </c>
      <c r="V1413" s="2" t="b">
        <f>IF(COUNTIFS($O$2:O1413,Comodines[[#This Row],[LatT&amp;LonT]],$F$2:F1413,Datos[[#This Row],[Acq_date]]-1)=0,TRUE,FALSE)</f>
        <v>1</v>
      </c>
      <c r="W1413" s="2" t="b">
        <f>AND(Comodines[[#This Row],[L&amp;L]],Comodines[[#This Row],[Nuevo_Fuego]])</f>
        <v>0</v>
      </c>
      <c r="X1413" s="2" t="str">
        <f>IF(Comodines[[#This Row],[L&amp;L]],Comodines[[#This Row],[Contador]],"")</f>
        <v/>
      </c>
      <c r="Y1413" s="2" t="str">
        <f>IFERROR(SMALL(Comodines[L&amp;LC1],COUNTA($U$2:U1413)),"")</f>
        <v/>
      </c>
      <c r="Z1413" s="2" t="str">
        <f>IF(AND(Comodines[[#This Row],[Nuevo_Fuego]],Comodines[[#This Row],[L&amp;L]]),Comodines[[#This Row],[Contador]],"")</f>
        <v/>
      </c>
      <c r="AA1413" s="2" t="str">
        <f>IFERROR(SMALL(Comodines[FuegoC1],COUNTA($W$2:W1413)),"")</f>
        <v/>
      </c>
      <c r="AB1413" s="3"/>
      <c r="AD1413" s="3"/>
      <c r="AE1413" s="3"/>
    </row>
    <row r="1414" spans="1:31" ht="15" x14ac:dyDescent="0.25">
      <c r="A1414" s="25">
        <v>33.413359999999997</v>
      </c>
      <c r="B1414" s="18">
        <v>-110.85878</v>
      </c>
      <c r="C1414" s="2">
        <v>298.60000000000002</v>
      </c>
      <c r="D1414" s="2">
        <v>0.4</v>
      </c>
      <c r="E1414" s="2">
        <v>0.6</v>
      </c>
      <c r="F1414" s="4">
        <v>42644</v>
      </c>
      <c r="G1414" s="2">
        <v>825</v>
      </c>
      <c r="H1414" s="2" t="s">
        <v>0</v>
      </c>
      <c r="I1414" s="2" t="s">
        <v>1</v>
      </c>
      <c r="J1414" s="2" t="s">
        <v>2</v>
      </c>
      <c r="K1414" s="2">
        <v>287.39999999999998</v>
      </c>
      <c r="L1414" s="2">
        <v>0</v>
      </c>
      <c r="M1414" s="6" t="s">
        <v>0</v>
      </c>
      <c r="N1414" s="23"/>
      <c r="O1414" s="21" t="str">
        <f>Comodines[[#This Row],[Lat_trunc]]&amp;Comodines[[#This Row],[Lon_trunc]]</f>
        <v>33.4135-110.859</v>
      </c>
      <c r="P1414" s="21">
        <f>MROUND(Datos[[#This Row],[Latitude]],IF(Datos[[#This Row],[Latitude]]&lt;0,-Precisión,Precisión))</f>
        <v>33.413499999999999</v>
      </c>
      <c r="Q1414" s="21">
        <f>MROUND(Datos[[#This Row],[Longitude]],IF(Datos[[#This Row],[Longitude]]&lt;0,-Precisión,Precisión))</f>
        <v>-110.85900000000001</v>
      </c>
      <c r="R1414" s="1">
        <v>1413</v>
      </c>
      <c r="S1414" s="5" t="b">
        <f>AND(Datos[[#This Row],[Latitude]]&gt;=Latitud_,Datos[[#This Row],[Latitude]]&lt;=_Latitud)</f>
        <v>0</v>
      </c>
      <c r="T1414" s="2" t="b">
        <f>AND(Datos[[#This Row],[Longitude]]&gt;=Longitud_,Datos[[#This Row],[Longitude]]&lt;=_Longitud)</f>
        <v>0</v>
      </c>
      <c r="U1414" s="2" t="b">
        <f>AND(Comodines[[#This Row],[Latitud]],Comodines[[#This Row],[Longitud]])</f>
        <v>0</v>
      </c>
      <c r="V1414" s="2" t="b">
        <f>IF(COUNTIFS($O$2:O1414,Comodines[[#This Row],[LatT&amp;LonT]],$F$2:F1414,Datos[[#This Row],[Acq_date]]-1)=0,TRUE,FALSE)</f>
        <v>1</v>
      </c>
      <c r="W1414" s="2" t="b">
        <f>AND(Comodines[[#This Row],[L&amp;L]],Comodines[[#This Row],[Nuevo_Fuego]])</f>
        <v>0</v>
      </c>
      <c r="X1414" s="2" t="str">
        <f>IF(Comodines[[#This Row],[L&amp;L]],Comodines[[#This Row],[Contador]],"")</f>
        <v/>
      </c>
      <c r="Y1414" s="2" t="str">
        <f>IFERROR(SMALL(Comodines[L&amp;LC1],COUNTA($U$2:U1414)),"")</f>
        <v/>
      </c>
      <c r="Z1414" s="2" t="str">
        <f>IF(AND(Comodines[[#This Row],[Nuevo_Fuego]],Comodines[[#This Row],[L&amp;L]]),Comodines[[#This Row],[Contador]],"")</f>
        <v/>
      </c>
      <c r="AA1414" s="2" t="str">
        <f>IFERROR(SMALL(Comodines[FuegoC1],COUNTA($W$2:W1414)),"")</f>
        <v/>
      </c>
      <c r="AB1414" s="3"/>
      <c r="AD1414" s="3"/>
      <c r="AE1414" s="3"/>
    </row>
    <row r="1415" spans="1:31" ht="15" x14ac:dyDescent="0.25">
      <c r="A1415" s="25">
        <v>32.610909999999997</v>
      </c>
      <c r="B1415" s="18">
        <v>-103.30629999999999</v>
      </c>
      <c r="C1415" s="2">
        <v>299.2</v>
      </c>
      <c r="D1415" s="2">
        <v>0.4</v>
      </c>
      <c r="E1415" s="2">
        <v>0.4</v>
      </c>
      <c r="F1415" s="4">
        <v>42644</v>
      </c>
      <c r="G1415" s="2">
        <v>825</v>
      </c>
      <c r="H1415" s="2" t="s">
        <v>0</v>
      </c>
      <c r="I1415" s="2" t="s">
        <v>1</v>
      </c>
      <c r="J1415" s="2" t="s">
        <v>2</v>
      </c>
      <c r="K1415" s="2">
        <v>285.60000000000002</v>
      </c>
      <c r="L1415" s="2">
        <v>0</v>
      </c>
      <c r="M1415" s="6" t="s">
        <v>0</v>
      </c>
      <c r="N1415" s="23"/>
      <c r="O1415" s="21" t="str">
        <f>Comodines[[#This Row],[Lat_trunc]]&amp;Comodines[[#This Row],[Lon_trunc]]</f>
        <v>32.611-103.3065</v>
      </c>
      <c r="P1415" s="21">
        <f>MROUND(Datos[[#This Row],[Latitude]],IF(Datos[[#This Row],[Latitude]]&lt;0,-Precisión,Precisión))</f>
        <v>32.611000000000004</v>
      </c>
      <c r="Q1415" s="21">
        <f>MROUND(Datos[[#This Row],[Longitude]],IF(Datos[[#This Row],[Longitude]]&lt;0,-Precisión,Precisión))</f>
        <v>-103.3065</v>
      </c>
      <c r="R1415" s="1">
        <v>1414</v>
      </c>
      <c r="S1415" s="5" t="b">
        <f>AND(Datos[[#This Row],[Latitude]]&gt;=Latitud_,Datos[[#This Row],[Latitude]]&lt;=_Latitud)</f>
        <v>0</v>
      </c>
      <c r="T1415" s="2" t="b">
        <f>AND(Datos[[#This Row],[Longitude]]&gt;=Longitud_,Datos[[#This Row],[Longitude]]&lt;=_Longitud)</f>
        <v>0</v>
      </c>
      <c r="U1415" s="2" t="b">
        <f>AND(Comodines[[#This Row],[Latitud]],Comodines[[#This Row],[Longitud]])</f>
        <v>0</v>
      </c>
      <c r="V1415" s="2" t="b">
        <f>IF(COUNTIFS($O$2:O1415,Comodines[[#This Row],[LatT&amp;LonT]],$F$2:F1415,Datos[[#This Row],[Acq_date]]-1)=0,TRUE,FALSE)</f>
        <v>1</v>
      </c>
      <c r="W1415" s="2" t="b">
        <f>AND(Comodines[[#This Row],[L&amp;L]],Comodines[[#This Row],[Nuevo_Fuego]])</f>
        <v>0</v>
      </c>
      <c r="X1415" s="2" t="str">
        <f>IF(Comodines[[#This Row],[L&amp;L]],Comodines[[#This Row],[Contador]],"")</f>
        <v/>
      </c>
      <c r="Y1415" s="2" t="str">
        <f>IFERROR(SMALL(Comodines[L&amp;LC1],COUNTA($U$2:U1415)),"")</f>
        <v/>
      </c>
      <c r="Z1415" s="2" t="str">
        <f>IF(AND(Comodines[[#This Row],[Nuevo_Fuego]],Comodines[[#This Row],[L&amp;L]]),Comodines[[#This Row],[Contador]],"")</f>
        <v/>
      </c>
      <c r="AA1415" s="2" t="str">
        <f>IFERROR(SMALL(Comodines[FuegoC1],COUNTA($W$2:W1415)),"")</f>
        <v/>
      </c>
      <c r="AB1415" s="3"/>
      <c r="AD1415" s="3"/>
      <c r="AE1415" s="3"/>
    </row>
    <row r="1416" spans="1:31" ht="15" x14ac:dyDescent="0.25">
      <c r="A1416" s="25">
        <v>32.61036</v>
      </c>
      <c r="B1416" s="18">
        <v>-103.30457</v>
      </c>
      <c r="C1416" s="2">
        <v>296.2</v>
      </c>
      <c r="D1416" s="2">
        <v>0.4</v>
      </c>
      <c r="E1416" s="2">
        <v>0.4</v>
      </c>
      <c r="F1416" s="4">
        <v>42644</v>
      </c>
      <c r="G1416" s="2">
        <v>825</v>
      </c>
      <c r="H1416" s="2" t="s">
        <v>0</v>
      </c>
      <c r="I1416" s="2" t="s">
        <v>1</v>
      </c>
      <c r="J1416" s="2" t="s">
        <v>2</v>
      </c>
      <c r="K1416" s="2">
        <v>285.10000000000002</v>
      </c>
      <c r="L1416" s="2">
        <v>0</v>
      </c>
      <c r="M1416" s="6" t="s">
        <v>0</v>
      </c>
      <c r="N1416" s="23"/>
      <c r="O1416" s="21" t="str">
        <f>Comodines[[#This Row],[Lat_trunc]]&amp;Comodines[[#This Row],[Lon_trunc]]</f>
        <v>32.6105-103.3045</v>
      </c>
      <c r="P1416" s="21">
        <f>MROUND(Datos[[#This Row],[Latitude]],IF(Datos[[#This Row],[Latitude]]&lt;0,-Precisión,Precisión))</f>
        <v>32.610500000000002</v>
      </c>
      <c r="Q1416" s="21">
        <f>MROUND(Datos[[#This Row],[Longitude]],IF(Datos[[#This Row],[Longitude]]&lt;0,-Precisión,Precisión))</f>
        <v>-103.3045</v>
      </c>
      <c r="R1416" s="1">
        <v>1415</v>
      </c>
      <c r="S1416" s="5" t="b">
        <f>AND(Datos[[#This Row],[Latitude]]&gt;=Latitud_,Datos[[#This Row],[Latitude]]&lt;=_Latitud)</f>
        <v>0</v>
      </c>
      <c r="T1416" s="2" t="b">
        <f>AND(Datos[[#This Row],[Longitude]]&gt;=Longitud_,Datos[[#This Row],[Longitude]]&lt;=_Longitud)</f>
        <v>0</v>
      </c>
      <c r="U1416" s="2" t="b">
        <f>AND(Comodines[[#This Row],[Latitud]],Comodines[[#This Row],[Longitud]])</f>
        <v>0</v>
      </c>
      <c r="V1416" s="2" t="b">
        <f>IF(COUNTIFS($O$2:O1416,Comodines[[#This Row],[LatT&amp;LonT]],$F$2:F1416,Datos[[#This Row],[Acq_date]]-1)=0,TRUE,FALSE)</f>
        <v>1</v>
      </c>
      <c r="W1416" s="2" t="b">
        <f>AND(Comodines[[#This Row],[L&amp;L]],Comodines[[#This Row],[Nuevo_Fuego]])</f>
        <v>0</v>
      </c>
      <c r="X1416" s="2" t="str">
        <f>IF(Comodines[[#This Row],[L&amp;L]],Comodines[[#This Row],[Contador]],"")</f>
        <v/>
      </c>
      <c r="Y1416" s="2" t="str">
        <f>IFERROR(SMALL(Comodines[L&amp;LC1],COUNTA($U$2:U1416)),"")</f>
        <v/>
      </c>
      <c r="Z1416" s="2" t="str">
        <f>IF(AND(Comodines[[#This Row],[Nuevo_Fuego]],Comodines[[#This Row],[L&amp;L]]),Comodines[[#This Row],[Contador]],"")</f>
        <v/>
      </c>
      <c r="AA1416" s="2" t="str">
        <f>IFERROR(SMALL(Comodines[FuegoC1],COUNTA($W$2:W1416)),"")</f>
        <v/>
      </c>
      <c r="AB1416" s="3"/>
      <c r="AD1416" s="3"/>
      <c r="AE1416" s="3"/>
    </row>
    <row r="1417" spans="1:31" ht="15" x14ac:dyDescent="0.25">
      <c r="A1417" s="25">
        <v>30.32328</v>
      </c>
      <c r="B1417" s="18">
        <v>-91.23845</v>
      </c>
      <c r="C1417" s="2">
        <v>303.39999999999998</v>
      </c>
      <c r="D1417" s="2">
        <v>0.3</v>
      </c>
      <c r="E1417" s="2">
        <v>0.6</v>
      </c>
      <c r="F1417" s="4">
        <v>42644</v>
      </c>
      <c r="G1417" s="2">
        <v>825</v>
      </c>
      <c r="H1417" s="2" t="s">
        <v>0</v>
      </c>
      <c r="I1417" s="2" t="s">
        <v>1</v>
      </c>
      <c r="J1417" s="2" t="s">
        <v>2</v>
      </c>
      <c r="K1417" s="2">
        <v>290.3</v>
      </c>
      <c r="L1417" s="2">
        <v>0</v>
      </c>
      <c r="M1417" s="6" t="s">
        <v>0</v>
      </c>
      <c r="N1417" s="23"/>
      <c r="O1417" s="21" t="str">
        <f>Comodines[[#This Row],[Lat_trunc]]&amp;Comodines[[#This Row],[Lon_trunc]]</f>
        <v>30.3235-91.2385</v>
      </c>
      <c r="P1417" s="21">
        <f>MROUND(Datos[[#This Row],[Latitude]],IF(Datos[[#This Row],[Latitude]]&lt;0,-Precisión,Precisión))</f>
        <v>30.323499999999999</v>
      </c>
      <c r="Q1417" s="21">
        <f>MROUND(Datos[[#This Row],[Longitude]],IF(Datos[[#This Row],[Longitude]]&lt;0,-Precisión,Precisión))</f>
        <v>-91.238500000000002</v>
      </c>
      <c r="R1417" s="1">
        <v>1416</v>
      </c>
      <c r="S1417" s="5" t="b">
        <f>AND(Datos[[#This Row],[Latitude]]&gt;=Latitud_,Datos[[#This Row],[Latitude]]&lt;=_Latitud)</f>
        <v>0</v>
      </c>
      <c r="T1417" s="2" t="b">
        <f>AND(Datos[[#This Row],[Longitude]]&gt;=Longitud_,Datos[[#This Row],[Longitude]]&lt;=_Longitud)</f>
        <v>0</v>
      </c>
      <c r="U1417" s="2" t="b">
        <f>AND(Comodines[[#This Row],[Latitud]],Comodines[[#This Row],[Longitud]])</f>
        <v>0</v>
      </c>
      <c r="V1417" s="2" t="b">
        <f>IF(COUNTIFS($O$2:O1417,Comodines[[#This Row],[LatT&amp;LonT]],$F$2:F1417,Datos[[#This Row],[Acq_date]]-1)=0,TRUE,FALSE)</f>
        <v>1</v>
      </c>
      <c r="W1417" s="2" t="b">
        <f>AND(Comodines[[#This Row],[L&amp;L]],Comodines[[#This Row],[Nuevo_Fuego]])</f>
        <v>0</v>
      </c>
      <c r="X1417" s="2" t="str">
        <f>IF(Comodines[[#This Row],[L&amp;L]],Comodines[[#This Row],[Contador]],"")</f>
        <v/>
      </c>
      <c r="Y1417" s="2" t="str">
        <f>IFERROR(SMALL(Comodines[L&amp;LC1],COUNTA($U$2:U1417)),"")</f>
        <v/>
      </c>
      <c r="Z1417" s="2" t="str">
        <f>IF(AND(Comodines[[#This Row],[Nuevo_Fuego]],Comodines[[#This Row],[L&amp;L]]),Comodines[[#This Row],[Contador]],"")</f>
        <v/>
      </c>
      <c r="AA1417" s="2" t="str">
        <f>IFERROR(SMALL(Comodines[FuegoC1],COUNTA($W$2:W1417)),"")</f>
        <v/>
      </c>
      <c r="AB1417" s="3"/>
      <c r="AD1417" s="3"/>
      <c r="AE1417" s="3"/>
    </row>
    <row r="1418" spans="1:31" ht="15" x14ac:dyDescent="0.25">
      <c r="A1418" s="25">
        <v>30.322500000000002</v>
      </c>
      <c r="B1418" s="18">
        <v>-91.235150000000004</v>
      </c>
      <c r="C1418" s="2">
        <v>312.39999999999998</v>
      </c>
      <c r="D1418" s="2">
        <v>0.3</v>
      </c>
      <c r="E1418" s="2">
        <v>0.6</v>
      </c>
      <c r="F1418" s="4">
        <v>42644</v>
      </c>
      <c r="G1418" s="2">
        <v>825</v>
      </c>
      <c r="H1418" s="2" t="s">
        <v>0</v>
      </c>
      <c r="I1418" s="2" t="s">
        <v>1</v>
      </c>
      <c r="J1418" s="2" t="s">
        <v>2</v>
      </c>
      <c r="K1418" s="2">
        <v>290.8</v>
      </c>
      <c r="L1418" s="2">
        <v>0</v>
      </c>
      <c r="M1418" s="6" t="s">
        <v>0</v>
      </c>
      <c r="N1418" s="23"/>
      <c r="O1418" s="21" t="str">
        <f>Comodines[[#This Row],[Lat_trunc]]&amp;Comodines[[#This Row],[Lon_trunc]]</f>
        <v>30.3225-91.235</v>
      </c>
      <c r="P1418" s="21">
        <f>MROUND(Datos[[#This Row],[Latitude]],IF(Datos[[#This Row],[Latitude]]&lt;0,-Precisión,Precisión))</f>
        <v>30.322500000000002</v>
      </c>
      <c r="Q1418" s="21">
        <f>MROUND(Datos[[#This Row],[Longitude]],IF(Datos[[#This Row],[Longitude]]&lt;0,-Precisión,Precisión))</f>
        <v>-91.234999999999999</v>
      </c>
      <c r="R1418" s="1">
        <v>1417</v>
      </c>
      <c r="S1418" s="5" t="b">
        <f>AND(Datos[[#This Row],[Latitude]]&gt;=Latitud_,Datos[[#This Row],[Latitude]]&lt;=_Latitud)</f>
        <v>0</v>
      </c>
      <c r="T1418" s="2" t="b">
        <f>AND(Datos[[#This Row],[Longitude]]&gt;=Longitud_,Datos[[#This Row],[Longitude]]&lt;=_Longitud)</f>
        <v>0</v>
      </c>
      <c r="U1418" s="2" t="b">
        <f>AND(Comodines[[#This Row],[Latitud]],Comodines[[#This Row],[Longitud]])</f>
        <v>0</v>
      </c>
      <c r="V1418" s="2" t="b">
        <f>IF(COUNTIFS($O$2:O1418,Comodines[[#This Row],[LatT&amp;LonT]],$F$2:F1418,Datos[[#This Row],[Acq_date]]-1)=0,TRUE,FALSE)</f>
        <v>1</v>
      </c>
      <c r="W1418" s="2" t="b">
        <f>AND(Comodines[[#This Row],[L&amp;L]],Comodines[[#This Row],[Nuevo_Fuego]])</f>
        <v>0</v>
      </c>
      <c r="X1418" s="2" t="str">
        <f>IF(Comodines[[#This Row],[L&amp;L]],Comodines[[#This Row],[Contador]],"")</f>
        <v/>
      </c>
      <c r="Y1418" s="2" t="str">
        <f>IFERROR(SMALL(Comodines[L&amp;LC1],COUNTA($U$2:U1418)),"")</f>
        <v/>
      </c>
      <c r="Z1418" s="2" t="str">
        <f>IF(AND(Comodines[[#This Row],[Nuevo_Fuego]],Comodines[[#This Row],[L&amp;L]]),Comodines[[#This Row],[Contador]],"")</f>
        <v/>
      </c>
      <c r="AA1418" s="2" t="str">
        <f>IFERROR(SMALL(Comodines[FuegoC1],COUNTA($W$2:W1418)),"")</f>
        <v/>
      </c>
      <c r="AB1418" s="3"/>
      <c r="AD1418" s="3"/>
      <c r="AE1418" s="3"/>
    </row>
    <row r="1419" spans="1:31" ht="15" x14ac:dyDescent="0.25">
      <c r="A1419" s="25">
        <v>30.327660000000002</v>
      </c>
      <c r="B1419" s="18">
        <v>-91.279349999999994</v>
      </c>
      <c r="C1419" s="2">
        <v>313</v>
      </c>
      <c r="D1419" s="2">
        <v>0.3</v>
      </c>
      <c r="E1419" s="2">
        <v>0.6</v>
      </c>
      <c r="F1419" s="4">
        <v>42644</v>
      </c>
      <c r="G1419" s="2">
        <v>825</v>
      </c>
      <c r="H1419" s="2" t="s">
        <v>0</v>
      </c>
      <c r="I1419" s="2" t="s">
        <v>1</v>
      </c>
      <c r="J1419" s="2" t="s">
        <v>2</v>
      </c>
      <c r="K1419" s="2">
        <v>288.39999999999998</v>
      </c>
      <c r="L1419" s="2">
        <v>0</v>
      </c>
      <c r="M1419" s="6" t="s">
        <v>0</v>
      </c>
      <c r="N1419" s="23"/>
      <c r="O1419" s="21" t="str">
        <f>Comodines[[#This Row],[Lat_trunc]]&amp;Comodines[[#This Row],[Lon_trunc]]</f>
        <v>30.3275-91.2795</v>
      </c>
      <c r="P1419" s="21">
        <f>MROUND(Datos[[#This Row],[Latitude]],IF(Datos[[#This Row],[Latitude]]&lt;0,-Precisión,Precisión))</f>
        <v>30.327500000000001</v>
      </c>
      <c r="Q1419" s="21">
        <f>MROUND(Datos[[#This Row],[Longitude]],IF(Datos[[#This Row],[Longitude]]&lt;0,-Precisión,Precisión))</f>
        <v>-91.279499999999999</v>
      </c>
      <c r="R1419" s="1">
        <v>1418</v>
      </c>
      <c r="S1419" s="5" t="b">
        <f>AND(Datos[[#This Row],[Latitude]]&gt;=Latitud_,Datos[[#This Row],[Latitude]]&lt;=_Latitud)</f>
        <v>0</v>
      </c>
      <c r="T1419" s="2" t="b">
        <f>AND(Datos[[#This Row],[Longitude]]&gt;=Longitud_,Datos[[#This Row],[Longitude]]&lt;=_Longitud)</f>
        <v>0</v>
      </c>
      <c r="U1419" s="2" t="b">
        <f>AND(Comodines[[#This Row],[Latitud]],Comodines[[#This Row],[Longitud]])</f>
        <v>0</v>
      </c>
      <c r="V1419" s="2" t="b">
        <f>IF(COUNTIFS($O$2:O1419,Comodines[[#This Row],[LatT&amp;LonT]],$F$2:F1419,Datos[[#This Row],[Acq_date]]-1)=0,TRUE,FALSE)</f>
        <v>1</v>
      </c>
      <c r="W1419" s="2" t="b">
        <f>AND(Comodines[[#This Row],[L&amp;L]],Comodines[[#This Row],[Nuevo_Fuego]])</f>
        <v>0</v>
      </c>
      <c r="X1419" s="2" t="str">
        <f>IF(Comodines[[#This Row],[L&amp;L]],Comodines[[#This Row],[Contador]],"")</f>
        <v/>
      </c>
      <c r="Y1419" s="2" t="str">
        <f>IFERROR(SMALL(Comodines[L&amp;LC1],COUNTA($U$2:U1419)),"")</f>
        <v/>
      </c>
      <c r="Z1419" s="2" t="str">
        <f>IF(AND(Comodines[[#This Row],[Nuevo_Fuego]],Comodines[[#This Row],[L&amp;L]]),Comodines[[#This Row],[Contador]],"")</f>
        <v/>
      </c>
      <c r="AA1419" s="2" t="str">
        <f>IFERROR(SMALL(Comodines[FuegoC1],COUNTA($W$2:W1419)),"")</f>
        <v/>
      </c>
      <c r="AB1419" s="3"/>
      <c r="AD1419" s="3"/>
      <c r="AE1419" s="3"/>
    </row>
    <row r="1420" spans="1:31" ht="15" x14ac:dyDescent="0.25">
      <c r="A1420" s="25">
        <v>31.351099999999999</v>
      </c>
      <c r="B1420" s="18">
        <v>-96.169730000000001</v>
      </c>
      <c r="C1420" s="2">
        <v>322</v>
      </c>
      <c r="D1420" s="2">
        <v>0.5</v>
      </c>
      <c r="E1420" s="2">
        <v>0.4</v>
      </c>
      <c r="F1420" s="4">
        <v>42644</v>
      </c>
      <c r="G1420" s="2">
        <v>825</v>
      </c>
      <c r="H1420" s="2" t="s">
        <v>0</v>
      </c>
      <c r="I1420" s="2" t="s">
        <v>1</v>
      </c>
      <c r="J1420" s="2" t="s">
        <v>2</v>
      </c>
      <c r="K1420" s="2">
        <v>286.7</v>
      </c>
      <c r="L1420" s="2">
        <v>0</v>
      </c>
      <c r="M1420" s="6" t="s">
        <v>0</v>
      </c>
      <c r="N1420" s="23"/>
      <c r="O1420" s="21" t="str">
        <f>Comodines[[#This Row],[Lat_trunc]]&amp;Comodines[[#This Row],[Lon_trunc]]</f>
        <v>31.351-96.1695</v>
      </c>
      <c r="P1420" s="21">
        <f>MROUND(Datos[[#This Row],[Latitude]],IF(Datos[[#This Row],[Latitude]]&lt;0,-Precisión,Precisión))</f>
        <v>31.350999999999999</v>
      </c>
      <c r="Q1420" s="21">
        <f>MROUND(Datos[[#This Row],[Longitude]],IF(Datos[[#This Row],[Longitude]]&lt;0,-Precisión,Precisión))</f>
        <v>-96.169499999999999</v>
      </c>
      <c r="R1420" s="1">
        <v>1419</v>
      </c>
      <c r="S1420" s="5" t="b">
        <f>AND(Datos[[#This Row],[Latitude]]&gt;=Latitud_,Datos[[#This Row],[Latitude]]&lt;=_Latitud)</f>
        <v>0</v>
      </c>
      <c r="T1420" s="2" t="b">
        <f>AND(Datos[[#This Row],[Longitude]]&gt;=Longitud_,Datos[[#This Row],[Longitude]]&lt;=_Longitud)</f>
        <v>0</v>
      </c>
      <c r="U1420" s="2" t="b">
        <f>AND(Comodines[[#This Row],[Latitud]],Comodines[[#This Row],[Longitud]])</f>
        <v>0</v>
      </c>
      <c r="V1420" s="2" t="b">
        <f>IF(COUNTIFS($O$2:O1420,Comodines[[#This Row],[LatT&amp;LonT]],$F$2:F1420,Datos[[#This Row],[Acq_date]]-1)=0,TRUE,FALSE)</f>
        <v>1</v>
      </c>
      <c r="W1420" s="2" t="b">
        <f>AND(Comodines[[#This Row],[L&amp;L]],Comodines[[#This Row],[Nuevo_Fuego]])</f>
        <v>0</v>
      </c>
      <c r="X1420" s="2" t="str">
        <f>IF(Comodines[[#This Row],[L&amp;L]],Comodines[[#This Row],[Contador]],"")</f>
        <v/>
      </c>
      <c r="Y1420" s="2" t="str">
        <f>IFERROR(SMALL(Comodines[L&amp;LC1],COUNTA($U$2:U1420)),"")</f>
        <v/>
      </c>
      <c r="Z1420" s="2" t="str">
        <f>IF(AND(Comodines[[#This Row],[Nuevo_Fuego]],Comodines[[#This Row],[L&amp;L]]),Comodines[[#This Row],[Contador]],"")</f>
        <v/>
      </c>
      <c r="AA1420" s="2" t="str">
        <f>IFERROR(SMALL(Comodines[FuegoC1],COUNTA($W$2:W1420)),"")</f>
        <v/>
      </c>
      <c r="AB1420" s="3"/>
      <c r="AD1420" s="3"/>
      <c r="AE1420" s="3"/>
    </row>
    <row r="1421" spans="1:31" ht="15" x14ac:dyDescent="0.25">
      <c r="A1421" s="25">
        <v>31.350819999999999</v>
      </c>
      <c r="B1421" s="18">
        <v>-96.171170000000004</v>
      </c>
      <c r="C1421" s="2">
        <v>322.89999999999998</v>
      </c>
      <c r="D1421" s="2">
        <v>0.5</v>
      </c>
      <c r="E1421" s="2">
        <v>0.4</v>
      </c>
      <c r="F1421" s="4">
        <v>42644</v>
      </c>
      <c r="G1421" s="2">
        <v>825</v>
      </c>
      <c r="H1421" s="2" t="s">
        <v>0</v>
      </c>
      <c r="I1421" s="2" t="s">
        <v>1</v>
      </c>
      <c r="J1421" s="2" t="s">
        <v>2</v>
      </c>
      <c r="K1421" s="2">
        <v>286.5</v>
      </c>
      <c r="L1421" s="2">
        <v>0</v>
      </c>
      <c r="M1421" s="6" t="s">
        <v>0</v>
      </c>
      <c r="N1421" s="23"/>
      <c r="O1421" s="21" t="str">
        <f>Comodines[[#This Row],[Lat_trunc]]&amp;Comodines[[#This Row],[Lon_trunc]]</f>
        <v>31.351-96.171</v>
      </c>
      <c r="P1421" s="21">
        <f>MROUND(Datos[[#This Row],[Latitude]],IF(Datos[[#This Row],[Latitude]]&lt;0,-Precisión,Precisión))</f>
        <v>31.350999999999999</v>
      </c>
      <c r="Q1421" s="21">
        <f>MROUND(Datos[[#This Row],[Longitude]],IF(Datos[[#This Row],[Longitude]]&lt;0,-Precisión,Precisión))</f>
        <v>-96.171000000000006</v>
      </c>
      <c r="R1421" s="1">
        <v>1420</v>
      </c>
      <c r="S1421" s="5" t="b">
        <f>AND(Datos[[#This Row],[Latitude]]&gt;=Latitud_,Datos[[#This Row],[Latitude]]&lt;=_Latitud)</f>
        <v>0</v>
      </c>
      <c r="T1421" s="2" t="b">
        <f>AND(Datos[[#This Row],[Longitude]]&gt;=Longitud_,Datos[[#This Row],[Longitude]]&lt;=_Longitud)</f>
        <v>0</v>
      </c>
      <c r="U1421" s="2" t="b">
        <f>AND(Comodines[[#This Row],[Latitud]],Comodines[[#This Row],[Longitud]])</f>
        <v>0</v>
      </c>
      <c r="V1421" s="2" t="b">
        <f>IF(COUNTIFS($O$2:O1421,Comodines[[#This Row],[LatT&amp;LonT]],$F$2:F1421,Datos[[#This Row],[Acq_date]]-1)=0,TRUE,FALSE)</f>
        <v>1</v>
      </c>
      <c r="W1421" s="2" t="b">
        <f>AND(Comodines[[#This Row],[L&amp;L]],Comodines[[#This Row],[Nuevo_Fuego]])</f>
        <v>0</v>
      </c>
      <c r="X1421" s="2" t="str">
        <f>IF(Comodines[[#This Row],[L&amp;L]],Comodines[[#This Row],[Contador]],"")</f>
        <v/>
      </c>
      <c r="Y1421" s="2" t="str">
        <f>IFERROR(SMALL(Comodines[L&amp;LC1],COUNTA($U$2:U1421)),"")</f>
        <v/>
      </c>
      <c r="Z1421" s="2" t="str">
        <f>IF(AND(Comodines[[#This Row],[Nuevo_Fuego]],Comodines[[#This Row],[L&amp;L]]),Comodines[[#This Row],[Contador]],"")</f>
        <v/>
      </c>
      <c r="AA1421" s="2" t="str">
        <f>IFERROR(SMALL(Comodines[FuegoC1],COUNTA($W$2:W1421)),"")</f>
        <v/>
      </c>
      <c r="AB1421" s="3"/>
      <c r="AD1421" s="3"/>
      <c r="AE1421" s="3"/>
    </row>
    <row r="1422" spans="1:31" ht="15" x14ac:dyDescent="0.25">
      <c r="A1422" s="25">
        <v>30.233280000000001</v>
      </c>
      <c r="B1422" s="18">
        <v>-91.050719999999998</v>
      </c>
      <c r="C1422" s="2">
        <v>303.60000000000002</v>
      </c>
      <c r="D1422" s="2">
        <v>0.3</v>
      </c>
      <c r="E1422" s="2">
        <v>0.6</v>
      </c>
      <c r="F1422" s="4">
        <v>42644</v>
      </c>
      <c r="G1422" s="2">
        <v>825</v>
      </c>
      <c r="H1422" s="2" t="s">
        <v>0</v>
      </c>
      <c r="I1422" s="2" t="s">
        <v>1</v>
      </c>
      <c r="J1422" s="2" t="s">
        <v>2</v>
      </c>
      <c r="K1422" s="2">
        <v>289.5</v>
      </c>
      <c r="L1422" s="2">
        <v>0</v>
      </c>
      <c r="M1422" s="6" t="s">
        <v>0</v>
      </c>
      <c r="N1422" s="23"/>
      <c r="O1422" s="21" t="str">
        <f>Comodines[[#This Row],[Lat_trunc]]&amp;Comodines[[#This Row],[Lon_trunc]]</f>
        <v>30.2335-91.0505</v>
      </c>
      <c r="P1422" s="21">
        <f>MROUND(Datos[[#This Row],[Latitude]],IF(Datos[[#This Row],[Latitude]]&lt;0,-Precisión,Precisión))</f>
        <v>30.233499999999999</v>
      </c>
      <c r="Q1422" s="21">
        <f>MROUND(Datos[[#This Row],[Longitude]],IF(Datos[[#This Row],[Longitude]]&lt;0,-Precisión,Precisión))</f>
        <v>-91.0505</v>
      </c>
      <c r="R1422" s="1">
        <v>1421</v>
      </c>
      <c r="S1422" s="5" t="b">
        <f>AND(Datos[[#This Row],[Latitude]]&gt;=Latitud_,Datos[[#This Row],[Latitude]]&lt;=_Latitud)</f>
        <v>0</v>
      </c>
      <c r="T1422" s="2" t="b">
        <f>AND(Datos[[#This Row],[Longitude]]&gt;=Longitud_,Datos[[#This Row],[Longitude]]&lt;=_Longitud)</f>
        <v>0</v>
      </c>
      <c r="U1422" s="2" t="b">
        <f>AND(Comodines[[#This Row],[Latitud]],Comodines[[#This Row],[Longitud]])</f>
        <v>0</v>
      </c>
      <c r="V1422" s="2" t="b">
        <f>IF(COUNTIFS($O$2:O1422,Comodines[[#This Row],[LatT&amp;LonT]],$F$2:F1422,Datos[[#This Row],[Acq_date]]-1)=0,TRUE,FALSE)</f>
        <v>1</v>
      </c>
      <c r="W1422" s="2" t="b">
        <f>AND(Comodines[[#This Row],[L&amp;L]],Comodines[[#This Row],[Nuevo_Fuego]])</f>
        <v>0</v>
      </c>
      <c r="X1422" s="2" t="str">
        <f>IF(Comodines[[#This Row],[L&amp;L]],Comodines[[#This Row],[Contador]],"")</f>
        <v/>
      </c>
      <c r="Y1422" s="2" t="str">
        <f>IFERROR(SMALL(Comodines[L&amp;LC1],COUNTA($U$2:U1422)),"")</f>
        <v/>
      </c>
      <c r="Z1422" s="2" t="str">
        <f>IF(AND(Comodines[[#This Row],[Nuevo_Fuego]],Comodines[[#This Row],[L&amp;L]]),Comodines[[#This Row],[Contador]],"")</f>
        <v/>
      </c>
      <c r="AA1422" s="2" t="str">
        <f>IFERROR(SMALL(Comodines[FuegoC1],COUNTA($W$2:W1422)),"")</f>
        <v/>
      </c>
      <c r="AB1422" s="3"/>
      <c r="AD1422" s="3"/>
      <c r="AE1422" s="3"/>
    </row>
    <row r="1423" spans="1:31" ht="15" x14ac:dyDescent="0.25">
      <c r="A1423" s="25">
        <v>30.186489999999999</v>
      </c>
      <c r="B1423" s="18">
        <v>-90.988569999999996</v>
      </c>
      <c r="C1423" s="2">
        <v>300.60000000000002</v>
      </c>
      <c r="D1423" s="2">
        <v>0.3</v>
      </c>
      <c r="E1423" s="2">
        <v>0.6</v>
      </c>
      <c r="F1423" s="4">
        <v>42644</v>
      </c>
      <c r="G1423" s="2">
        <v>825</v>
      </c>
      <c r="H1423" s="2" t="s">
        <v>0</v>
      </c>
      <c r="I1423" s="2" t="s">
        <v>1</v>
      </c>
      <c r="J1423" s="2" t="s">
        <v>2</v>
      </c>
      <c r="K1423" s="2">
        <v>289.3</v>
      </c>
      <c r="L1423" s="2">
        <v>0</v>
      </c>
      <c r="M1423" s="6" t="s">
        <v>0</v>
      </c>
      <c r="N1423" s="23"/>
      <c r="O1423" s="21" t="str">
        <f>Comodines[[#This Row],[Lat_trunc]]&amp;Comodines[[#This Row],[Lon_trunc]]</f>
        <v>30.1865-90.9885</v>
      </c>
      <c r="P1423" s="21">
        <f>MROUND(Datos[[#This Row],[Latitude]],IF(Datos[[#This Row],[Latitude]]&lt;0,-Precisión,Precisión))</f>
        <v>30.186500000000002</v>
      </c>
      <c r="Q1423" s="21">
        <f>MROUND(Datos[[#This Row],[Longitude]],IF(Datos[[#This Row],[Longitude]]&lt;0,-Precisión,Precisión))</f>
        <v>-90.988500000000002</v>
      </c>
      <c r="R1423" s="1">
        <v>1422</v>
      </c>
      <c r="S1423" s="5" t="b">
        <f>AND(Datos[[#This Row],[Latitude]]&gt;=Latitud_,Datos[[#This Row],[Latitude]]&lt;=_Latitud)</f>
        <v>0</v>
      </c>
      <c r="T1423" s="2" t="b">
        <f>AND(Datos[[#This Row],[Longitude]]&gt;=Longitud_,Datos[[#This Row],[Longitude]]&lt;=_Longitud)</f>
        <v>0</v>
      </c>
      <c r="U1423" s="2" t="b">
        <f>AND(Comodines[[#This Row],[Latitud]],Comodines[[#This Row],[Longitud]])</f>
        <v>0</v>
      </c>
      <c r="V1423" s="2" t="b">
        <f>IF(COUNTIFS($O$2:O1423,Comodines[[#This Row],[LatT&amp;LonT]],$F$2:F1423,Datos[[#This Row],[Acq_date]]-1)=0,TRUE,FALSE)</f>
        <v>1</v>
      </c>
      <c r="W1423" s="2" t="b">
        <f>AND(Comodines[[#This Row],[L&amp;L]],Comodines[[#This Row],[Nuevo_Fuego]])</f>
        <v>0</v>
      </c>
      <c r="X1423" s="2" t="str">
        <f>IF(Comodines[[#This Row],[L&amp;L]],Comodines[[#This Row],[Contador]],"")</f>
        <v/>
      </c>
      <c r="Y1423" s="2" t="str">
        <f>IFERROR(SMALL(Comodines[L&amp;LC1],COUNTA($U$2:U1423)),"")</f>
        <v/>
      </c>
      <c r="Z1423" s="2" t="str">
        <f>IF(AND(Comodines[[#This Row],[Nuevo_Fuego]],Comodines[[#This Row],[L&amp;L]]),Comodines[[#This Row],[Contador]],"")</f>
        <v/>
      </c>
      <c r="AA1423" s="2" t="str">
        <f>IFERROR(SMALL(Comodines[FuegoC1],COUNTA($W$2:W1423)),"")</f>
        <v/>
      </c>
      <c r="AB1423" s="3"/>
      <c r="AD1423" s="3"/>
      <c r="AE1423" s="3"/>
    </row>
    <row r="1424" spans="1:31" ht="15" x14ac:dyDescent="0.25">
      <c r="A1424" s="25">
        <v>33.2851</v>
      </c>
      <c r="B1424" s="18">
        <v>-111.95847000000001</v>
      </c>
      <c r="C1424" s="2">
        <v>301.60000000000002</v>
      </c>
      <c r="D1424" s="2">
        <v>0.4</v>
      </c>
      <c r="E1424" s="2">
        <v>0.6</v>
      </c>
      <c r="F1424" s="4">
        <v>42644</v>
      </c>
      <c r="G1424" s="2">
        <v>825</v>
      </c>
      <c r="H1424" s="2" t="s">
        <v>0</v>
      </c>
      <c r="I1424" s="2" t="s">
        <v>1</v>
      </c>
      <c r="J1424" s="2" t="s">
        <v>2</v>
      </c>
      <c r="K1424" s="2">
        <v>290.5</v>
      </c>
      <c r="L1424" s="2">
        <v>0</v>
      </c>
      <c r="M1424" s="6" t="s">
        <v>0</v>
      </c>
      <c r="N1424" s="23"/>
      <c r="O1424" s="21" t="str">
        <f>Comodines[[#This Row],[Lat_trunc]]&amp;Comodines[[#This Row],[Lon_trunc]]</f>
        <v>33.285-111.9585</v>
      </c>
      <c r="P1424" s="21">
        <f>MROUND(Datos[[#This Row],[Latitude]],IF(Datos[[#This Row],[Latitude]]&lt;0,-Precisión,Precisión))</f>
        <v>33.285000000000004</v>
      </c>
      <c r="Q1424" s="21">
        <f>MROUND(Datos[[#This Row],[Longitude]],IF(Datos[[#This Row],[Longitude]]&lt;0,-Precisión,Precisión))</f>
        <v>-111.9585</v>
      </c>
      <c r="R1424" s="1">
        <v>1423</v>
      </c>
      <c r="S1424" s="5" t="b">
        <f>AND(Datos[[#This Row],[Latitude]]&gt;=Latitud_,Datos[[#This Row],[Latitude]]&lt;=_Latitud)</f>
        <v>0</v>
      </c>
      <c r="T1424" s="2" t="b">
        <f>AND(Datos[[#This Row],[Longitude]]&gt;=Longitud_,Datos[[#This Row],[Longitude]]&lt;=_Longitud)</f>
        <v>0</v>
      </c>
      <c r="U1424" s="2" t="b">
        <f>AND(Comodines[[#This Row],[Latitud]],Comodines[[#This Row],[Longitud]])</f>
        <v>0</v>
      </c>
      <c r="V1424" s="2" t="b">
        <f>IF(COUNTIFS($O$2:O1424,Comodines[[#This Row],[LatT&amp;LonT]],$F$2:F1424,Datos[[#This Row],[Acq_date]]-1)=0,TRUE,FALSE)</f>
        <v>1</v>
      </c>
      <c r="W1424" s="2" t="b">
        <f>AND(Comodines[[#This Row],[L&amp;L]],Comodines[[#This Row],[Nuevo_Fuego]])</f>
        <v>0</v>
      </c>
      <c r="X1424" s="2" t="str">
        <f>IF(Comodines[[#This Row],[L&amp;L]],Comodines[[#This Row],[Contador]],"")</f>
        <v/>
      </c>
      <c r="Y1424" s="2" t="str">
        <f>IFERROR(SMALL(Comodines[L&amp;LC1],COUNTA($U$2:U1424)),"")</f>
        <v/>
      </c>
      <c r="Z1424" s="2" t="str">
        <f>IF(AND(Comodines[[#This Row],[Nuevo_Fuego]],Comodines[[#This Row],[L&amp;L]]),Comodines[[#This Row],[Contador]],"")</f>
        <v/>
      </c>
      <c r="AA1424" s="2" t="str">
        <f>IFERROR(SMALL(Comodines[FuegoC1],COUNTA($W$2:W1424)),"")</f>
        <v/>
      </c>
      <c r="AB1424" s="3"/>
      <c r="AD1424" s="3"/>
      <c r="AE1424" s="3"/>
    </row>
    <row r="1425" spans="1:31" ht="15" x14ac:dyDescent="0.25">
      <c r="A1425" s="25">
        <v>29.931249999999999</v>
      </c>
      <c r="B1425" s="18">
        <v>-89.975750000000005</v>
      </c>
      <c r="C1425" s="2">
        <v>304.3</v>
      </c>
      <c r="D1425" s="2">
        <v>0.4</v>
      </c>
      <c r="E1425" s="2">
        <v>0.6</v>
      </c>
      <c r="F1425" s="4">
        <v>42644</v>
      </c>
      <c r="G1425" s="2">
        <v>825</v>
      </c>
      <c r="H1425" s="2" t="s">
        <v>0</v>
      </c>
      <c r="I1425" s="2" t="s">
        <v>1</v>
      </c>
      <c r="J1425" s="2" t="s">
        <v>2</v>
      </c>
      <c r="K1425" s="2">
        <v>291.3</v>
      </c>
      <c r="L1425" s="2">
        <v>0</v>
      </c>
      <c r="M1425" s="6" t="s">
        <v>0</v>
      </c>
      <c r="N1425" s="23"/>
      <c r="O1425" s="21" t="str">
        <f>Comodines[[#This Row],[Lat_trunc]]&amp;Comodines[[#This Row],[Lon_trunc]]</f>
        <v>29.931-89.976</v>
      </c>
      <c r="P1425" s="21">
        <f>MROUND(Datos[[#This Row],[Latitude]],IF(Datos[[#This Row],[Latitude]]&lt;0,-Precisión,Precisión))</f>
        <v>29.931000000000001</v>
      </c>
      <c r="Q1425" s="21">
        <f>MROUND(Datos[[#This Row],[Longitude]],IF(Datos[[#This Row],[Longitude]]&lt;0,-Precisión,Precisión))</f>
        <v>-89.975999999999999</v>
      </c>
      <c r="R1425" s="1">
        <v>1424</v>
      </c>
      <c r="S1425" s="5" t="b">
        <f>AND(Datos[[#This Row],[Latitude]]&gt;=Latitud_,Datos[[#This Row],[Latitude]]&lt;=_Latitud)</f>
        <v>0</v>
      </c>
      <c r="T1425" s="2" t="b">
        <f>AND(Datos[[#This Row],[Longitude]]&gt;=Longitud_,Datos[[#This Row],[Longitude]]&lt;=_Longitud)</f>
        <v>0</v>
      </c>
      <c r="U1425" s="2" t="b">
        <f>AND(Comodines[[#This Row],[Latitud]],Comodines[[#This Row],[Longitud]])</f>
        <v>0</v>
      </c>
      <c r="V1425" s="2" t="b">
        <f>IF(COUNTIFS($O$2:O1425,Comodines[[#This Row],[LatT&amp;LonT]],$F$2:F1425,Datos[[#This Row],[Acq_date]]-1)=0,TRUE,FALSE)</f>
        <v>1</v>
      </c>
      <c r="W1425" s="2" t="b">
        <f>AND(Comodines[[#This Row],[L&amp;L]],Comodines[[#This Row],[Nuevo_Fuego]])</f>
        <v>0</v>
      </c>
      <c r="X1425" s="2" t="str">
        <f>IF(Comodines[[#This Row],[L&amp;L]],Comodines[[#This Row],[Contador]],"")</f>
        <v/>
      </c>
      <c r="Y1425" s="2" t="str">
        <f>IFERROR(SMALL(Comodines[L&amp;LC1],COUNTA($U$2:U1425)),"")</f>
        <v/>
      </c>
      <c r="Z1425" s="2" t="str">
        <f>IF(AND(Comodines[[#This Row],[Nuevo_Fuego]],Comodines[[#This Row],[L&amp;L]]),Comodines[[#This Row],[Contador]],"")</f>
        <v/>
      </c>
      <c r="AA1425" s="2" t="str">
        <f>IFERROR(SMALL(Comodines[FuegoC1],COUNTA($W$2:W1425)),"")</f>
        <v/>
      </c>
      <c r="AB1425" s="3"/>
      <c r="AD1425" s="3"/>
      <c r="AE1425" s="3"/>
    </row>
    <row r="1426" spans="1:31" ht="15" x14ac:dyDescent="0.25">
      <c r="A1426" s="25">
        <v>30.060040000000001</v>
      </c>
      <c r="B1426" s="18">
        <v>-90.596369999999993</v>
      </c>
      <c r="C1426" s="2">
        <v>305.89999999999998</v>
      </c>
      <c r="D1426" s="2">
        <v>0.4</v>
      </c>
      <c r="E1426" s="2">
        <v>0.6</v>
      </c>
      <c r="F1426" s="4">
        <v>42644</v>
      </c>
      <c r="G1426" s="2">
        <v>825</v>
      </c>
      <c r="H1426" s="2" t="s">
        <v>0</v>
      </c>
      <c r="I1426" s="2" t="s">
        <v>1</v>
      </c>
      <c r="J1426" s="2" t="s">
        <v>2</v>
      </c>
      <c r="K1426" s="2">
        <v>291.60000000000002</v>
      </c>
      <c r="L1426" s="2">
        <v>0</v>
      </c>
      <c r="M1426" s="6" t="s">
        <v>0</v>
      </c>
      <c r="N1426" s="23"/>
      <c r="O1426" s="21" t="str">
        <f>Comodines[[#This Row],[Lat_trunc]]&amp;Comodines[[#This Row],[Lon_trunc]]</f>
        <v>30.06-90.5965</v>
      </c>
      <c r="P1426" s="21">
        <f>MROUND(Datos[[#This Row],[Latitude]],IF(Datos[[#This Row],[Latitude]]&lt;0,-Precisión,Precisión))</f>
        <v>30.060000000000002</v>
      </c>
      <c r="Q1426" s="21">
        <f>MROUND(Datos[[#This Row],[Longitude]],IF(Datos[[#This Row],[Longitude]]&lt;0,-Precisión,Precisión))</f>
        <v>-90.596500000000006</v>
      </c>
      <c r="R1426" s="1">
        <v>1425</v>
      </c>
      <c r="S1426" s="5" t="b">
        <f>AND(Datos[[#This Row],[Latitude]]&gt;=Latitud_,Datos[[#This Row],[Latitude]]&lt;=_Latitud)</f>
        <v>0</v>
      </c>
      <c r="T1426" s="2" t="b">
        <f>AND(Datos[[#This Row],[Longitude]]&gt;=Longitud_,Datos[[#This Row],[Longitude]]&lt;=_Longitud)</f>
        <v>0</v>
      </c>
      <c r="U1426" s="2" t="b">
        <f>AND(Comodines[[#This Row],[Latitud]],Comodines[[#This Row],[Longitud]])</f>
        <v>0</v>
      </c>
      <c r="V1426" s="2" t="b">
        <f>IF(COUNTIFS($O$2:O1426,Comodines[[#This Row],[LatT&amp;LonT]],$F$2:F1426,Datos[[#This Row],[Acq_date]]-1)=0,TRUE,FALSE)</f>
        <v>1</v>
      </c>
      <c r="W1426" s="2" t="b">
        <f>AND(Comodines[[#This Row],[L&amp;L]],Comodines[[#This Row],[Nuevo_Fuego]])</f>
        <v>0</v>
      </c>
      <c r="X1426" s="2" t="str">
        <f>IF(Comodines[[#This Row],[L&amp;L]],Comodines[[#This Row],[Contador]],"")</f>
        <v/>
      </c>
      <c r="Y1426" s="2" t="str">
        <f>IFERROR(SMALL(Comodines[L&amp;LC1],COUNTA($U$2:U1426)),"")</f>
        <v/>
      </c>
      <c r="Z1426" s="2" t="str">
        <f>IF(AND(Comodines[[#This Row],[Nuevo_Fuego]],Comodines[[#This Row],[L&amp;L]]),Comodines[[#This Row],[Contador]],"")</f>
        <v/>
      </c>
      <c r="AA1426" s="2" t="str">
        <f>IFERROR(SMALL(Comodines[FuegoC1],COUNTA($W$2:W1426)),"")</f>
        <v/>
      </c>
      <c r="AB1426" s="3"/>
      <c r="AD1426" s="3"/>
      <c r="AE1426" s="3"/>
    </row>
    <row r="1427" spans="1:31" ht="15" x14ac:dyDescent="0.25">
      <c r="A1427" s="25">
        <v>30.001460000000002</v>
      </c>
      <c r="B1427" s="18">
        <v>-90.401110000000003</v>
      </c>
      <c r="C1427" s="2">
        <v>316.5</v>
      </c>
      <c r="D1427" s="2">
        <v>0.4</v>
      </c>
      <c r="E1427" s="2">
        <v>0.6</v>
      </c>
      <c r="F1427" s="4">
        <v>42644</v>
      </c>
      <c r="G1427" s="2">
        <v>825</v>
      </c>
      <c r="H1427" s="2" t="s">
        <v>0</v>
      </c>
      <c r="I1427" s="2" t="s">
        <v>1</v>
      </c>
      <c r="J1427" s="2" t="s">
        <v>2</v>
      </c>
      <c r="K1427" s="2">
        <v>292.89999999999998</v>
      </c>
      <c r="L1427" s="2">
        <v>0</v>
      </c>
      <c r="M1427" s="6" t="s">
        <v>0</v>
      </c>
      <c r="N1427" s="23"/>
      <c r="O1427" s="21" t="str">
        <f>Comodines[[#This Row],[Lat_trunc]]&amp;Comodines[[#This Row],[Lon_trunc]]</f>
        <v>30.0015-90.401</v>
      </c>
      <c r="P1427" s="21">
        <f>MROUND(Datos[[#This Row],[Latitude]],IF(Datos[[#This Row],[Latitude]]&lt;0,-Precisión,Precisión))</f>
        <v>30.0015</v>
      </c>
      <c r="Q1427" s="21">
        <f>MROUND(Datos[[#This Row],[Longitude]],IF(Datos[[#This Row],[Longitude]]&lt;0,-Precisión,Precisión))</f>
        <v>-90.400999999999996</v>
      </c>
      <c r="R1427" s="1">
        <v>1426</v>
      </c>
      <c r="S1427" s="5" t="b">
        <f>AND(Datos[[#This Row],[Latitude]]&gt;=Latitud_,Datos[[#This Row],[Latitude]]&lt;=_Latitud)</f>
        <v>0</v>
      </c>
      <c r="T1427" s="2" t="b">
        <f>AND(Datos[[#This Row],[Longitude]]&gt;=Longitud_,Datos[[#This Row],[Longitude]]&lt;=_Longitud)</f>
        <v>0</v>
      </c>
      <c r="U1427" s="2" t="b">
        <f>AND(Comodines[[#This Row],[Latitud]],Comodines[[#This Row],[Longitud]])</f>
        <v>0</v>
      </c>
      <c r="V1427" s="2" t="b">
        <f>IF(COUNTIFS($O$2:O1427,Comodines[[#This Row],[LatT&amp;LonT]],$F$2:F1427,Datos[[#This Row],[Acq_date]]-1)=0,TRUE,FALSE)</f>
        <v>1</v>
      </c>
      <c r="W1427" s="2" t="b">
        <f>AND(Comodines[[#This Row],[L&amp;L]],Comodines[[#This Row],[Nuevo_Fuego]])</f>
        <v>0</v>
      </c>
      <c r="X1427" s="2" t="str">
        <f>IF(Comodines[[#This Row],[L&amp;L]],Comodines[[#This Row],[Contador]],"")</f>
        <v/>
      </c>
      <c r="Y1427" s="2" t="str">
        <f>IFERROR(SMALL(Comodines[L&amp;LC1],COUNTA($U$2:U1427)),"")</f>
        <v/>
      </c>
      <c r="Z1427" s="2" t="str">
        <f>IF(AND(Comodines[[#This Row],[Nuevo_Fuego]],Comodines[[#This Row],[L&amp;L]]),Comodines[[#This Row],[Contador]],"")</f>
        <v/>
      </c>
      <c r="AA1427" s="2" t="str">
        <f>IFERROR(SMALL(Comodines[FuegoC1],COUNTA($W$2:W1427)),"")</f>
        <v/>
      </c>
      <c r="AB1427" s="3"/>
      <c r="AD1427" s="3"/>
      <c r="AE1427" s="3"/>
    </row>
    <row r="1428" spans="1:31" ht="15" x14ac:dyDescent="0.25">
      <c r="A1428" s="25">
        <v>30.00055</v>
      </c>
      <c r="B1428" s="18">
        <v>-90.397369999999995</v>
      </c>
      <c r="C1428" s="2">
        <v>306.2</v>
      </c>
      <c r="D1428" s="2">
        <v>0.4</v>
      </c>
      <c r="E1428" s="2">
        <v>0.6</v>
      </c>
      <c r="F1428" s="4">
        <v>42644</v>
      </c>
      <c r="G1428" s="2">
        <v>825</v>
      </c>
      <c r="H1428" s="2" t="s">
        <v>0</v>
      </c>
      <c r="I1428" s="2" t="s">
        <v>1</v>
      </c>
      <c r="J1428" s="2" t="s">
        <v>2</v>
      </c>
      <c r="K1428" s="2">
        <v>292</v>
      </c>
      <c r="L1428" s="2">
        <v>0</v>
      </c>
      <c r="M1428" s="6" t="s">
        <v>0</v>
      </c>
      <c r="N1428" s="23"/>
      <c r="O1428" s="21" t="str">
        <f>Comodines[[#This Row],[Lat_trunc]]&amp;Comodines[[#This Row],[Lon_trunc]]</f>
        <v>30.0005-90.3975</v>
      </c>
      <c r="P1428" s="21">
        <f>MROUND(Datos[[#This Row],[Latitude]],IF(Datos[[#This Row],[Latitude]]&lt;0,-Precisión,Precisión))</f>
        <v>30.000500000000002</v>
      </c>
      <c r="Q1428" s="21">
        <f>MROUND(Datos[[#This Row],[Longitude]],IF(Datos[[#This Row],[Longitude]]&lt;0,-Precisión,Precisión))</f>
        <v>-90.397500000000008</v>
      </c>
      <c r="R1428" s="1">
        <v>1427</v>
      </c>
      <c r="S1428" s="5" t="b">
        <f>AND(Datos[[#This Row],[Latitude]]&gt;=Latitud_,Datos[[#This Row],[Latitude]]&lt;=_Latitud)</f>
        <v>0</v>
      </c>
      <c r="T1428" s="2" t="b">
        <f>AND(Datos[[#This Row],[Longitude]]&gt;=Longitud_,Datos[[#This Row],[Longitude]]&lt;=_Longitud)</f>
        <v>0</v>
      </c>
      <c r="U1428" s="2" t="b">
        <f>AND(Comodines[[#This Row],[Latitud]],Comodines[[#This Row],[Longitud]])</f>
        <v>0</v>
      </c>
      <c r="V1428" s="2" t="b">
        <f>IF(COUNTIFS($O$2:O1428,Comodines[[#This Row],[LatT&amp;LonT]],$F$2:F1428,Datos[[#This Row],[Acq_date]]-1)=0,TRUE,FALSE)</f>
        <v>1</v>
      </c>
      <c r="W1428" s="2" t="b">
        <f>AND(Comodines[[#This Row],[L&amp;L]],Comodines[[#This Row],[Nuevo_Fuego]])</f>
        <v>0</v>
      </c>
      <c r="X1428" s="2" t="str">
        <f>IF(Comodines[[#This Row],[L&amp;L]],Comodines[[#This Row],[Contador]],"")</f>
        <v/>
      </c>
      <c r="Y1428" s="2" t="str">
        <f>IFERROR(SMALL(Comodines[L&amp;LC1],COUNTA($U$2:U1428)),"")</f>
        <v/>
      </c>
      <c r="Z1428" s="2" t="str">
        <f>IF(AND(Comodines[[#This Row],[Nuevo_Fuego]],Comodines[[#This Row],[L&amp;L]]),Comodines[[#This Row],[Contador]],"")</f>
        <v/>
      </c>
      <c r="AA1428" s="2" t="str">
        <f>IFERROR(SMALL(Comodines[FuegoC1],COUNTA($W$2:W1428)),"")</f>
        <v/>
      </c>
      <c r="AB1428" s="3"/>
      <c r="AD1428" s="3"/>
      <c r="AE1428" s="3"/>
    </row>
    <row r="1429" spans="1:31" ht="15" x14ac:dyDescent="0.25">
      <c r="A1429" s="25">
        <v>29.96303</v>
      </c>
      <c r="B1429" s="18">
        <v>-90.267200000000003</v>
      </c>
      <c r="C1429" s="2">
        <v>333</v>
      </c>
      <c r="D1429" s="2">
        <v>0.4</v>
      </c>
      <c r="E1429" s="2">
        <v>0.6</v>
      </c>
      <c r="F1429" s="4">
        <v>42644</v>
      </c>
      <c r="G1429" s="2">
        <v>825</v>
      </c>
      <c r="H1429" s="2" t="s">
        <v>0</v>
      </c>
      <c r="I1429" s="2" t="s">
        <v>1</v>
      </c>
      <c r="J1429" s="2" t="s">
        <v>2</v>
      </c>
      <c r="K1429" s="2">
        <v>292.2</v>
      </c>
      <c r="L1429" s="2">
        <v>0</v>
      </c>
      <c r="M1429" s="6" t="s">
        <v>0</v>
      </c>
      <c r="N1429" s="23"/>
      <c r="O1429" s="21" t="str">
        <f>Comodines[[#This Row],[Lat_trunc]]&amp;Comodines[[#This Row],[Lon_trunc]]</f>
        <v>29.963-90.267</v>
      </c>
      <c r="P1429" s="21">
        <f>MROUND(Datos[[#This Row],[Latitude]],IF(Datos[[#This Row],[Latitude]]&lt;0,-Precisión,Precisión))</f>
        <v>29.963000000000001</v>
      </c>
      <c r="Q1429" s="21">
        <f>MROUND(Datos[[#This Row],[Longitude]],IF(Datos[[#This Row],[Longitude]]&lt;0,-Precisión,Precisión))</f>
        <v>-90.266999999999996</v>
      </c>
      <c r="R1429" s="1">
        <v>1428</v>
      </c>
      <c r="S1429" s="5" t="b">
        <f>AND(Datos[[#This Row],[Latitude]]&gt;=Latitud_,Datos[[#This Row],[Latitude]]&lt;=_Latitud)</f>
        <v>0</v>
      </c>
      <c r="T1429" s="2" t="b">
        <f>AND(Datos[[#This Row],[Longitude]]&gt;=Longitud_,Datos[[#This Row],[Longitude]]&lt;=_Longitud)</f>
        <v>0</v>
      </c>
      <c r="U1429" s="2" t="b">
        <f>AND(Comodines[[#This Row],[Latitud]],Comodines[[#This Row],[Longitud]])</f>
        <v>0</v>
      </c>
      <c r="V1429" s="2" t="b">
        <f>IF(COUNTIFS($O$2:O1429,Comodines[[#This Row],[LatT&amp;LonT]],$F$2:F1429,Datos[[#This Row],[Acq_date]]-1)=0,TRUE,FALSE)</f>
        <v>1</v>
      </c>
      <c r="W1429" s="2" t="b">
        <f>AND(Comodines[[#This Row],[L&amp;L]],Comodines[[#This Row],[Nuevo_Fuego]])</f>
        <v>0</v>
      </c>
      <c r="X1429" s="2" t="str">
        <f>IF(Comodines[[#This Row],[L&amp;L]],Comodines[[#This Row],[Contador]],"")</f>
        <v/>
      </c>
      <c r="Y1429" s="2" t="str">
        <f>IFERROR(SMALL(Comodines[L&amp;LC1],COUNTA($U$2:U1429)),"")</f>
        <v/>
      </c>
      <c r="Z1429" s="2" t="str">
        <f>IF(AND(Comodines[[#This Row],[Nuevo_Fuego]],Comodines[[#This Row],[L&amp;L]]),Comodines[[#This Row],[Contador]],"")</f>
        <v/>
      </c>
      <c r="AA1429" s="2" t="str">
        <f>IFERROR(SMALL(Comodines[FuegoC1],COUNTA($W$2:W1429)),"")</f>
        <v/>
      </c>
      <c r="AB1429" s="3"/>
      <c r="AD1429" s="3"/>
      <c r="AE1429" s="3"/>
    </row>
    <row r="1430" spans="1:31" ht="15" x14ac:dyDescent="0.25">
      <c r="A1430" s="25">
        <v>30.060410000000001</v>
      </c>
      <c r="B1430" s="18">
        <v>-90.666240000000002</v>
      </c>
      <c r="C1430" s="2">
        <v>307.8</v>
      </c>
      <c r="D1430" s="2">
        <v>0.4</v>
      </c>
      <c r="E1430" s="2">
        <v>0.6</v>
      </c>
      <c r="F1430" s="4">
        <v>42644</v>
      </c>
      <c r="G1430" s="2">
        <v>825</v>
      </c>
      <c r="H1430" s="2" t="s">
        <v>0</v>
      </c>
      <c r="I1430" s="2" t="s">
        <v>1</v>
      </c>
      <c r="J1430" s="2" t="s">
        <v>2</v>
      </c>
      <c r="K1430" s="2">
        <v>292</v>
      </c>
      <c r="L1430" s="2">
        <v>0</v>
      </c>
      <c r="M1430" s="6" t="s">
        <v>0</v>
      </c>
      <c r="N1430" s="23"/>
      <c r="O1430" s="21" t="str">
        <f>Comodines[[#This Row],[Lat_trunc]]&amp;Comodines[[#This Row],[Lon_trunc]]</f>
        <v>30.0605-90.666</v>
      </c>
      <c r="P1430" s="21">
        <f>MROUND(Datos[[#This Row],[Latitude]],IF(Datos[[#This Row],[Latitude]]&lt;0,-Precisión,Precisión))</f>
        <v>30.060500000000001</v>
      </c>
      <c r="Q1430" s="21">
        <f>MROUND(Datos[[#This Row],[Longitude]],IF(Datos[[#This Row],[Longitude]]&lt;0,-Precisión,Precisión))</f>
        <v>-90.665999999999997</v>
      </c>
      <c r="R1430" s="1">
        <v>1429</v>
      </c>
      <c r="S1430" s="5" t="b">
        <f>AND(Datos[[#This Row],[Latitude]]&gt;=Latitud_,Datos[[#This Row],[Latitude]]&lt;=_Latitud)</f>
        <v>0</v>
      </c>
      <c r="T1430" s="2" t="b">
        <f>AND(Datos[[#This Row],[Longitude]]&gt;=Longitud_,Datos[[#This Row],[Longitude]]&lt;=_Longitud)</f>
        <v>0</v>
      </c>
      <c r="U1430" s="2" t="b">
        <f>AND(Comodines[[#This Row],[Latitud]],Comodines[[#This Row],[Longitud]])</f>
        <v>0</v>
      </c>
      <c r="V1430" s="2" t="b">
        <f>IF(COUNTIFS($O$2:O1430,Comodines[[#This Row],[LatT&amp;LonT]],$F$2:F1430,Datos[[#This Row],[Acq_date]]-1)=0,TRUE,FALSE)</f>
        <v>1</v>
      </c>
      <c r="W1430" s="2" t="b">
        <f>AND(Comodines[[#This Row],[L&amp;L]],Comodines[[#This Row],[Nuevo_Fuego]])</f>
        <v>0</v>
      </c>
      <c r="X1430" s="2" t="str">
        <f>IF(Comodines[[#This Row],[L&amp;L]],Comodines[[#This Row],[Contador]],"")</f>
        <v/>
      </c>
      <c r="Y1430" s="2" t="str">
        <f>IFERROR(SMALL(Comodines[L&amp;LC1],COUNTA($U$2:U1430)),"")</f>
        <v/>
      </c>
      <c r="Z1430" s="2" t="str">
        <f>IF(AND(Comodines[[#This Row],[Nuevo_Fuego]],Comodines[[#This Row],[L&amp;L]]),Comodines[[#This Row],[Contador]],"")</f>
        <v/>
      </c>
      <c r="AA1430" s="2" t="str">
        <f>IFERROR(SMALL(Comodines[FuegoC1],COUNTA($W$2:W1430)),"")</f>
        <v/>
      </c>
      <c r="AB1430" s="3"/>
      <c r="AD1430" s="3"/>
      <c r="AE1430" s="3"/>
    </row>
    <row r="1431" spans="1:31" ht="15" x14ac:dyDescent="0.25">
      <c r="A1431" s="25">
        <v>29.995360000000002</v>
      </c>
      <c r="B1431" s="18">
        <v>-90.399039999999999</v>
      </c>
      <c r="C1431" s="2">
        <v>301.39999999999998</v>
      </c>
      <c r="D1431" s="2">
        <v>0.4</v>
      </c>
      <c r="E1431" s="2">
        <v>0.6</v>
      </c>
      <c r="F1431" s="4">
        <v>42644</v>
      </c>
      <c r="G1431" s="2">
        <v>825</v>
      </c>
      <c r="H1431" s="2" t="s">
        <v>0</v>
      </c>
      <c r="I1431" s="2" t="s">
        <v>1</v>
      </c>
      <c r="J1431" s="2" t="s">
        <v>2</v>
      </c>
      <c r="K1431" s="2">
        <v>291.39999999999998</v>
      </c>
      <c r="L1431" s="2">
        <v>0</v>
      </c>
      <c r="M1431" s="6" t="s">
        <v>0</v>
      </c>
      <c r="N1431" s="23"/>
      <c r="O1431" s="21" t="str">
        <f>Comodines[[#This Row],[Lat_trunc]]&amp;Comodines[[#This Row],[Lon_trunc]]</f>
        <v>29.9955-90.399</v>
      </c>
      <c r="P1431" s="21">
        <f>MROUND(Datos[[#This Row],[Latitude]],IF(Datos[[#This Row],[Latitude]]&lt;0,-Precisión,Precisión))</f>
        <v>29.9955</v>
      </c>
      <c r="Q1431" s="21">
        <f>MROUND(Datos[[#This Row],[Longitude]],IF(Datos[[#This Row],[Longitude]]&lt;0,-Precisión,Precisión))</f>
        <v>-90.399000000000001</v>
      </c>
      <c r="R1431" s="1">
        <v>1430</v>
      </c>
      <c r="S1431" s="5" t="b">
        <f>AND(Datos[[#This Row],[Latitude]]&gt;=Latitud_,Datos[[#This Row],[Latitude]]&lt;=_Latitud)</f>
        <v>0</v>
      </c>
      <c r="T1431" s="2" t="b">
        <f>AND(Datos[[#This Row],[Longitude]]&gt;=Longitud_,Datos[[#This Row],[Longitude]]&lt;=_Longitud)</f>
        <v>0</v>
      </c>
      <c r="U1431" s="2" t="b">
        <f>AND(Comodines[[#This Row],[Latitud]],Comodines[[#This Row],[Longitud]])</f>
        <v>0</v>
      </c>
      <c r="V1431" s="2" t="b">
        <f>IF(COUNTIFS($O$2:O1431,Comodines[[#This Row],[LatT&amp;LonT]],$F$2:F1431,Datos[[#This Row],[Acq_date]]-1)=0,TRUE,FALSE)</f>
        <v>1</v>
      </c>
      <c r="W1431" s="2" t="b">
        <f>AND(Comodines[[#This Row],[L&amp;L]],Comodines[[#This Row],[Nuevo_Fuego]])</f>
        <v>0</v>
      </c>
      <c r="X1431" s="2" t="str">
        <f>IF(Comodines[[#This Row],[L&amp;L]],Comodines[[#This Row],[Contador]],"")</f>
        <v/>
      </c>
      <c r="Y1431" s="2" t="str">
        <f>IFERROR(SMALL(Comodines[L&amp;LC1],COUNTA($U$2:U1431)),"")</f>
        <v/>
      </c>
      <c r="Z1431" s="2" t="str">
        <f>IF(AND(Comodines[[#This Row],[Nuevo_Fuego]],Comodines[[#This Row],[L&amp;L]]),Comodines[[#This Row],[Contador]],"")</f>
        <v/>
      </c>
      <c r="AA1431" s="2" t="str">
        <f>IFERROR(SMALL(Comodines[FuegoC1],COUNTA($W$2:W1431)),"")</f>
        <v/>
      </c>
      <c r="AB1431" s="3"/>
      <c r="AD1431" s="3"/>
      <c r="AE1431" s="3"/>
    </row>
    <row r="1432" spans="1:31" ht="15" x14ac:dyDescent="0.25">
      <c r="A1432" s="25">
        <v>29.994440000000001</v>
      </c>
      <c r="B1432" s="18">
        <v>-90.395309999999995</v>
      </c>
      <c r="C1432" s="2">
        <v>307.2</v>
      </c>
      <c r="D1432" s="2">
        <v>0.4</v>
      </c>
      <c r="E1432" s="2">
        <v>0.6</v>
      </c>
      <c r="F1432" s="4">
        <v>42644</v>
      </c>
      <c r="G1432" s="2">
        <v>825</v>
      </c>
      <c r="H1432" s="2" t="s">
        <v>0</v>
      </c>
      <c r="I1432" s="2" t="s">
        <v>1</v>
      </c>
      <c r="J1432" s="2" t="s">
        <v>2</v>
      </c>
      <c r="K1432" s="2">
        <v>292</v>
      </c>
      <c r="L1432" s="2">
        <v>0</v>
      </c>
      <c r="M1432" s="6" t="s">
        <v>0</v>
      </c>
      <c r="N1432" s="23"/>
      <c r="O1432" s="21" t="str">
        <f>Comodines[[#This Row],[Lat_trunc]]&amp;Comodines[[#This Row],[Lon_trunc]]</f>
        <v>29.9945-90.3955</v>
      </c>
      <c r="P1432" s="21">
        <f>MROUND(Datos[[#This Row],[Latitude]],IF(Datos[[#This Row],[Latitude]]&lt;0,-Precisión,Precisión))</f>
        <v>29.994500000000002</v>
      </c>
      <c r="Q1432" s="21">
        <f>MROUND(Datos[[#This Row],[Longitude]],IF(Datos[[#This Row],[Longitude]]&lt;0,-Precisión,Precisión))</f>
        <v>-90.395499999999998</v>
      </c>
      <c r="R1432" s="1">
        <v>1431</v>
      </c>
      <c r="S1432" s="5" t="b">
        <f>AND(Datos[[#This Row],[Latitude]]&gt;=Latitud_,Datos[[#This Row],[Latitude]]&lt;=_Latitud)</f>
        <v>0</v>
      </c>
      <c r="T1432" s="2" t="b">
        <f>AND(Datos[[#This Row],[Longitude]]&gt;=Longitud_,Datos[[#This Row],[Longitude]]&lt;=_Longitud)</f>
        <v>0</v>
      </c>
      <c r="U1432" s="2" t="b">
        <f>AND(Comodines[[#This Row],[Latitud]],Comodines[[#This Row],[Longitud]])</f>
        <v>0</v>
      </c>
      <c r="V1432" s="2" t="b">
        <f>IF(COUNTIFS($O$2:O1432,Comodines[[#This Row],[LatT&amp;LonT]],$F$2:F1432,Datos[[#This Row],[Acq_date]]-1)=0,TRUE,FALSE)</f>
        <v>1</v>
      </c>
      <c r="W1432" s="2" t="b">
        <f>AND(Comodines[[#This Row],[L&amp;L]],Comodines[[#This Row],[Nuevo_Fuego]])</f>
        <v>0</v>
      </c>
      <c r="X1432" s="2" t="str">
        <f>IF(Comodines[[#This Row],[L&amp;L]],Comodines[[#This Row],[Contador]],"")</f>
        <v/>
      </c>
      <c r="Y1432" s="2" t="str">
        <f>IFERROR(SMALL(Comodines[L&amp;LC1],COUNTA($U$2:U1432)),"")</f>
        <v/>
      </c>
      <c r="Z1432" s="2" t="str">
        <f>IF(AND(Comodines[[#This Row],[Nuevo_Fuego]],Comodines[[#This Row],[L&amp;L]]),Comodines[[#This Row],[Contador]],"")</f>
        <v/>
      </c>
      <c r="AA1432" s="2" t="str">
        <f>IFERROR(SMALL(Comodines[FuegoC1],COUNTA($W$2:W1432)),"")</f>
        <v/>
      </c>
      <c r="AB1432" s="3"/>
      <c r="AD1432" s="3"/>
      <c r="AE1432" s="3"/>
    </row>
    <row r="1433" spans="1:31" ht="15" x14ac:dyDescent="0.25">
      <c r="A1433" s="25">
        <v>29.957799999999999</v>
      </c>
      <c r="B1433" s="18">
        <v>-90.268889999999999</v>
      </c>
      <c r="C1433" s="2">
        <v>304</v>
      </c>
      <c r="D1433" s="2">
        <v>0.4</v>
      </c>
      <c r="E1433" s="2">
        <v>0.6</v>
      </c>
      <c r="F1433" s="4">
        <v>42644</v>
      </c>
      <c r="G1433" s="2">
        <v>825</v>
      </c>
      <c r="H1433" s="2" t="s">
        <v>0</v>
      </c>
      <c r="I1433" s="2" t="s">
        <v>1</v>
      </c>
      <c r="J1433" s="2" t="s">
        <v>2</v>
      </c>
      <c r="K1433" s="2">
        <v>289.7</v>
      </c>
      <c r="L1433" s="2">
        <v>0</v>
      </c>
      <c r="M1433" s="6" t="s">
        <v>0</v>
      </c>
      <c r="N1433" s="23"/>
      <c r="O1433" s="21" t="str">
        <f>Comodines[[#This Row],[Lat_trunc]]&amp;Comodines[[#This Row],[Lon_trunc]]</f>
        <v>29.958-90.269</v>
      </c>
      <c r="P1433" s="21">
        <f>MROUND(Datos[[#This Row],[Latitude]],IF(Datos[[#This Row],[Latitude]]&lt;0,-Precisión,Precisión))</f>
        <v>29.958000000000002</v>
      </c>
      <c r="Q1433" s="21">
        <f>MROUND(Datos[[#This Row],[Longitude]],IF(Datos[[#This Row],[Longitude]]&lt;0,-Precisión,Precisión))</f>
        <v>-90.269000000000005</v>
      </c>
      <c r="R1433" s="1">
        <v>1432</v>
      </c>
      <c r="S1433" s="5" t="b">
        <f>AND(Datos[[#This Row],[Latitude]]&gt;=Latitud_,Datos[[#This Row],[Latitude]]&lt;=_Latitud)</f>
        <v>0</v>
      </c>
      <c r="T1433" s="2" t="b">
        <f>AND(Datos[[#This Row],[Longitude]]&gt;=Longitud_,Datos[[#This Row],[Longitude]]&lt;=_Longitud)</f>
        <v>0</v>
      </c>
      <c r="U1433" s="2" t="b">
        <f>AND(Comodines[[#This Row],[Latitud]],Comodines[[#This Row],[Longitud]])</f>
        <v>0</v>
      </c>
      <c r="V1433" s="2" t="b">
        <f>IF(COUNTIFS($O$2:O1433,Comodines[[#This Row],[LatT&amp;LonT]],$F$2:F1433,Datos[[#This Row],[Acq_date]]-1)=0,TRUE,FALSE)</f>
        <v>1</v>
      </c>
      <c r="W1433" s="2" t="b">
        <f>AND(Comodines[[#This Row],[L&amp;L]],Comodines[[#This Row],[Nuevo_Fuego]])</f>
        <v>0</v>
      </c>
      <c r="X1433" s="2" t="str">
        <f>IF(Comodines[[#This Row],[L&amp;L]],Comodines[[#This Row],[Contador]],"")</f>
        <v/>
      </c>
      <c r="Y1433" s="2" t="str">
        <f>IFERROR(SMALL(Comodines[L&amp;LC1],COUNTA($U$2:U1433)),"")</f>
        <v/>
      </c>
      <c r="Z1433" s="2" t="str">
        <f>IF(AND(Comodines[[#This Row],[Nuevo_Fuego]],Comodines[[#This Row],[L&amp;L]]),Comodines[[#This Row],[Contador]],"")</f>
        <v/>
      </c>
      <c r="AA1433" s="2" t="str">
        <f>IFERROR(SMALL(Comodines[FuegoC1],COUNTA($W$2:W1433)),"")</f>
        <v/>
      </c>
      <c r="AB1433" s="3"/>
      <c r="AD1433" s="3"/>
      <c r="AE1433" s="3"/>
    </row>
    <row r="1434" spans="1:31" ht="15" x14ac:dyDescent="0.25">
      <c r="A1434" s="25">
        <v>29.98556</v>
      </c>
      <c r="B1434" s="18">
        <v>-90.450289999999995</v>
      </c>
      <c r="C1434" s="2">
        <v>301.89999999999998</v>
      </c>
      <c r="D1434" s="2">
        <v>0.4</v>
      </c>
      <c r="E1434" s="2">
        <v>0.6</v>
      </c>
      <c r="F1434" s="4">
        <v>42644</v>
      </c>
      <c r="G1434" s="2">
        <v>825</v>
      </c>
      <c r="H1434" s="2" t="s">
        <v>0</v>
      </c>
      <c r="I1434" s="2" t="s">
        <v>1</v>
      </c>
      <c r="J1434" s="2" t="s">
        <v>2</v>
      </c>
      <c r="K1434" s="2">
        <v>289.10000000000002</v>
      </c>
      <c r="L1434" s="2">
        <v>0</v>
      </c>
      <c r="M1434" s="6" t="s">
        <v>0</v>
      </c>
      <c r="N1434" s="23"/>
      <c r="O1434" s="21" t="str">
        <f>Comodines[[#This Row],[Lat_trunc]]&amp;Comodines[[#This Row],[Lon_trunc]]</f>
        <v>29.9855-90.4505</v>
      </c>
      <c r="P1434" s="21">
        <f>MROUND(Datos[[#This Row],[Latitude]],IF(Datos[[#This Row],[Latitude]]&lt;0,-Precisión,Precisión))</f>
        <v>29.985500000000002</v>
      </c>
      <c r="Q1434" s="21">
        <f>MROUND(Datos[[#This Row],[Longitude]],IF(Datos[[#This Row],[Longitude]]&lt;0,-Precisión,Precisión))</f>
        <v>-90.450500000000005</v>
      </c>
      <c r="R1434" s="1">
        <v>1433</v>
      </c>
      <c r="S1434" s="5" t="b">
        <f>AND(Datos[[#This Row],[Latitude]]&gt;=Latitud_,Datos[[#This Row],[Latitude]]&lt;=_Latitud)</f>
        <v>0</v>
      </c>
      <c r="T1434" s="2" t="b">
        <f>AND(Datos[[#This Row],[Longitude]]&gt;=Longitud_,Datos[[#This Row],[Longitude]]&lt;=_Longitud)</f>
        <v>0</v>
      </c>
      <c r="U1434" s="2" t="b">
        <f>AND(Comodines[[#This Row],[Latitud]],Comodines[[#This Row],[Longitud]])</f>
        <v>0</v>
      </c>
      <c r="V1434" s="2" t="b">
        <f>IF(COUNTIFS($O$2:O1434,Comodines[[#This Row],[LatT&amp;LonT]],$F$2:F1434,Datos[[#This Row],[Acq_date]]-1)=0,TRUE,FALSE)</f>
        <v>1</v>
      </c>
      <c r="W1434" s="2" t="b">
        <f>AND(Comodines[[#This Row],[L&amp;L]],Comodines[[#This Row],[Nuevo_Fuego]])</f>
        <v>0</v>
      </c>
      <c r="X1434" s="2" t="str">
        <f>IF(Comodines[[#This Row],[L&amp;L]],Comodines[[#This Row],[Contador]],"")</f>
        <v/>
      </c>
      <c r="Y1434" s="2" t="str">
        <f>IFERROR(SMALL(Comodines[L&amp;LC1],COUNTA($U$2:U1434)),"")</f>
        <v/>
      </c>
      <c r="Z1434" s="2" t="str">
        <f>IF(AND(Comodines[[#This Row],[Nuevo_Fuego]],Comodines[[#This Row],[L&amp;L]]),Comodines[[#This Row],[Contador]],"")</f>
        <v/>
      </c>
      <c r="AA1434" s="2" t="str">
        <f>IFERROR(SMALL(Comodines[FuegoC1],COUNTA($W$2:W1434)),"")</f>
        <v/>
      </c>
      <c r="AB1434" s="3"/>
      <c r="AD1434" s="3"/>
      <c r="AE1434" s="3"/>
    </row>
    <row r="1435" spans="1:31" ht="15" x14ac:dyDescent="0.25">
      <c r="A1435" s="25">
        <v>29.959579999999999</v>
      </c>
      <c r="B1435" s="18">
        <v>-90.266840000000002</v>
      </c>
      <c r="C1435" s="2">
        <v>335.9</v>
      </c>
      <c r="D1435" s="2">
        <v>0.4</v>
      </c>
      <c r="E1435" s="2">
        <v>0.6</v>
      </c>
      <c r="F1435" s="4">
        <v>42644</v>
      </c>
      <c r="G1435" s="2">
        <v>825</v>
      </c>
      <c r="H1435" s="2" t="s">
        <v>0</v>
      </c>
      <c r="I1435" s="2" t="s">
        <v>1</v>
      </c>
      <c r="J1435" s="2" t="s">
        <v>2</v>
      </c>
      <c r="K1435" s="2">
        <v>292.10000000000002</v>
      </c>
      <c r="L1435" s="2">
        <v>0</v>
      </c>
      <c r="M1435" s="6" t="s">
        <v>0</v>
      </c>
      <c r="N1435" s="23"/>
      <c r="O1435" s="21" t="str">
        <f>Comodines[[#This Row],[Lat_trunc]]&amp;Comodines[[#This Row],[Lon_trunc]]</f>
        <v>29.9595-90.267</v>
      </c>
      <c r="P1435" s="21">
        <f>MROUND(Datos[[#This Row],[Latitude]],IF(Datos[[#This Row],[Latitude]]&lt;0,-Precisión,Precisión))</f>
        <v>29.959500000000002</v>
      </c>
      <c r="Q1435" s="21">
        <f>MROUND(Datos[[#This Row],[Longitude]],IF(Datos[[#This Row],[Longitude]]&lt;0,-Precisión,Precisión))</f>
        <v>-90.266999999999996</v>
      </c>
      <c r="R1435" s="1">
        <v>1434</v>
      </c>
      <c r="S1435" s="5" t="b">
        <f>AND(Datos[[#This Row],[Latitude]]&gt;=Latitud_,Datos[[#This Row],[Latitude]]&lt;=_Latitud)</f>
        <v>0</v>
      </c>
      <c r="T1435" s="2" t="b">
        <f>AND(Datos[[#This Row],[Longitude]]&gt;=Longitud_,Datos[[#This Row],[Longitude]]&lt;=_Longitud)</f>
        <v>0</v>
      </c>
      <c r="U1435" s="2" t="b">
        <f>AND(Comodines[[#This Row],[Latitud]],Comodines[[#This Row],[Longitud]])</f>
        <v>0</v>
      </c>
      <c r="V1435" s="2" t="b">
        <f>IF(COUNTIFS($O$2:O1435,Comodines[[#This Row],[LatT&amp;LonT]],$F$2:F1435,Datos[[#This Row],[Acq_date]]-1)=0,TRUE,FALSE)</f>
        <v>1</v>
      </c>
      <c r="W1435" s="2" t="b">
        <f>AND(Comodines[[#This Row],[L&amp;L]],Comodines[[#This Row],[Nuevo_Fuego]])</f>
        <v>0</v>
      </c>
      <c r="X1435" s="2" t="str">
        <f>IF(Comodines[[#This Row],[L&amp;L]],Comodines[[#This Row],[Contador]],"")</f>
        <v/>
      </c>
      <c r="Y1435" s="2" t="str">
        <f>IFERROR(SMALL(Comodines[L&amp;LC1],COUNTA($U$2:U1435)),"")</f>
        <v/>
      </c>
      <c r="Z1435" s="2" t="str">
        <f>IF(AND(Comodines[[#This Row],[Nuevo_Fuego]],Comodines[[#This Row],[L&amp;L]]),Comodines[[#This Row],[Contador]],"")</f>
        <v/>
      </c>
      <c r="AA1435" s="2" t="str">
        <f>IFERROR(SMALL(Comodines[FuegoC1],COUNTA($W$2:W1435)),"")</f>
        <v/>
      </c>
      <c r="AB1435" s="3"/>
      <c r="AD1435" s="3"/>
      <c r="AE1435" s="3"/>
    </row>
    <row r="1436" spans="1:31" ht="15" x14ac:dyDescent="0.25">
      <c r="A1436" s="25">
        <v>30.108599999999999</v>
      </c>
      <c r="B1436" s="18">
        <v>-90.897400000000005</v>
      </c>
      <c r="C1436" s="2">
        <v>305.7</v>
      </c>
      <c r="D1436" s="2">
        <v>0.3</v>
      </c>
      <c r="E1436" s="2">
        <v>0.6</v>
      </c>
      <c r="F1436" s="4">
        <v>42644</v>
      </c>
      <c r="G1436" s="2">
        <v>825</v>
      </c>
      <c r="H1436" s="2" t="s">
        <v>0</v>
      </c>
      <c r="I1436" s="2" t="s">
        <v>1</v>
      </c>
      <c r="J1436" s="2" t="s">
        <v>2</v>
      </c>
      <c r="K1436" s="2">
        <v>291.8</v>
      </c>
      <c r="L1436" s="2">
        <v>0</v>
      </c>
      <c r="M1436" s="6" t="s">
        <v>0</v>
      </c>
      <c r="N1436" s="23"/>
      <c r="O1436" s="21" t="str">
        <f>Comodines[[#This Row],[Lat_trunc]]&amp;Comodines[[#This Row],[Lon_trunc]]</f>
        <v>30.1085-90.8975</v>
      </c>
      <c r="P1436" s="21">
        <f>MROUND(Datos[[#This Row],[Latitude]],IF(Datos[[#This Row],[Latitude]]&lt;0,-Precisión,Precisión))</f>
        <v>30.108499999999999</v>
      </c>
      <c r="Q1436" s="21">
        <f>MROUND(Datos[[#This Row],[Longitude]],IF(Datos[[#This Row],[Longitude]]&lt;0,-Precisión,Precisión))</f>
        <v>-90.897500000000008</v>
      </c>
      <c r="R1436" s="1">
        <v>1435</v>
      </c>
      <c r="S1436" s="5" t="b">
        <f>AND(Datos[[#This Row],[Latitude]]&gt;=Latitud_,Datos[[#This Row],[Latitude]]&lt;=_Latitud)</f>
        <v>0</v>
      </c>
      <c r="T1436" s="2" t="b">
        <f>AND(Datos[[#This Row],[Longitude]]&gt;=Longitud_,Datos[[#This Row],[Longitude]]&lt;=_Longitud)</f>
        <v>0</v>
      </c>
      <c r="U1436" s="2" t="b">
        <f>AND(Comodines[[#This Row],[Latitud]],Comodines[[#This Row],[Longitud]])</f>
        <v>0</v>
      </c>
      <c r="V1436" s="2" t="b">
        <f>IF(COUNTIFS($O$2:O1436,Comodines[[#This Row],[LatT&amp;LonT]],$F$2:F1436,Datos[[#This Row],[Acq_date]]-1)=0,TRUE,FALSE)</f>
        <v>0</v>
      </c>
      <c r="W1436" s="2" t="b">
        <f>AND(Comodines[[#This Row],[L&amp;L]],Comodines[[#This Row],[Nuevo_Fuego]])</f>
        <v>0</v>
      </c>
      <c r="X1436" s="2" t="str">
        <f>IF(Comodines[[#This Row],[L&amp;L]],Comodines[[#This Row],[Contador]],"")</f>
        <v/>
      </c>
      <c r="Y1436" s="2" t="str">
        <f>IFERROR(SMALL(Comodines[L&amp;LC1],COUNTA($U$2:U1436)),"")</f>
        <v/>
      </c>
      <c r="Z1436" s="2" t="str">
        <f>IF(AND(Comodines[[#This Row],[Nuevo_Fuego]],Comodines[[#This Row],[L&amp;L]]),Comodines[[#This Row],[Contador]],"")</f>
        <v/>
      </c>
      <c r="AA1436" s="2" t="str">
        <f>IFERROR(SMALL(Comodines[FuegoC1],COUNTA($W$2:W1436)),"")</f>
        <v/>
      </c>
      <c r="AB1436" s="3"/>
      <c r="AD1436" s="3"/>
      <c r="AE1436" s="3"/>
    </row>
    <row r="1437" spans="1:31" ht="15" x14ac:dyDescent="0.25">
      <c r="A1437" s="25">
        <v>30.107769999999999</v>
      </c>
      <c r="B1437" s="18">
        <v>-90.893900000000002</v>
      </c>
      <c r="C1437" s="2">
        <v>301.89999999999998</v>
      </c>
      <c r="D1437" s="2">
        <v>0.3</v>
      </c>
      <c r="E1437" s="2">
        <v>0.6</v>
      </c>
      <c r="F1437" s="4">
        <v>42644</v>
      </c>
      <c r="G1437" s="2">
        <v>825</v>
      </c>
      <c r="H1437" s="2" t="s">
        <v>0</v>
      </c>
      <c r="I1437" s="2" t="s">
        <v>1</v>
      </c>
      <c r="J1437" s="2" t="s">
        <v>2</v>
      </c>
      <c r="K1437" s="2">
        <v>290.5</v>
      </c>
      <c r="L1437" s="2">
        <v>0</v>
      </c>
      <c r="M1437" s="6" t="s">
        <v>0</v>
      </c>
      <c r="N1437" s="23"/>
      <c r="O1437" s="21" t="str">
        <f>Comodines[[#This Row],[Lat_trunc]]&amp;Comodines[[#This Row],[Lon_trunc]]</f>
        <v>30.108-90.894</v>
      </c>
      <c r="P1437" s="21">
        <f>MROUND(Datos[[#This Row],[Latitude]],IF(Datos[[#This Row],[Latitude]]&lt;0,-Precisión,Precisión))</f>
        <v>30.108000000000001</v>
      </c>
      <c r="Q1437" s="21">
        <f>MROUND(Datos[[#This Row],[Longitude]],IF(Datos[[#This Row],[Longitude]]&lt;0,-Precisión,Precisión))</f>
        <v>-90.894000000000005</v>
      </c>
      <c r="R1437" s="1">
        <v>1436</v>
      </c>
      <c r="S1437" s="5" t="b">
        <f>AND(Datos[[#This Row],[Latitude]]&gt;=Latitud_,Datos[[#This Row],[Latitude]]&lt;=_Latitud)</f>
        <v>0</v>
      </c>
      <c r="T1437" s="2" t="b">
        <f>AND(Datos[[#This Row],[Longitude]]&gt;=Longitud_,Datos[[#This Row],[Longitude]]&lt;=_Longitud)</f>
        <v>0</v>
      </c>
      <c r="U1437" s="2" t="b">
        <f>AND(Comodines[[#This Row],[Latitud]],Comodines[[#This Row],[Longitud]])</f>
        <v>0</v>
      </c>
      <c r="V1437" s="2" t="b">
        <f>IF(COUNTIFS($O$2:O1437,Comodines[[#This Row],[LatT&amp;LonT]],$F$2:F1437,Datos[[#This Row],[Acq_date]]-1)=0,TRUE,FALSE)</f>
        <v>1</v>
      </c>
      <c r="W1437" s="2" t="b">
        <f>AND(Comodines[[#This Row],[L&amp;L]],Comodines[[#This Row],[Nuevo_Fuego]])</f>
        <v>0</v>
      </c>
      <c r="X1437" s="2" t="str">
        <f>IF(Comodines[[#This Row],[L&amp;L]],Comodines[[#This Row],[Contador]],"")</f>
        <v/>
      </c>
      <c r="Y1437" s="2" t="str">
        <f>IFERROR(SMALL(Comodines[L&amp;LC1],COUNTA($U$2:U1437)),"")</f>
        <v/>
      </c>
      <c r="Z1437" s="2" t="str">
        <f>IF(AND(Comodines[[#This Row],[Nuevo_Fuego]],Comodines[[#This Row],[L&amp;L]]),Comodines[[#This Row],[Contador]],"")</f>
        <v/>
      </c>
      <c r="AA1437" s="2" t="str">
        <f>IFERROR(SMALL(Comodines[FuegoC1],COUNTA($W$2:W1437)),"")</f>
        <v/>
      </c>
      <c r="AB1437" s="3"/>
      <c r="AD1437" s="3"/>
      <c r="AE1437" s="3"/>
    </row>
    <row r="1438" spans="1:31" ht="15" x14ac:dyDescent="0.25">
      <c r="A1438" s="25">
        <v>29.986219999999999</v>
      </c>
      <c r="B1438" s="18">
        <v>-90.448830000000001</v>
      </c>
      <c r="C1438" s="2">
        <v>306</v>
      </c>
      <c r="D1438" s="2">
        <v>0.4</v>
      </c>
      <c r="E1438" s="2">
        <v>0.6</v>
      </c>
      <c r="F1438" s="4">
        <v>42644</v>
      </c>
      <c r="G1438" s="2">
        <v>825</v>
      </c>
      <c r="H1438" s="2" t="s">
        <v>0</v>
      </c>
      <c r="I1438" s="2" t="s">
        <v>1</v>
      </c>
      <c r="J1438" s="2" t="s">
        <v>2</v>
      </c>
      <c r="K1438" s="2">
        <v>289.7</v>
      </c>
      <c r="L1438" s="2">
        <v>0</v>
      </c>
      <c r="M1438" s="6" t="s">
        <v>0</v>
      </c>
      <c r="N1438" s="23"/>
      <c r="O1438" s="21" t="str">
        <f>Comodines[[#This Row],[Lat_trunc]]&amp;Comodines[[#This Row],[Lon_trunc]]</f>
        <v>29.986-90.449</v>
      </c>
      <c r="P1438" s="21">
        <f>MROUND(Datos[[#This Row],[Latitude]],IF(Datos[[#This Row],[Latitude]]&lt;0,-Precisión,Precisión))</f>
        <v>29.986000000000001</v>
      </c>
      <c r="Q1438" s="21">
        <f>MROUND(Datos[[#This Row],[Longitude]],IF(Datos[[#This Row],[Longitude]]&lt;0,-Precisión,Precisión))</f>
        <v>-90.448999999999998</v>
      </c>
      <c r="R1438" s="1">
        <v>1437</v>
      </c>
      <c r="S1438" s="5" t="b">
        <f>AND(Datos[[#This Row],[Latitude]]&gt;=Latitud_,Datos[[#This Row],[Latitude]]&lt;=_Latitud)</f>
        <v>0</v>
      </c>
      <c r="T1438" s="2" t="b">
        <f>AND(Datos[[#This Row],[Longitude]]&gt;=Longitud_,Datos[[#This Row],[Longitude]]&lt;=_Longitud)</f>
        <v>0</v>
      </c>
      <c r="U1438" s="2" t="b">
        <f>AND(Comodines[[#This Row],[Latitud]],Comodines[[#This Row],[Longitud]])</f>
        <v>0</v>
      </c>
      <c r="V1438" s="2" t="b">
        <f>IF(COUNTIFS($O$2:O1438,Comodines[[#This Row],[LatT&amp;LonT]],$F$2:F1438,Datos[[#This Row],[Acq_date]]-1)=0,TRUE,FALSE)</f>
        <v>1</v>
      </c>
      <c r="W1438" s="2" t="b">
        <f>AND(Comodines[[#This Row],[L&amp;L]],Comodines[[#This Row],[Nuevo_Fuego]])</f>
        <v>0</v>
      </c>
      <c r="X1438" s="2" t="str">
        <f>IF(Comodines[[#This Row],[L&amp;L]],Comodines[[#This Row],[Contador]],"")</f>
        <v/>
      </c>
      <c r="Y1438" s="2" t="str">
        <f>IFERROR(SMALL(Comodines[L&amp;LC1],COUNTA($U$2:U1438)),"")</f>
        <v/>
      </c>
      <c r="Z1438" s="2" t="str">
        <f>IF(AND(Comodines[[#This Row],[Nuevo_Fuego]],Comodines[[#This Row],[L&amp;L]]),Comodines[[#This Row],[Contador]],"")</f>
        <v/>
      </c>
      <c r="AA1438" s="2" t="str">
        <f>IFERROR(SMALL(Comodines[FuegoC1],COUNTA($W$2:W1438)),"")</f>
        <v/>
      </c>
      <c r="AB1438" s="3"/>
      <c r="AD1438" s="3"/>
      <c r="AE1438" s="3"/>
    </row>
    <row r="1439" spans="1:31" ht="15" x14ac:dyDescent="0.25">
      <c r="A1439" s="25">
        <v>30.093219999999999</v>
      </c>
      <c r="B1439" s="18">
        <v>-90.947119999999998</v>
      </c>
      <c r="C1439" s="2">
        <v>325.8</v>
      </c>
      <c r="D1439" s="2">
        <v>0.3</v>
      </c>
      <c r="E1439" s="2">
        <v>0.6</v>
      </c>
      <c r="F1439" s="4">
        <v>42644</v>
      </c>
      <c r="G1439" s="2">
        <v>825</v>
      </c>
      <c r="H1439" s="2" t="s">
        <v>0</v>
      </c>
      <c r="I1439" s="2" t="s">
        <v>1</v>
      </c>
      <c r="J1439" s="2" t="s">
        <v>2</v>
      </c>
      <c r="K1439" s="2">
        <v>290.3</v>
      </c>
      <c r="L1439" s="2">
        <v>0</v>
      </c>
      <c r="M1439" s="6" t="s">
        <v>0</v>
      </c>
      <c r="N1439" s="23"/>
      <c r="O1439" s="21" t="str">
        <f>Comodines[[#This Row],[Lat_trunc]]&amp;Comodines[[#This Row],[Lon_trunc]]</f>
        <v>30.093-90.947</v>
      </c>
      <c r="P1439" s="21">
        <f>MROUND(Datos[[#This Row],[Latitude]],IF(Datos[[#This Row],[Latitude]]&lt;0,-Precisión,Precisión))</f>
        <v>30.093</v>
      </c>
      <c r="Q1439" s="21">
        <f>MROUND(Datos[[#This Row],[Longitude]],IF(Datos[[#This Row],[Longitude]]&lt;0,-Precisión,Precisión))</f>
        <v>-90.947000000000003</v>
      </c>
      <c r="R1439" s="1">
        <v>1438</v>
      </c>
      <c r="S1439" s="5" t="b">
        <f>AND(Datos[[#This Row],[Latitude]]&gt;=Latitud_,Datos[[#This Row],[Latitude]]&lt;=_Latitud)</f>
        <v>0</v>
      </c>
      <c r="T1439" s="2" t="b">
        <f>AND(Datos[[#This Row],[Longitude]]&gt;=Longitud_,Datos[[#This Row],[Longitude]]&lt;=_Longitud)</f>
        <v>0</v>
      </c>
      <c r="U1439" s="2" t="b">
        <f>AND(Comodines[[#This Row],[Latitud]],Comodines[[#This Row],[Longitud]])</f>
        <v>0</v>
      </c>
      <c r="V1439" s="2" t="b">
        <f>IF(COUNTIFS($O$2:O1439,Comodines[[#This Row],[LatT&amp;LonT]],$F$2:F1439,Datos[[#This Row],[Acq_date]]-1)=0,TRUE,FALSE)</f>
        <v>1</v>
      </c>
      <c r="W1439" s="2" t="b">
        <f>AND(Comodines[[#This Row],[L&amp;L]],Comodines[[#This Row],[Nuevo_Fuego]])</f>
        <v>0</v>
      </c>
      <c r="X1439" s="2" t="str">
        <f>IF(Comodines[[#This Row],[L&amp;L]],Comodines[[#This Row],[Contador]],"")</f>
        <v/>
      </c>
      <c r="Y1439" s="2" t="str">
        <f>IFERROR(SMALL(Comodines[L&amp;LC1],COUNTA($U$2:U1439)),"")</f>
        <v/>
      </c>
      <c r="Z1439" s="2" t="str">
        <f>IF(AND(Comodines[[#This Row],[Nuevo_Fuego]],Comodines[[#This Row],[L&amp;L]]),Comodines[[#This Row],[Contador]],"")</f>
        <v/>
      </c>
      <c r="AA1439" s="2" t="str">
        <f>IFERROR(SMALL(Comodines[FuegoC1],COUNTA($W$2:W1439)),"")</f>
        <v/>
      </c>
      <c r="AB1439" s="3"/>
      <c r="AD1439" s="3"/>
      <c r="AE1439" s="3"/>
    </row>
    <row r="1440" spans="1:31" ht="15" x14ac:dyDescent="0.25">
      <c r="A1440" s="25">
        <v>30.088190000000001</v>
      </c>
      <c r="B1440" s="18">
        <v>-90.948700000000002</v>
      </c>
      <c r="C1440" s="2">
        <v>319.39999999999998</v>
      </c>
      <c r="D1440" s="2">
        <v>0.3</v>
      </c>
      <c r="E1440" s="2">
        <v>0.6</v>
      </c>
      <c r="F1440" s="4">
        <v>42644</v>
      </c>
      <c r="G1440" s="2">
        <v>825</v>
      </c>
      <c r="H1440" s="2" t="s">
        <v>0</v>
      </c>
      <c r="I1440" s="2" t="s">
        <v>1</v>
      </c>
      <c r="J1440" s="2" t="s">
        <v>2</v>
      </c>
      <c r="K1440" s="2">
        <v>288.2</v>
      </c>
      <c r="L1440" s="2">
        <v>0</v>
      </c>
      <c r="M1440" s="6" t="s">
        <v>0</v>
      </c>
      <c r="N1440" s="23"/>
      <c r="O1440" s="21" t="str">
        <f>Comodines[[#This Row],[Lat_trunc]]&amp;Comodines[[#This Row],[Lon_trunc]]</f>
        <v>30.088-90.9485</v>
      </c>
      <c r="P1440" s="21">
        <f>MROUND(Datos[[#This Row],[Latitude]],IF(Datos[[#This Row],[Latitude]]&lt;0,-Precisión,Precisión))</f>
        <v>30.088000000000001</v>
      </c>
      <c r="Q1440" s="21">
        <f>MROUND(Datos[[#This Row],[Longitude]],IF(Datos[[#This Row],[Longitude]]&lt;0,-Precisión,Precisión))</f>
        <v>-90.948499999999996</v>
      </c>
      <c r="R1440" s="1">
        <v>1439</v>
      </c>
      <c r="S1440" s="5" t="b">
        <f>AND(Datos[[#This Row],[Latitude]]&gt;=Latitud_,Datos[[#This Row],[Latitude]]&lt;=_Latitud)</f>
        <v>0</v>
      </c>
      <c r="T1440" s="2" t="b">
        <f>AND(Datos[[#This Row],[Longitude]]&gt;=Longitud_,Datos[[#This Row],[Longitude]]&lt;=_Longitud)</f>
        <v>0</v>
      </c>
      <c r="U1440" s="2" t="b">
        <f>AND(Comodines[[#This Row],[Latitud]],Comodines[[#This Row],[Longitud]])</f>
        <v>0</v>
      </c>
      <c r="V1440" s="2" t="b">
        <f>IF(COUNTIFS($O$2:O1440,Comodines[[#This Row],[LatT&amp;LonT]],$F$2:F1440,Datos[[#This Row],[Acq_date]]-1)=0,TRUE,FALSE)</f>
        <v>1</v>
      </c>
      <c r="W1440" s="2" t="b">
        <f>AND(Comodines[[#This Row],[L&amp;L]],Comodines[[#This Row],[Nuevo_Fuego]])</f>
        <v>0</v>
      </c>
      <c r="X1440" s="2" t="str">
        <f>IF(Comodines[[#This Row],[L&amp;L]],Comodines[[#This Row],[Contador]],"")</f>
        <v/>
      </c>
      <c r="Y1440" s="2" t="str">
        <f>IFERROR(SMALL(Comodines[L&amp;LC1],COUNTA($U$2:U1440)),"")</f>
        <v/>
      </c>
      <c r="Z1440" s="2" t="str">
        <f>IF(AND(Comodines[[#This Row],[Nuevo_Fuego]],Comodines[[#This Row],[L&amp;L]]),Comodines[[#This Row],[Contador]],"")</f>
        <v/>
      </c>
      <c r="AA1440" s="2" t="str">
        <f>IFERROR(SMALL(Comodines[FuegoC1],COUNTA($W$2:W1440)),"")</f>
        <v/>
      </c>
      <c r="AB1440" s="3"/>
      <c r="AD1440" s="3"/>
      <c r="AE1440" s="3"/>
    </row>
    <row r="1441" spans="1:31" ht="15" x14ac:dyDescent="0.25">
      <c r="A1441" s="25">
        <v>32.191409999999998</v>
      </c>
      <c r="B1441" s="18">
        <v>-102.48757999999999</v>
      </c>
      <c r="C1441" s="2">
        <v>300</v>
      </c>
      <c r="D1441" s="2">
        <v>0.4</v>
      </c>
      <c r="E1441" s="2">
        <v>0.4</v>
      </c>
      <c r="F1441" s="4">
        <v>42644</v>
      </c>
      <c r="G1441" s="2">
        <v>825</v>
      </c>
      <c r="H1441" s="2" t="s">
        <v>0</v>
      </c>
      <c r="I1441" s="2" t="s">
        <v>1</v>
      </c>
      <c r="J1441" s="2" t="s">
        <v>2</v>
      </c>
      <c r="K1441" s="2">
        <v>285.89999999999998</v>
      </c>
      <c r="L1441" s="2">
        <v>0</v>
      </c>
      <c r="M1441" s="6" t="s">
        <v>0</v>
      </c>
      <c r="N1441" s="23"/>
      <c r="O1441" s="21" t="str">
        <f>Comodines[[#This Row],[Lat_trunc]]&amp;Comodines[[#This Row],[Lon_trunc]]</f>
        <v>32.1915-102.4875</v>
      </c>
      <c r="P1441" s="21">
        <f>MROUND(Datos[[#This Row],[Latitude]],IF(Datos[[#This Row],[Latitude]]&lt;0,-Precisión,Precisión))</f>
        <v>32.191499999999998</v>
      </c>
      <c r="Q1441" s="21">
        <f>MROUND(Datos[[#This Row],[Longitude]],IF(Datos[[#This Row],[Longitude]]&lt;0,-Precisión,Precisión))</f>
        <v>-102.4875</v>
      </c>
      <c r="R1441" s="1">
        <v>1440</v>
      </c>
      <c r="S1441" s="5" t="b">
        <f>AND(Datos[[#This Row],[Latitude]]&gt;=Latitud_,Datos[[#This Row],[Latitude]]&lt;=_Latitud)</f>
        <v>0</v>
      </c>
      <c r="T1441" s="2" t="b">
        <f>AND(Datos[[#This Row],[Longitude]]&gt;=Longitud_,Datos[[#This Row],[Longitude]]&lt;=_Longitud)</f>
        <v>0</v>
      </c>
      <c r="U1441" s="2" t="b">
        <f>AND(Comodines[[#This Row],[Latitud]],Comodines[[#This Row],[Longitud]])</f>
        <v>0</v>
      </c>
      <c r="V1441" s="2" t="b">
        <f>IF(COUNTIFS($O$2:O1441,Comodines[[#This Row],[LatT&amp;LonT]],$F$2:F1441,Datos[[#This Row],[Acq_date]]-1)=0,TRUE,FALSE)</f>
        <v>1</v>
      </c>
      <c r="W1441" s="2" t="b">
        <f>AND(Comodines[[#This Row],[L&amp;L]],Comodines[[#This Row],[Nuevo_Fuego]])</f>
        <v>0</v>
      </c>
      <c r="X1441" s="2" t="str">
        <f>IF(Comodines[[#This Row],[L&amp;L]],Comodines[[#This Row],[Contador]],"")</f>
        <v/>
      </c>
      <c r="Y1441" s="2" t="str">
        <f>IFERROR(SMALL(Comodines[L&amp;LC1],COUNTA($U$2:U1441)),"")</f>
        <v/>
      </c>
      <c r="Z1441" s="2" t="str">
        <f>IF(AND(Comodines[[#This Row],[Nuevo_Fuego]],Comodines[[#This Row],[L&amp;L]]),Comodines[[#This Row],[Contador]],"")</f>
        <v/>
      </c>
      <c r="AA1441" s="2" t="str">
        <f>IFERROR(SMALL(Comodines[FuegoC1],COUNTA($W$2:W1441)),"")</f>
        <v/>
      </c>
      <c r="AB1441" s="3"/>
      <c r="AD1441" s="3"/>
      <c r="AE1441" s="3"/>
    </row>
    <row r="1442" spans="1:31" ht="15" x14ac:dyDescent="0.25">
      <c r="A1442" s="25">
        <v>32.191600000000001</v>
      </c>
      <c r="B1442" s="18">
        <v>-102.51414</v>
      </c>
      <c r="C1442" s="2">
        <v>305.7</v>
      </c>
      <c r="D1442" s="2">
        <v>0.4</v>
      </c>
      <c r="E1442" s="2">
        <v>0.4</v>
      </c>
      <c r="F1442" s="4">
        <v>42644</v>
      </c>
      <c r="G1442" s="2">
        <v>825</v>
      </c>
      <c r="H1442" s="2" t="s">
        <v>0</v>
      </c>
      <c r="I1442" s="2" t="s">
        <v>1</v>
      </c>
      <c r="J1442" s="2" t="s">
        <v>2</v>
      </c>
      <c r="K1442" s="2">
        <v>285.89999999999998</v>
      </c>
      <c r="L1442" s="2">
        <v>0</v>
      </c>
      <c r="M1442" s="6" t="s">
        <v>0</v>
      </c>
      <c r="N1442" s="23"/>
      <c r="O1442" s="21" t="str">
        <f>Comodines[[#This Row],[Lat_trunc]]&amp;Comodines[[#This Row],[Lon_trunc]]</f>
        <v>32.1915-102.514</v>
      </c>
      <c r="P1442" s="21">
        <f>MROUND(Datos[[#This Row],[Latitude]],IF(Datos[[#This Row],[Latitude]]&lt;0,-Precisión,Precisión))</f>
        <v>32.191499999999998</v>
      </c>
      <c r="Q1442" s="21">
        <f>MROUND(Datos[[#This Row],[Longitude]],IF(Datos[[#This Row],[Longitude]]&lt;0,-Precisión,Precisión))</f>
        <v>-102.514</v>
      </c>
      <c r="R1442" s="1">
        <v>1441</v>
      </c>
      <c r="S1442" s="5" t="b">
        <f>AND(Datos[[#This Row],[Latitude]]&gt;=Latitud_,Datos[[#This Row],[Latitude]]&lt;=_Latitud)</f>
        <v>0</v>
      </c>
      <c r="T1442" s="2" t="b">
        <f>AND(Datos[[#This Row],[Longitude]]&gt;=Longitud_,Datos[[#This Row],[Longitude]]&lt;=_Longitud)</f>
        <v>0</v>
      </c>
      <c r="U1442" s="2" t="b">
        <f>AND(Comodines[[#This Row],[Latitud]],Comodines[[#This Row],[Longitud]])</f>
        <v>0</v>
      </c>
      <c r="V1442" s="2" t="b">
        <f>IF(COUNTIFS($O$2:O1442,Comodines[[#This Row],[LatT&amp;LonT]],$F$2:F1442,Datos[[#This Row],[Acq_date]]-1)=0,TRUE,FALSE)</f>
        <v>1</v>
      </c>
      <c r="W1442" s="2" t="b">
        <f>AND(Comodines[[#This Row],[L&amp;L]],Comodines[[#This Row],[Nuevo_Fuego]])</f>
        <v>0</v>
      </c>
      <c r="X1442" s="2" t="str">
        <f>IF(Comodines[[#This Row],[L&amp;L]],Comodines[[#This Row],[Contador]],"")</f>
        <v/>
      </c>
      <c r="Y1442" s="2" t="str">
        <f>IFERROR(SMALL(Comodines[L&amp;LC1],COUNTA($U$2:U1442)),"")</f>
        <v/>
      </c>
      <c r="Z1442" s="2" t="str">
        <f>IF(AND(Comodines[[#This Row],[Nuevo_Fuego]],Comodines[[#This Row],[L&amp;L]]),Comodines[[#This Row],[Contador]],"")</f>
        <v/>
      </c>
      <c r="AA1442" s="2" t="str">
        <f>IFERROR(SMALL(Comodines[FuegoC1],COUNTA($W$2:W1442)),"")</f>
        <v/>
      </c>
      <c r="AB1442" s="3"/>
      <c r="AD1442" s="3"/>
      <c r="AE1442" s="3"/>
    </row>
    <row r="1443" spans="1:31" ht="15" x14ac:dyDescent="0.25">
      <c r="A1443" s="25">
        <v>32.191000000000003</v>
      </c>
      <c r="B1443" s="18">
        <v>-102.50982999999999</v>
      </c>
      <c r="C1443" s="2">
        <v>302.89999999999998</v>
      </c>
      <c r="D1443" s="2">
        <v>0.4</v>
      </c>
      <c r="E1443" s="2">
        <v>0.4</v>
      </c>
      <c r="F1443" s="4">
        <v>42644</v>
      </c>
      <c r="G1443" s="2">
        <v>825</v>
      </c>
      <c r="H1443" s="2" t="s">
        <v>0</v>
      </c>
      <c r="I1443" s="2" t="s">
        <v>1</v>
      </c>
      <c r="J1443" s="2" t="s">
        <v>2</v>
      </c>
      <c r="K1443" s="2">
        <v>286</v>
      </c>
      <c r="L1443" s="2">
        <v>0</v>
      </c>
      <c r="M1443" s="6" t="s">
        <v>0</v>
      </c>
      <c r="N1443" s="23"/>
      <c r="O1443" s="21" t="str">
        <f>Comodines[[#This Row],[Lat_trunc]]&amp;Comodines[[#This Row],[Lon_trunc]]</f>
        <v>32.191-102.51</v>
      </c>
      <c r="P1443" s="21">
        <f>MROUND(Datos[[#This Row],[Latitude]],IF(Datos[[#This Row],[Latitude]]&lt;0,-Precisión,Precisión))</f>
        <v>32.191000000000003</v>
      </c>
      <c r="Q1443" s="21">
        <f>MROUND(Datos[[#This Row],[Longitude]],IF(Datos[[#This Row],[Longitude]]&lt;0,-Precisión,Precisión))</f>
        <v>-102.51</v>
      </c>
      <c r="R1443" s="1">
        <v>1442</v>
      </c>
      <c r="S1443" s="5" t="b">
        <f>AND(Datos[[#This Row],[Latitude]]&gt;=Latitud_,Datos[[#This Row],[Latitude]]&lt;=_Latitud)</f>
        <v>0</v>
      </c>
      <c r="T1443" s="2" t="b">
        <f>AND(Datos[[#This Row],[Longitude]]&gt;=Longitud_,Datos[[#This Row],[Longitude]]&lt;=_Longitud)</f>
        <v>0</v>
      </c>
      <c r="U1443" s="2" t="b">
        <f>AND(Comodines[[#This Row],[Latitud]],Comodines[[#This Row],[Longitud]])</f>
        <v>0</v>
      </c>
      <c r="V1443" s="2" t="b">
        <f>IF(COUNTIFS($O$2:O1443,Comodines[[#This Row],[LatT&amp;LonT]],$F$2:F1443,Datos[[#This Row],[Acq_date]]-1)=0,TRUE,FALSE)</f>
        <v>1</v>
      </c>
      <c r="W1443" s="2" t="b">
        <f>AND(Comodines[[#This Row],[L&amp;L]],Comodines[[#This Row],[Nuevo_Fuego]])</f>
        <v>0</v>
      </c>
      <c r="X1443" s="2" t="str">
        <f>IF(Comodines[[#This Row],[L&amp;L]],Comodines[[#This Row],[Contador]],"")</f>
        <v/>
      </c>
      <c r="Y1443" s="2" t="str">
        <f>IFERROR(SMALL(Comodines[L&amp;LC1],COUNTA($U$2:U1443)),"")</f>
        <v/>
      </c>
      <c r="Z1443" s="2" t="str">
        <f>IF(AND(Comodines[[#This Row],[Nuevo_Fuego]],Comodines[[#This Row],[L&amp;L]]),Comodines[[#This Row],[Contador]],"")</f>
        <v/>
      </c>
      <c r="AA1443" s="2" t="str">
        <f>IFERROR(SMALL(Comodines[FuegoC1],COUNTA($W$2:W1443)),"")</f>
        <v/>
      </c>
      <c r="AB1443" s="3"/>
      <c r="AD1443" s="3"/>
      <c r="AE1443" s="3"/>
    </row>
    <row r="1444" spans="1:31" ht="15" x14ac:dyDescent="0.25">
      <c r="A1444" s="25">
        <v>32.185400000000001</v>
      </c>
      <c r="B1444" s="18">
        <v>-102.51979</v>
      </c>
      <c r="C1444" s="2">
        <v>307.8</v>
      </c>
      <c r="D1444" s="2">
        <v>0.4</v>
      </c>
      <c r="E1444" s="2">
        <v>0.4</v>
      </c>
      <c r="F1444" s="4">
        <v>42644</v>
      </c>
      <c r="G1444" s="2">
        <v>825</v>
      </c>
      <c r="H1444" s="2" t="s">
        <v>0</v>
      </c>
      <c r="I1444" s="2" t="s">
        <v>1</v>
      </c>
      <c r="J1444" s="2" t="s">
        <v>2</v>
      </c>
      <c r="K1444" s="2">
        <v>285.89999999999998</v>
      </c>
      <c r="L1444" s="2">
        <v>0</v>
      </c>
      <c r="M1444" s="6" t="s">
        <v>0</v>
      </c>
      <c r="N1444" s="23"/>
      <c r="O1444" s="21" t="str">
        <f>Comodines[[#This Row],[Lat_trunc]]&amp;Comodines[[#This Row],[Lon_trunc]]</f>
        <v>32.1855-102.52</v>
      </c>
      <c r="P1444" s="21">
        <f>MROUND(Datos[[#This Row],[Latitude]],IF(Datos[[#This Row],[Latitude]]&lt;0,-Precisión,Precisión))</f>
        <v>32.185499999999998</v>
      </c>
      <c r="Q1444" s="21">
        <f>MROUND(Datos[[#This Row],[Longitude]],IF(Datos[[#This Row],[Longitude]]&lt;0,-Precisión,Precisión))</f>
        <v>-102.52</v>
      </c>
      <c r="R1444" s="1">
        <v>1443</v>
      </c>
      <c r="S1444" s="5" t="b">
        <f>AND(Datos[[#This Row],[Latitude]]&gt;=Latitud_,Datos[[#This Row],[Latitude]]&lt;=_Latitud)</f>
        <v>0</v>
      </c>
      <c r="T1444" s="2" t="b">
        <f>AND(Datos[[#This Row],[Longitude]]&gt;=Longitud_,Datos[[#This Row],[Longitude]]&lt;=_Longitud)</f>
        <v>0</v>
      </c>
      <c r="U1444" s="2" t="b">
        <f>AND(Comodines[[#This Row],[Latitud]],Comodines[[#This Row],[Longitud]])</f>
        <v>0</v>
      </c>
      <c r="V1444" s="2" t="b">
        <f>IF(COUNTIFS($O$2:O1444,Comodines[[#This Row],[LatT&amp;LonT]],$F$2:F1444,Datos[[#This Row],[Acq_date]]-1)=0,TRUE,FALSE)</f>
        <v>1</v>
      </c>
      <c r="W1444" s="2" t="b">
        <f>AND(Comodines[[#This Row],[L&amp;L]],Comodines[[#This Row],[Nuevo_Fuego]])</f>
        <v>0</v>
      </c>
      <c r="X1444" s="2" t="str">
        <f>IF(Comodines[[#This Row],[L&amp;L]],Comodines[[#This Row],[Contador]],"")</f>
        <v/>
      </c>
      <c r="Y1444" s="2" t="str">
        <f>IFERROR(SMALL(Comodines[L&amp;LC1],COUNTA($U$2:U1444)),"")</f>
        <v/>
      </c>
      <c r="Z1444" s="2" t="str">
        <f>IF(AND(Comodines[[#This Row],[Nuevo_Fuego]],Comodines[[#This Row],[L&amp;L]]),Comodines[[#This Row],[Contador]],"")</f>
        <v/>
      </c>
      <c r="AA1444" s="2" t="str">
        <f>IFERROR(SMALL(Comodines[FuegoC1],COUNTA($W$2:W1444)),"")</f>
        <v/>
      </c>
      <c r="AB1444" s="3"/>
      <c r="AD1444" s="3"/>
      <c r="AE1444" s="3"/>
    </row>
    <row r="1445" spans="1:31" ht="15" x14ac:dyDescent="0.25">
      <c r="A1445" s="25">
        <v>33.002490000000002</v>
      </c>
      <c r="B1445" s="18">
        <v>-110.77047</v>
      </c>
      <c r="C1445" s="2">
        <v>300.3</v>
      </c>
      <c r="D1445" s="2">
        <v>0.4</v>
      </c>
      <c r="E1445" s="2">
        <v>0.6</v>
      </c>
      <c r="F1445" s="4">
        <v>42644</v>
      </c>
      <c r="G1445" s="2">
        <v>825</v>
      </c>
      <c r="H1445" s="2" t="s">
        <v>0</v>
      </c>
      <c r="I1445" s="2" t="s">
        <v>1</v>
      </c>
      <c r="J1445" s="2" t="s">
        <v>2</v>
      </c>
      <c r="K1445" s="2">
        <v>289.10000000000002</v>
      </c>
      <c r="L1445" s="2">
        <v>0</v>
      </c>
      <c r="M1445" s="6" t="s">
        <v>0</v>
      </c>
      <c r="N1445" s="23"/>
      <c r="O1445" s="21" t="str">
        <f>Comodines[[#This Row],[Lat_trunc]]&amp;Comodines[[#This Row],[Lon_trunc]]</f>
        <v>33.0025-110.7705</v>
      </c>
      <c r="P1445" s="21">
        <f>MROUND(Datos[[#This Row],[Latitude]],IF(Datos[[#This Row],[Latitude]]&lt;0,-Precisión,Precisión))</f>
        <v>33.002499999999998</v>
      </c>
      <c r="Q1445" s="21">
        <f>MROUND(Datos[[#This Row],[Longitude]],IF(Datos[[#This Row],[Longitude]]&lt;0,-Precisión,Precisión))</f>
        <v>-110.7705</v>
      </c>
      <c r="R1445" s="1">
        <v>1444</v>
      </c>
      <c r="S1445" s="5" t="b">
        <f>AND(Datos[[#This Row],[Latitude]]&gt;=Latitud_,Datos[[#This Row],[Latitude]]&lt;=_Latitud)</f>
        <v>0</v>
      </c>
      <c r="T1445" s="2" t="b">
        <f>AND(Datos[[#This Row],[Longitude]]&gt;=Longitud_,Datos[[#This Row],[Longitude]]&lt;=_Longitud)</f>
        <v>0</v>
      </c>
      <c r="U1445" s="2" t="b">
        <f>AND(Comodines[[#This Row],[Latitud]],Comodines[[#This Row],[Longitud]])</f>
        <v>0</v>
      </c>
      <c r="V1445" s="2" t="b">
        <f>IF(COUNTIFS($O$2:O1445,Comodines[[#This Row],[LatT&amp;LonT]],$F$2:F1445,Datos[[#This Row],[Acq_date]]-1)=0,TRUE,FALSE)</f>
        <v>1</v>
      </c>
      <c r="W1445" s="2" t="b">
        <f>AND(Comodines[[#This Row],[L&amp;L]],Comodines[[#This Row],[Nuevo_Fuego]])</f>
        <v>0</v>
      </c>
      <c r="X1445" s="2" t="str">
        <f>IF(Comodines[[#This Row],[L&amp;L]],Comodines[[#This Row],[Contador]],"")</f>
        <v/>
      </c>
      <c r="Y1445" s="2" t="str">
        <f>IFERROR(SMALL(Comodines[L&amp;LC1],COUNTA($U$2:U1445)),"")</f>
        <v/>
      </c>
      <c r="Z1445" s="2" t="str">
        <f>IF(AND(Comodines[[#This Row],[Nuevo_Fuego]],Comodines[[#This Row],[L&amp;L]]),Comodines[[#This Row],[Contador]],"")</f>
        <v/>
      </c>
      <c r="AA1445" s="2" t="str">
        <f>IFERROR(SMALL(Comodines[FuegoC1],COUNTA($W$2:W1445)),"")</f>
        <v/>
      </c>
      <c r="AB1445" s="3"/>
      <c r="AD1445" s="3"/>
      <c r="AE1445" s="3"/>
    </row>
    <row r="1446" spans="1:31" ht="15" x14ac:dyDescent="0.25">
      <c r="A1446" s="25">
        <v>29.68196</v>
      </c>
      <c r="B1446" s="18">
        <v>-89.975449999999995</v>
      </c>
      <c r="C1446" s="2">
        <v>301.60000000000002</v>
      </c>
      <c r="D1446" s="2">
        <v>0.4</v>
      </c>
      <c r="E1446" s="2">
        <v>0.6</v>
      </c>
      <c r="F1446" s="4">
        <v>42644</v>
      </c>
      <c r="G1446" s="2">
        <v>825</v>
      </c>
      <c r="H1446" s="2" t="s">
        <v>0</v>
      </c>
      <c r="I1446" s="2" t="s">
        <v>1</v>
      </c>
      <c r="J1446" s="2" t="s">
        <v>2</v>
      </c>
      <c r="K1446" s="2">
        <v>290.8</v>
      </c>
      <c r="L1446" s="2">
        <v>0</v>
      </c>
      <c r="M1446" s="6" t="s">
        <v>0</v>
      </c>
      <c r="N1446" s="23"/>
      <c r="O1446" s="21" t="str">
        <f>Comodines[[#This Row],[Lat_trunc]]&amp;Comodines[[#This Row],[Lon_trunc]]</f>
        <v>29.682-89.9755</v>
      </c>
      <c r="P1446" s="21">
        <f>MROUND(Datos[[#This Row],[Latitude]],IF(Datos[[#This Row],[Latitude]]&lt;0,-Precisión,Precisión))</f>
        <v>29.682000000000002</v>
      </c>
      <c r="Q1446" s="21">
        <f>MROUND(Datos[[#This Row],[Longitude]],IF(Datos[[#This Row],[Longitude]]&lt;0,-Precisión,Precisión))</f>
        <v>-89.975499999999997</v>
      </c>
      <c r="R1446" s="1">
        <v>1445</v>
      </c>
      <c r="S1446" s="5" t="b">
        <f>AND(Datos[[#This Row],[Latitude]]&gt;=Latitud_,Datos[[#This Row],[Latitude]]&lt;=_Latitud)</f>
        <v>0</v>
      </c>
      <c r="T1446" s="2" t="b">
        <f>AND(Datos[[#This Row],[Longitude]]&gt;=Longitud_,Datos[[#This Row],[Longitude]]&lt;=_Longitud)</f>
        <v>0</v>
      </c>
      <c r="U1446" s="2" t="b">
        <f>AND(Comodines[[#This Row],[Latitud]],Comodines[[#This Row],[Longitud]])</f>
        <v>0</v>
      </c>
      <c r="V1446" s="2" t="b">
        <f>IF(COUNTIFS($O$2:O1446,Comodines[[#This Row],[LatT&amp;LonT]],$F$2:F1446,Datos[[#This Row],[Acq_date]]-1)=0,TRUE,FALSE)</f>
        <v>1</v>
      </c>
      <c r="W1446" s="2" t="b">
        <f>AND(Comodines[[#This Row],[L&amp;L]],Comodines[[#This Row],[Nuevo_Fuego]])</f>
        <v>0</v>
      </c>
      <c r="X1446" s="2" t="str">
        <f>IF(Comodines[[#This Row],[L&amp;L]],Comodines[[#This Row],[Contador]],"")</f>
        <v/>
      </c>
      <c r="Y1446" s="2" t="str">
        <f>IFERROR(SMALL(Comodines[L&amp;LC1],COUNTA($U$2:U1446)),"")</f>
        <v/>
      </c>
      <c r="Z1446" s="2" t="str">
        <f>IF(AND(Comodines[[#This Row],[Nuevo_Fuego]],Comodines[[#This Row],[L&amp;L]]),Comodines[[#This Row],[Contador]],"")</f>
        <v/>
      </c>
      <c r="AA1446" s="2" t="str">
        <f>IFERROR(SMALL(Comodines[FuegoC1],COUNTA($W$2:W1446)),"")</f>
        <v/>
      </c>
      <c r="AB1446" s="3"/>
      <c r="AD1446" s="3"/>
      <c r="AE1446" s="3"/>
    </row>
    <row r="1447" spans="1:31" ht="15" x14ac:dyDescent="0.25">
      <c r="A1447" s="25">
        <v>32.101590000000002</v>
      </c>
      <c r="B1447" s="18">
        <v>-102.69413</v>
      </c>
      <c r="C1447" s="2">
        <v>298.2</v>
      </c>
      <c r="D1447" s="2">
        <v>0.4</v>
      </c>
      <c r="E1447" s="2">
        <v>0.4</v>
      </c>
      <c r="F1447" s="4">
        <v>42644</v>
      </c>
      <c r="G1447" s="2">
        <v>825</v>
      </c>
      <c r="H1447" s="2" t="s">
        <v>0</v>
      </c>
      <c r="I1447" s="2" t="s">
        <v>1</v>
      </c>
      <c r="J1447" s="2" t="s">
        <v>2</v>
      </c>
      <c r="K1447" s="2">
        <v>286.8</v>
      </c>
      <c r="L1447" s="2">
        <v>0</v>
      </c>
      <c r="M1447" s="6" t="s">
        <v>0</v>
      </c>
      <c r="N1447" s="23"/>
      <c r="O1447" s="21" t="str">
        <f>Comodines[[#This Row],[Lat_trunc]]&amp;Comodines[[#This Row],[Lon_trunc]]</f>
        <v>32.1015-102.694</v>
      </c>
      <c r="P1447" s="21">
        <f>MROUND(Datos[[#This Row],[Latitude]],IF(Datos[[#This Row],[Latitude]]&lt;0,-Precisión,Precisión))</f>
        <v>32.101500000000001</v>
      </c>
      <c r="Q1447" s="21">
        <f>MROUND(Datos[[#This Row],[Longitude]],IF(Datos[[#This Row],[Longitude]]&lt;0,-Precisión,Precisión))</f>
        <v>-102.694</v>
      </c>
      <c r="R1447" s="1">
        <v>1446</v>
      </c>
      <c r="S1447" s="5" t="b">
        <f>AND(Datos[[#This Row],[Latitude]]&gt;=Latitud_,Datos[[#This Row],[Latitude]]&lt;=_Latitud)</f>
        <v>0</v>
      </c>
      <c r="T1447" s="2" t="b">
        <f>AND(Datos[[#This Row],[Longitude]]&gt;=Longitud_,Datos[[#This Row],[Longitude]]&lt;=_Longitud)</f>
        <v>0</v>
      </c>
      <c r="U1447" s="2" t="b">
        <f>AND(Comodines[[#This Row],[Latitud]],Comodines[[#This Row],[Longitud]])</f>
        <v>0</v>
      </c>
      <c r="V1447" s="2" t="b">
        <f>IF(COUNTIFS($O$2:O1447,Comodines[[#This Row],[LatT&amp;LonT]],$F$2:F1447,Datos[[#This Row],[Acq_date]]-1)=0,TRUE,FALSE)</f>
        <v>1</v>
      </c>
      <c r="W1447" s="2" t="b">
        <f>AND(Comodines[[#This Row],[L&amp;L]],Comodines[[#This Row],[Nuevo_Fuego]])</f>
        <v>0</v>
      </c>
      <c r="X1447" s="2" t="str">
        <f>IF(Comodines[[#This Row],[L&amp;L]],Comodines[[#This Row],[Contador]],"")</f>
        <v/>
      </c>
      <c r="Y1447" s="2" t="str">
        <f>IFERROR(SMALL(Comodines[L&amp;LC1],COUNTA($U$2:U1447)),"")</f>
        <v/>
      </c>
      <c r="Z1447" s="2" t="str">
        <f>IF(AND(Comodines[[#This Row],[Nuevo_Fuego]],Comodines[[#This Row],[L&amp;L]]),Comodines[[#This Row],[Contador]],"")</f>
        <v/>
      </c>
      <c r="AA1447" s="2" t="str">
        <f>IFERROR(SMALL(Comodines[FuegoC1],COUNTA($W$2:W1447)),"")</f>
        <v/>
      </c>
      <c r="AB1447" s="3"/>
      <c r="AD1447" s="3"/>
      <c r="AE1447" s="3"/>
    </row>
    <row r="1448" spans="1:31" ht="15" x14ac:dyDescent="0.25">
      <c r="A1448" s="25">
        <v>32.094569999999997</v>
      </c>
      <c r="B1448" s="18">
        <v>-102.71588</v>
      </c>
      <c r="C1448" s="2">
        <v>297</v>
      </c>
      <c r="D1448" s="2">
        <v>0.4</v>
      </c>
      <c r="E1448" s="2">
        <v>0.4</v>
      </c>
      <c r="F1448" s="4">
        <v>42644</v>
      </c>
      <c r="G1448" s="2">
        <v>825</v>
      </c>
      <c r="H1448" s="2" t="s">
        <v>0</v>
      </c>
      <c r="I1448" s="2" t="s">
        <v>1</v>
      </c>
      <c r="J1448" s="2" t="s">
        <v>2</v>
      </c>
      <c r="K1448" s="2">
        <v>286.39999999999998</v>
      </c>
      <c r="L1448" s="2">
        <v>0</v>
      </c>
      <c r="M1448" s="6" t="s">
        <v>0</v>
      </c>
      <c r="N1448" s="23"/>
      <c r="O1448" s="21" t="str">
        <f>Comodines[[#This Row],[Lat_trunc]]&amp;Comodines[[#This Row],[Lon_trunc]]</f>
        <v>32.0945-102.716</v>
      </c>
      <c r="P1448" s="21">
        <f>MROUND(Datos[[#This Row],[Latitude]],IF(Datos[[#This Row],[Latitude]]&lt;0,-Precisión,Precisión))</f>
        <v>32.094500000000004</v>
      </c>
      <c r="Q1448" s="21">
        <f>MROUND(Datos[[#This Row],[Longitude]],IF(Datos[[#This Row],[Longitude]]&lt;0,-Precisión,Precisión))</f>
        <v>-102.71600000000001</v>
      </c>
      <c r="R1448" s="1">
        <v>1447</v>
      </c>
      <c r="S1448" s="5" t="b">
        <f>AND(Datos[[#This Row],[Latitude]]&gt;=Latitud_,Datos[[#This Row],[Latitude]]&lt;=_Latitud)</f>
        <v>0</v>
      </c>
      <c r="T1448" s="2" t="b">
        <f>AND(Datos[[#This Row],[Longitude]]&gt;=Longitud_,Datos[[#This Row],[Longitude]]&lt;=_Longitud)</f>
        <v>0</v>
      </c>
      <c r="U1448" s="2" t="b">
        <f>AND(Comodines[[#This Row],[Latitud]],Comodines[[#This Row],[Longitud]])</f>
        <v>0</v>
      </c>
      <c r="V1448" s="2" t="b">
        <f>IF(COUNTIFS($O$2:O1448,Comodines[[#This Row],[LatT&amp;LonT]],$F$2:F1448,Datos[[#This Row],[Acq_date]]-1)=0,TRUE,FALSE)</f>
        <v>1</v>
      </c>
      <c r="W1448" s="2" t="b">
        <f>AND(Comodines[[#This Row],[L&amp;L]],Comodines[[#This Row],[Nuevo_Fuego]])</f>
        <v>0</v>
      </c>
      <c r="X1448" s="2" t="str">
        <f>IF(Comodines[[#This Row],[L&amp;L]],Comodines[[#This Row],[Contador]],"")</f>
        <v/>
      </c>
      <c r="Y1448" s="2" t="str">
        <f>IFERROR(SMALL(Comodines[L&amp;LC1],COUNTA($U$2:U1448)),"")</f>
        <v/>
      </c>
      <c r="Z1448" s="2" t="str">
        <f>IF(AND(Comodines[[#This Row],[Nuevo_Fuego]],Comodines[[#This Row],[L&amp;L]]),Comodines[[#This Row],[Contador]],"")</f>
        <v/>
      </c>
      <c r="AA1448" s="2" t="str">
        <f>IFERROR(SMALL(Comodines[FuegoC1],COUNTA($W$2:W1448)),"")</f>
        <v/>
      </c>
      <c r="AB1448" s="3"/>
      <c r="AD1448" s="3"/>
      <c r="AE1448" s="3"/>
    </row>
    <row r="1449" spans="1:31" ht="15" x14ac:dyDescent="0.25">
      <c r="A1449" s="25">
        <v>32.063009999999998</v>
      </c>
      <c r="B1449" s="18">
        <v>-102.69063</v>
      </c>
      <c r="C1449" s="2">
        <v>301.10000000000002</v>
      </c>
      <c r="D1449" s="2">
        <v>0.4</v>
      </c>
      <c r="E1449" s="2">
        <v>0.4</v>
      </c>
      <c r="F1449" s="4">
        <v>42644</v>
      </c>
      <c r="G1449" s="2">
        <v>825</v>
      </c>
      <c r="H1449" s="2" t="s">
        <v>0</v>
      </c>
      <c r="I1449" s="2" t="s">
        <v>1</v>
      </c>
      <c r="J1449" s="2" t="s">
        <v>2</v>
      </c>
      <c r="K1449" s="2">
        <v>286.8</v>
      </c>
      <c r="L1449" s="2">
        <v>0</v>
      </c>
      <c r="M1449" s="6" t="s">
        <v>0</v>
      </c>
      <c r="N1449" s="23"/>
      <c r="O1449" s="21" t="str">
        <f>Comodines[[#This Row],[Lat_trunc]]&amp;Comodines[[#This Row],[Lon_trunc]]</f>
        <v>32.063-102.6905</v>
      </c>
      <c r="P1449" s="21">
        <f>MROUND(Datos[[#This Row],[Latitude]],IF(Datos[[#This Row],[Latitude]]&lt;0,-Precisión,Precisión))</f>
        <v>32.063000000000002</v>
      </c>
      <c r="Q1449" s="21">
        <f>MROUND(Datos[[#This Row],[Longitude]],IF(Datos[[#This Row],[Longitude]]&lt;0,-Precisión,Precisión))</f>
        <v>-102.6905</v>
      </c>
      <c r="R1449" s="1">
        <v>1448</v>
      </c>
      <c r="S1449" s="5" t="b">
        <f>AND(Datos[[#This Row],[Latitude]]&gt;=Latitud_,Datos[[#This Row],[Latitude]]&lt;=_Latitud)</f>
        <v>0</v>
      </c>
      <c r="T1449" s="2" t="b">
        <f>AND(Datos[[#This Row],[Longitude]]&gt;=Longitud_,Datos[[#This Row],[Longitude]]&lt;=_Longitud)</f>
        <v>0</v>
      </c>
      <c r="U1449" s="2" t="b">
        <f>AND(Comodines[[#This Row],[Latitud]],Comodines[[#This Row],[Longitud]])</f>
        <v>0</v>
      </c>
      <c r="V1449" s="2" t="b">
        <f>IF(COUNTIFS($O$2:O1449,Comodines[[#This Row],[LatT&amp;LonT]],$F$2:F1449,Datos[[#This Row],[Acq_date]]-1)=0,TRUE,FALSE)</f>
        <v>1</v>
      </c>
      <c r="W1449" s="2" t="b">
        <f>AND(Comodines[[#This Row],[L&amp;L]],Comodines[[#This Row],[Nuevo_Fuego]])</f>
        <v>0</v>
      </c>
      <c r="X1449" s="2" t="str">
        <f>IF(Comodines[[#This Row],[L&amp;L]],Comodines[[#This Row],[Contador]],"")</f>
        <v/>
      </c>
      <c r="Y1449" s="2" t="str">
        <f>IFERROR(SMALL(Comodines[L&amp;LC1],COUNTA($U$2:U1449)),"")</f>
        <v/>
      </c>
      <c r="Z1449" s="2" t="str">
        <f>IF(AND(Comodines[[#This Row],[Nuevo_Fuego]],Comodines[[#This Row],[L&amp;L]]),Comodines[[#This Row],[Contador]],"")</f>
        <v/>
      </c>
      <c r="AA1449" s="2" t="str">
        <f>IFERROR(SMALL(Comodines[FuegoC1],COUNTA($W$2:W1449)),"")</f>
        <v/>
      </c>
      <c r="AB1449" s="3"/>
      <c r="AD1449" s="3"/>
      <c r="AE1449" s="3"/>
    </row>
    <row r="1450" spans="1:31" ht="15" x14ac:dyDescent="0.25">
      <c r="A1450" s="25">
        <v>32.194479999999999</v>
      </c>
      <c r="B1450" s="18">
        <v>-103.71917000000001</v>
      </c>
      <c r="C1450" s="2">
        <v>309.5</v>
      </c>
      <c r="D1450" s="2">
        <v>0.4</v>
      </c>
      <c r="E1450" s="2">
        <v>0.4</v>
      </c>
      <c r="F1450" s="4">
        <v>42644</v>
      </c>
      <c r="G1450" s="2">
        <v>825</v>
      </c>
      <c r="H1450" s="2" t="s">
        <v>0</v>
      </c>
      <c r="I1450" s="2" t="s">
        <v>1</v>
      </c>
      <c r="J1450" s="2" t="s">
        <v>2</v>
      </c>
      <c r="K1450" s="2">
        <v>286.7</v>
      </c>
      <c r="L1450" s="2">
        <v>0</v>
      </c>
      <c r="M1450" s="6" t="s">
        <v>0</v>
      </c>
      <c r="N1450" s="23"/>
      <c r="O1450" s="21" t="str">
        <f>Comodines[[#This Row],[Lat_trunc]]&amp;Comodines[[#This Row],[Lon_trunc]]</f>
        <v>32.1945-103.719</v>
      </c>
      <c r="P1450" s="21">
        <f>MROUND(Datos[[#This Row],[Latitude]],IF(Datos[[#This Row],[Latitude]]&lt;0,-Precisión,Precisión))</f>
        <v>32.194499999999998</v>
      </c>
      <c r="Q1450" s="21">
        <f>MROUND(Datos[[#This Row],[Longitude]],IF(Datos[[#This Row],[Longitude]]&lt;0,-Precisión,Precisión))</f>
        <v>-103.71900000000001</v>
      </c>
      <c r="R1450" s="1">
        <v>1449</v>
      </c>
      <c r="S1450" s="5" t="b">
        <f>AND(Datos[[#This Row],[Latitude]]&gt;=Latitud_,Datos[[#This Row],[Latitude]]&lt;=_Latitud)</f>
        <v>0</v>
      </c>
      <c r="T1450" s="2" t="b">
        <f>AND(Datos[[#This Row],[Longitude]]&gt;=Longitud_,Datos[[#This Row],[Longitude]]&lt;=_Longitud)</f>
        <v>0</v>
      </c>
      <c r="U1450" s="2" t="b">
        <f>AND(Comodines[[#This Row],[Latitud]],Comodines[[#This Row],[Longitud]])</f>
        <v>0</v>
      </c>
      <c r="V1450" s="2" t="b">
        <f>IF(COUNTIFS($O$2:O1450,Comodines[[#This Row],[LatT&amp;LonT]],$F$2:F1450,Datos[[#This Row],[Acq_date]]-1)=0,TRUE,FALSE)</f>
        <v>1</v>
      </c>
      <c r="W1450" s="2" t="b">
        <f>AND(Comodines[[#This Row],[L&amp;L]],Comodines[[#This Row],[Nuevo_Fuego]])</f>
        <v>0</v>
      </c>
      <c r="X1450" s="2" t="str">
        <f>IF(Comodines[[#This Row],[L&amp;L]],Comodines[[#This Row],[Contador]],"")</f>
        <v/>
      </c>
      <c r="Y1450" s="2" t="str">
        <f>IFERROR(SMALL(Comodines[L&amp;LC1],COUNTA($U$2:U1450)),"")</f>
        <v/>
      </c>
      <c r="Z1450" s="2" t="str">
        <f>IF(AND(Comodines[[#This Row],[Nuevo_Fuego]],Comodines[[#This Row],[L&amp;L]]),Comodines[[#This Row],[Contador]],"")</f>
        <v/>
      </c>
      <c r="AA1450" s="2" t="str">
        <f>IFERROR(SMALL(Comodines[FuegoC1],COUNTA($W$2:W1450)),"")</f>
        <v/>
      </c>
      <c r="AB1450" s="3"/>
      <c r="AD1450" s="3"/>
      <c r="AE1450" s="3"/>
    </row>
    <row r="1451" spans="1:31" ht="15" x14ac:dyDescent="0.25">
      <c r="A1451" s="25">
        <v>32.22504</v>
      </c>
      <c r="B1451" s="18">
        <v>-103.98402</v>
      </c>
      <c r="C1451" s="2">
        <v>302.7</v>
      </c>
      <c r="D1451" s="2">
        <v>0.5</v>
      </c>
      <c r="E1451" s="2">
        <v>0.4</v>
      </c>
      <c r="F1451" s="4">
        <v>42644</v>
      </c>
      <c r="G1451" s="2">
        <v>825</v>
      </c>
      <c r="H1451" s="2" t="s">
        <v>0</v>
      </c>
      <c r="I1451" s="2" t="s">
        <v>1</v>
      </c>
      <c r="J1451" s="2" t="s">
        <v>2</v>
      </c>
      <c r="K1451" s="2">
        <v>281</v>
      </c>
      <c r="L1451" s="2">
        <v>0</v>
      </c>
      <c r="M1451" s="6" t="s">
        <v>0</v>
      </c>
      <c r="N1451" s="23"/>
      <c r="O1451" s="21" t="str">
        <f>Comodines[[#This Row],[Lat_trunc]]&amp;Comodines[[#This Row],[Lon_trunc]]</f>
        <v>32.225-103.984</v>
      </c>
      <c r="P1451" s="21">
        <f>MROUND(Datos[[#This Row],[Latitude]],IF(Datos[[#This Row],[Latitude]]&lt;0,-Precisión,Precisión))</f>
        <v>32.225000000000001</v>
      </c>
      <c r="Q1451" s="21">
        <f>MROUND(Datos[[#This Row],[Longitude]],IF(Datos[[#This Row],[Longitude]]&lt;0,-Precisión,Precisión))</f>
        <v>-103.98400000000001</v>
      </c>
      <c r="R1451" s="1">
        <v>1450</v>
      </c>
      <c r="S1451" s="5" t="b">
        <f>AND(Datos[[#This Row],[Latitude]]&gt;=Latitud_,Datos[[#This Row],[Latitude]]&lt;=_Latitud)</f>
        <v>0</v>
      </c>
      <c r="T1451" s="2" t="b">
        <f>AND(Datos[[#This Row],[Longitude]]&gt;=Longitud_,Datos[[#This Row],[Longitude]]&lt;=_Longitud)</f>
        <v>0</v>
      </c>
      <c r="U1451" s="2" t="b">
        <f>AND(Comodines[[#This Row],[Latitud]],Comodines[[#This Row],[Longitud]])</f>
        <v>0</v>
      </c>
      <c r="V1451" s="2" t="b">
        <f>IF(COUNTIFS($O$2:O1451,Comodines[[#This Row],[LatT&amp;LonT]],$F$2:F1451,Datos[[#This Row],[Acq_date]]-1)=0,TRUE,FALSE)</f>
        <v>1</v>
      </c>
      <c r="W1451" s="2" t="b">
        <f>AND(Comodines[[#This Row],[L&amp;L]],Comodines[[#This Row],[Nuevo_Fuego]])</f>
        <v>0</v>
      </c>
      <c r="X1451" s="2" t="str">
        <f>IF(Comodines[[#This Row],[L&amp;L]],Comodines[[#This Row],[Contador]],"")</f>
        <v/>
      </c>
      <c r="Y1451" s="2" t="str">
        <f>IFERROR(SMALL(Comodines[L&amp;LC1],COUNTA($U$2:U1451)),"")</f>
        <v/>
      </c>
      <c r="Z1451" s="2" t="str">
        <f>IF(AND(Comodines[[#This Row],[Nuevo_Fuego]],Comodines[[#This Row],[L&amp;L]]),Comodines[[#This Row],[Contador]],"")</f>
        <v/>
      </c>
      <c r="AA1451" s="2" t="str">
        <f>IFERROR(SMALL(Comodines[FuegoC1],COUNTA($W$2:W1451)),"")</f>
        <v/>
      </c>
      <c r="AB1451" s="3"/>
      <c r="AD1451" s="3"/>
      <c r="AE1451" s="3"/>
    </row>
    <row r="1452" spans="1:31" ht="15" x14ac:dyDescent="0.25">
      <c r="A1452" s="25">
        <v>30.96462</v>
      </c>
      <c r="B1452" s="18">
        <v>-96.194450000000003</v>
      </c>
      <c r="C1452" s="2">
        <v>300</v>
      </c>
      <c r="D1452" s="2">
        <v>0.5</v>
      </c>
      <c r="E1452" s="2">
        <v>0.4</v>
      </c>
      <c r="F1452" s="4">
        <v>42644</v>
      </c>
      <c r="G1452" s="2">
        <v>825</v>
      </c>
      <c r="H1452" s="2" t="s">
        <v>0</v>
      </c>
      <c r="I1452" s="2" t="s">
        <v>1</v>
      </c>
      <c r="J1452" s="2" t="s">
        <v>2</v>
      </c>
      <c r="K1452" s="2">
        <v>284.7</v>
      </c>
      <c r="L1452" s="2">
        <v>0</v>
      </c>
      <c r="M1452" s="6" t="s">
        <v>0</v>
      </c>
      <c r="N1452" s="23"/>
      <c r="O1452" s="21" t="str">
        <f>Comodines[[#This Row],[Lat_trunc]]&amp;Comodines[[#This Row],[Lon_trunc]]</f>
        <v>30.9645-96.1945</v>
      </c>
      <c r="P1452" s="21">
        <f>MROUND(Datos[[#This Row],[Latitude]],IF(Datos[[#This Row],[Latitude]]&lt;0,-Precisión,Precisión))</f>
        <v>30.964500000000001</v>
      </c>
      <c r="Q1452" s="21">
        <f>MROUND(Datos[[#This Row],[Longitude]],IF(Datos[[#This Row],[Longitude]]&lt;0,-Precisión,Precisión))</f>
        <v>-96.194500000000005</v>
      </c>
      <c r="R1452" s="1">
        <v>1451</v>
      </c>
      <c r="S1452" s="5" t="b">
        <f>AND(Datos[[#This Row],[Latitude]]&gt;=Latitud_,Datos[[#This Row],[Latitude]]&lt;=_Latitud)</f>
        <v>0</v>
      </c>
      <c r="T1452" s="2" t="b">
        <f>AND(Datos[[#This Row],[Longitude]]&gt;=Longitud_,Datos[[#This Row],[Longitude]]&lt;=_Longitud)</f>
        <v>0</v>
      </c>
      <c r="U1452" s="2" t="b">
        <f>AND(Comodines[[#This Row],[Latitud]],Comodines[[#This Row],[Longitud]])</f>
        <v>0</v>
      </c>
      <c r="V1452" s="2" t="b">
        <f>IF(COUNTIFS($O$2:O1452,Comodines[[#This Row],[LatT&amp;LonT]],$F$2:F1452,Datos[[#This Row],[Acq_date]]-1)=0,TRUE,FALSE)</f>
        <v>1</v>
      </c>
      <c r="W1452" s="2" t="b">
        <f>AND(Comodines[[#This Row],[L&amp;L]],Comodines[[#This Row],[Nuevo_Fuego]])</f>
        <v>0</v>
      </c>
      <c r="X1452" s="2" t="str">
        <f>IF(Comodines[[#This Row],[L&amp;L]],Comodines[[#This Row],[Contador]],"")</f>
        <v/>
      </c>
      <c r="Y1452" s="2" t="str">
        <f>IFERROR(SMALL(Comodines[L&amp;LC1],COUNTA($U$2:U1452)),"")</f>
        <v/>
      </c>
      <c r="Z1452" s="2" t="str">
        <f>IF(AND(Comodines[[#This Row],[Nuevo_Fuego]],Comodines[[#This Row],[L&amp;L]]),Comodines[[#This Row],[Contador]],"")</f>
        <v/>
      </c>
      <c r="AA1452" s="2" t="str">
        <f>IFERROR(SMALL(Comodines[FuegoC1],COUNTA($W$2:W1452)),"")</f>
        <v/>
      </c>
      <c r="AB1452" s="3"/>
      <c r="AD1452" s="3"/>
      <c r="AE1452" s="3"/>
    </row>
    <row r="1453" spans="1:31" ht="15" x14ac:dyDescent="0.25">
      <c r="A1453" s="25">
        <v>31.909040000000001</v>
      </c>
      <c r="B1453" s="18">
        <v>-101.78064999999999</v>
      </c>
      <c r="C1453" s="2">
        <v>302.8</v>
      </c>
      <c r="D1453" s="2">
        <v>0.4</v>
      </c>
      <c r="E1453" s="2">
        <v>0.4</v>
      </c>
      <c r="F1453" s="4">
        <v>42644</v>
      </c>
      <c r="G1453" s="2">
        <v>825</v>
      </c>
      <c r="H1453" s="2" t="s">
        <v>0</v>
      </c>
      <c r="I1453" s="2" t="s">
        <v>1</v>
      </c>
      <c r="J1453" s="2" t="s">
        <v>2</v>
      </c>
      <c r="K1453" s="2">
        <v>286.2</v>
      </c>
      <c r="L1453" s="2">
        <v>0</v>
      </c>
      <c r="M1453" s="6" t="s">
        <v>0</v>
      </c>
      <c r="N1453" s="23"/>
      <c r="O1453" s="21" t="str">
        <f>Comodines[[#This Row],[Lat_trunc]]&amp;Comodines[[#This Row],[Lon_trunc]]</f>
        <v>31.909-101.7805</v>
      </c>
      <c r="P1453" s="21">
        <f>MROUND(Datos[[#This Row],[Latitude]],IF(Datos[[#This Row],[Latitude]]&lt;0,-Precisión,Precisión))</f>
        <v>31.908999999999999</v>
      </c>
      <c r="Q1453" s="21">
        <f>MROUND(Datos[[#This Row],[Longitude]],IF(Datos[[#This Row],[Longitude]]&lt;0,-Precisión,Precisión))</f>
        <v>-101.7805</v>
      </c>
      <c r="R1453" s="1">
        <v>1452</v>
      </c>
      <c r="S1453" s="5" t="b">
        <f>AND(Datos[[#This Row],[Latitude]]&gt;=Latitud_,Datos[[#This Row],[Latitude]]&lt;=_Latitud)</f>
        <v>0</v>
      </c>
      <c r="T1453" s="2" t="b">
        <f>AND(Datos[[#This Row],[Longitude]]&gt;=Longitud_,Datos[[#This Row],[Longitude]]&lt;=_Longitud)</f>
        <v>0</v>
      </c>
      <c r="U1453" s="2" t="b">
        <f>AND(Comodines[[#This Row],[Latitud]],Comodines[[#This Row],[Longitud]])</f>
        <v>0</v>
      </c>
      <c r="V1453" s="2" t="b">
        <f>IF(COUNTIFS($O$2:O1453,Comodines[[#This Row],[LatT&amp;LonT]],$F$2:F1453,Datos[[#This Row],[Acq_date]]-1)=0,TRUE,FALSE)</f>
        <v>1</v>
      </c>
      <c r="W1453" s="2" t="b">
        <f>AND(Comodines[[#This Row],[L&amp;L]],Comodines[[#This Row],[Nuevo_Fuego]])</f>
        <v>0</v>
      </c>
      <c r="X1453" s="2" t="str">
        <f>IF(Comodines[[#This Row],[L&amp;L]],Comodines[[#This Row],[Contador]],"")</f>
        <v/>
      </c>
      <c r="Y1453" s="2" t="str">
        <f>IFERROR(SMALL(Comodines[L&amp;LC1],COUNTA($U$2:U1453)),"")</f>
        <v/>
      </c>
      <c r="Z1453" s="2" t="str">
        <f>IF(AND(Comodines[[#This Row],[Nuevo_Fuego]],Comodines[[#This Row],[L&amp;L]]),Comodines[[#This Row],[Contador]],"")</f>
        <v/>
      </c>
      <c r="AA1453" s="2" t="str">
        <f>IFERROR(SMALL(Comodines[FuegoC1],COUNTA($W$2:W1453)),"")</f>
        <v/>
      </c>
      <c r="AB1453" s="3"/>
      <c r="AD1453" s="3"/>
      <c r="AE1453" s="3"/>
    </row>
    <row r="1454" spans="1:31" ht="15" x14ac:dyDescent="0.25">
      <c r="A1454" s="25">
        <v>31.934339999999999</v>
      </c>
      <c r="B1454" s="18">
        <v>-102.61601</v>
      </c>
      <c r="C1454" s="2">
        <v>302</v>
      </c>
      <c r="D1454" s="2">
        <v>0.4</v>
      </c>
      <c r="E1454" s="2">
        <v>0.4</v>
      </c>
      <c r="F1454" s="4">
        <v>42644</v>
      </c>
      <c r="G1454" s="2">
        <v>825</v>
      </c>
      <c r="H1454" s="2" t="s">
        <v>0</v>
      </c>
      <c r="I1454" s="2" t="s">
        <v>1</v>
      </c>
      <c r="J1454" s="2" t="s">
        <v>2</v>
      </c>
      <c r="K1454" s="2">
        <v>287.2</v>
      </c>
      <c r="L1454" s="2">
        <v>0</v>
      </c>
      <c r="M1454" s="6" t="s">
        <v>0</v>
      </c>
      <c r="N1454" s="23"/>
      <c r="O1454" s="21" t="str">
        <f>Comodines[[#This Row],[Lat_trunc]]&amp;Comodines[[#This Row],[Lon_trunc]]</f>
        <v>31.9345-102.616</v>
      </c>
      <c r="P1454" s="21">
        <f>MROUND(Datos[[#This Row],[Latitude]],IF(Datos[[#This Row],[Latitude]]&lt;0,-Precisión,Precisión))</f>
        <v>31.9345</v>
      </c>
      <c r="Q1454" s="21">
        <f>MROUND(Datos[[#This Row],[Longitude]],IF(Datos[[#This Row],[Longitude]]&lt;0,-Precisión,Precisión))</f>
        <v>-102.616</v>
      </c>
      <c r="R1454" s="1">
        <v>1453</v>
      </c>
      <c r="S1454" s="5" t="b">
        <f>AND(Datos[[#This Row],[Latitude]]&gt;=Latitud_,Datos[[#This Row],[Latitude]]&lt;=_Latitud)</f>
        <v>0</v>
      </c>
      <c r="T1454" s="2" t="b">
        <f>AND(Datos[[#This Row],[Longitude]]&gt;=Longitud_,Datos[[#This Row],[Longitude]]&lt;=_Longitud)</f>
        <v>0</v>
      </c>
      <c r="U1454" s="2" t="b">
        <f>AND(Comodines[[#This Row],[Latitud]],Comodines[[#This Row],[Longitud]])</f>
        <v>0</v>
      </c>
      <c r="V1454" s="2" t="b">
        <f>IF(COUNTIFS($O$2:O1454,Comodines[[#This Row],[LatT&amp;LonT]],$F$2:F1454,Datos[[#This Row],[Acq_date]]-1)=0,TRUE,FALSE)</f>
        <v>1</v>
      </c>
      <c r="W1454" s="2" t="b">
        <f>AND(Comodines[[#This Row],[L&amp;L]],Comodines[[#This Row],[Nuevo_Fuego]])</f>
        <v>0</v>
      </c>
      <c r="X1454" s="2" t="str">
        <f>IF(Comodines[[#This Row],[L&amp;L]],Comodines[[#This Row],[Contador]],"")</f>
        <v/>
      </c>
      <c r="Y1454" s="2" t="str">
        <f>IFERROR(SMALL(Comodines[L&amp;LC1],COUNTA($U$2:U1454)),"")</f>
        <v/>
      </c>
      <c r="Z1454" s="2" t="str">
        <f>IF(AND(Comodines[[#This Row],[Nuevo_Fuego]],Comodines[[#This Row],[L&amp;L]]),Comodines[[#This Row],[Contador]],"")</f>
        <v/>
      </c>
      <c r="AA1454" s="2" t="str">
        <f>IFERROR(SMALL(Comodines[FuegoC1],COUNTA($W$2:W1454)),"")</f>
        <v/>
      </c>
      <c r="AB1454" s="3"/>
      <c r="AD1454" s="3"/>
      <c r="AE1454" s="3"/>
    </row>
    <row r="1455" spans="1:31" ht="15" x14ac:dyDescent="0.25">
      <c r="A1455" s="25">
        <v>30.24192</v>
      </c>
      <c r="B1455" s="18">
        <v>-93.27655</v>
      </c>
      <c r="C1455" s="2">
        <v>304.5</v>
      </c>
      <c r="D1455" s="2">
        <v>0.5</v>
      </c>
      <c r="E1455" s="2">
        <v>0.5</v>
      </c>
      <c r="F1455" s="4">
        <v>42644</v>
      </c>
      <c r="G1455" s="2">
        <v>825</v>
      </c>
      <c r="H1455" s="2" t="s">
        <v>0</v>
      </c>
      <c r="I1455" s="2" t="s">
        <v>1</v>
      </c>
      <c r="J1455" s="2" t="s">
        <v>2</v>
      </c>
      <c r="K1455" s="2">
        <v>289.60000000000002</v>
      </c>
      <c r="L1455" s="2">
        <v>0</v>
      </c>
      <c r="M1455" s="6" t="s">
        <v>0</v>
      </c>
      <c r="N1455" s="23"/>
      <c r="O1455" s="21" t="str">
        <f>Comodines[[#This Row],[Lat_trunc]]&amp;Comodines[[#This Row],[Lon_trunc]]</f>
        <v>30.242-93.2765</v>
      </c>
      <c r="P1455" s="21">
        <f>MROUND(Datos[[#This Row],[Latitude]],IF(Datos[[#This Row],[Latitude]]&lt;0,-Precisión,Precisión))</f>
        <v>30.242000000000001</v>
      </c>
      <c r="Q1455" s="21">
        <f>MROUND(Datos[[#This Row],[Longitude]],IF(Datos[[#This Row],[Longitude]]&lt;0,-Precisión,Precisión))</f>
        <v>-93.276499999999999</v>
      </c>
      <c r="R1455" s="1">
        <v>1454</v>
      </c>
      <c r="S1455" s="5" t="b">
        <f>AND(Datos[[#This Row],[Latitude]]&gt;=Latitud_,Datos[[#This Row],[Latitude]]&lt;=_Latitud)</f>
        <v>0</v>
      </c>
      <c r="T1455" s="2" t="b">
        <f>AND(Datos[[#This Row],[Longitude]]&gt;=Longitud_,Datos[[#This Row],[Longitude]]&lt;=_Longitud)</f>
        <v>0</v>
      </c>
      <c r="U1455" s="2" t="b">
        <f>AND(Comodines[[#This Row],[Latitud]],Comodines[[#This Row],[Longitud]])</f>
        <v>0</v>
      </c>
      <c r="V1455" s="2" t="b">
        <f>IF(COUNTIFS($O$2:O1455,Comodines[[#This Row],[LatT&amp;LonT]],$F$2:F1455,Datos[[#This Row],[Acq_date]]-1)=0,TRUE,FALSE)</f>
        <v>1</v>
      </c>
      <c r="W1455" s="2" t="b">
        <f>AND(Comodines[[#This Row],[L&amp;L]],Comodines[[#This Row],[Nuevo_Fuego]])</f>
        <v>0</v>
      </c>
      <c r="X1455" s="2" t="str">
        <f>IF(Comodines[[#This Row],[L&amp;L]],Comodines[[#This Row],[Contador]],"")</f>
        <v/>
      </c>
      <c r="Y1455" s="2" t="str">
        <f>IFERROR(SMALL(Comodines[L&amp;LC1],COUNTA($U$2:U1455)),"")</f>
        <v/>
      </c>
      <c r="Z1455" s="2" t="str">
        <f>IF(AND(Comodines[[#This Row],[Nuevo_Fuego]],Comodines[[#This Row],[L&amp;L]]),Comodines[[#This Row],[Contador]],"")</f>
        <v/>
      </c>
      <c r="AA1455" s="2" t="str">
        <f>IFERROR(SMALL(Comodines[FuegoC1],COUNTA($W$2:W1455)),"")</f>
        <v/>
      </c>
      <c r="AB1455" s="3"/>
      <c r="AD1455" s="3"/>
      <c r="AE1455" s="3"/>
    </row>
    <row r="1456" spans="1:31" ht="15" x14ac:dyDescent="0.25">
      <c r="A1456" s="25">
        <v>32.0807</v>
      </c>
      <c r="B1456" s="18">
        <v>-103.95281</v>
      </c>
      <c r="C1456" s="2">
        <v>301.7</v>
      </c>
      <c r="D1456" s="2">
        <v>0.5</v>
      </c>
      <c r="E1456" s="2">
        <v>0.4</v>
      </c>
      <c r="F1456" s="4">
        <v>42644</v>
      </c>
      <c r="G1456" s="2">
        <v>825</v>
      </c>
      <c r="H1456" s="2" t="s">
        <v>0</v>
      </c>
      <c r="I1456" s="2" t="s">
        <v>1</v>
      </c>
      <c r="J1456" s="2" t="s">
        <v>2</v>
      </c>
      <c r="K1456" s="2">
        <v>287.60000000000002</v>
      </c>
      <c r="L1456" s="2">
        <v>0</v>
      </c>
      <c r="M1456" s="6" t="s">
        <v>0</v>
      </c>
      <c r="N1456" s="23"/>
      <c r="O1456" s="21" t="str">
        <f>Comodines[[#This Row],[Lat_trunc]]&amp;Comodines[[#This Row],[Lon_trunc]]</f>
        <v>32.0805-103.953</v>
      </c>
      <c r="P1456" s="21">
        <f>MROUND(Datos[[#This Row],[Latitude]],IF(Datos[[#This Row],[Latitude]]&lt;0,-Precisión,Precisión))</f>
        <v>32.080500000000001</v>
      </c>
      <c r="Q1456" s="21">
        <f>MROUND(Datos[[#This Row],[Longitude]],IF(Datos[[#This Row],[Longitude]]&lt;0,-Precisión,Precisión))</f>
        <v>-103.953</v>
      </c>
      <c r="R1456" s="1">
        <v>1455</v>
      </c>
      <c r="S1456" s="5" t="b">
        <f>AND(Datos[[#This Row],[Latitude]]&gt;=Latitud_,Datos[[#This Row],[Latitude]]&lt;=_Latitud)</f>
        <v>0</v>
      </c>
      <c r="T1456" s="2" t="b">
        <f>AND(Datos[[#This Row],[Longitude]]&gt;=Longitud_,Datos[[#This Row],[Longitude]]&lt;=_Longitud)</f>
        <v>0</v>
      </c>
      <c r="U1456" s="2" t="b">
        <f>AND(Comodines[[#This Row],[Latitud]],Comodines[[#This Row],[Longitud]])</f>
        <v>0</v>
      </c>
      <c r="V1456" s="2" t="b">
        <f>IF(COUNTIFS($O$2:O1456,Comodines[[#This Row],[LatT&amp;LonT]],$F$2:F1456,Datos[[#This Row],[Acq_date]]-1)=0,TRUE,FALSE)</f>
        <v>1</v>
      </c>
      <c r="W1456" s="2" t="b">
        <f>AND(Comodines[[#This Row],[L&amp;L]],Comodines[[#This Row],[Nuevo_Fuego]])</f>
        <v>0</v>
      </c>
      <c r="X1456" s="2" t="str">
        <f>IF(Comodines[[#This Row],[L&amp;L]],Comodines[[#This Row],[Contador]],"")</f>
        <v/>
      </c>
      <c r="Y1456" s="2" t="str">
        <f>IFERROR(SMALL(Comodines[L&amp;LC1],COUNTA($U$2:U1456)),"")</f>
        <v/>
      </c>
      <c r="Z1456" s="2" t="str">
        <f>IF(AND(Comodines[[#This Row],[Nuevo_Fuego]],Comodines[[#This Row],[L&amp;L]]),Comodines[[#This Row],[Contador]],"")</f>
        <v/>
      </c>
      <c r="AA1456" s="2" t="str">
        <f>IFERROR(SMALL(Comodines[FuegoC1],COUNTA($W$2:W1456)),"")</f>
        <v/>
      </c>
      <c r="AB1456" s="3"/>
      <c r="AD1456" s="3"/>
      <c r="AE1456" s="3"/>
    </row>
    <row r="1457" spans="1:31" ht="15" x14ac:dyDescent="0.25">
      <c r="A1457" s="25">
        <v>30.183689999999999</v>
      </c>
      <c r="B1457" s="18">
        <v>-93.322029999999998</v>
      </c>
      <c r="C1457" s="2">
        <v>303.39999999999998</v>
      </c>
      <c r="D1457" s="2">
        <v>0.5</v>
      </c>
      <c r="E1457" s="2">
        <v>0.5</v>
      </c>
      <c r="F1457" s="4">
        <v>42644</v>
      </c>
      <c r="G1457" s="2">
        <v>825</v>
      </c>
      <c r="H1457" s="2" t="s">
        <v>0</v>
      </c>
      <c r="I1457" s="2" t="s">
        <v>1</v>
      </c>
      <c r="J1457" s="2" t="s">
        <v>2</v>
      </c>
      <c r="K1457" s="2">
        <v>291.89999999999998</v>
      </c>
      <c r="L1457" s="2">
        <v>0</v>
      </c>
      <c r="M1457" s="6" t="s">
        <v>0</v>
      </c>
      <c r="N1457" s="23"/>
      <c r="O1457" s="21" t="str">
        <f>Comodines[[#This Row],[Lat_trunc]]&amp;Comodines[[#This Row],[Lon_trunc]]</f>
        <v>30.1835-93.322</v>
      </c>
      <c r="P1457" s="21">
        <f>MROUND(Datos[[#This Row],[Latitude]],IF(Datos[[#This Row],[Latitude]]&lt;0,-Precisión,Precisión))</f>
        <v>30.183500000000002</v>
      </c>
      <c r="Q1457" s="21">
        <f>MROUND(Datos[[#This Row],[Longitude]],IF(Datos[[#This Row],[Longitude]]&lt;0,-Precisión,Precisión))</f>
        <v>-93.322000000000003</v>
      </c>
      <c r="R1457" s="1">
        <v>1456</v>
      </c>
      <c r="S1457" s="5" t="b">
        <f>AND(Datos[[#This Row],[Latitude]]&gt;=Latitud_,Datos[[#This Row],[Latitude]]&lt;=_Latitud)</f>
        <v>0</v>
      </c>
      <c r="T1457" s="2" t="b">
        <f>AND(Datos[[#This Row],[Longitude]]&gt;=Longitud_,Datos[[#This Row],[Longitude]]&lt;=_Longitud)</f>
        <v>0</v>
      </c>
      <c r="U1457" s="2" t="b">
        <f>AND(Comodines[[#This Row],[Latitud]],Comodines[[#This Row],[Longitud]])</f>
        <v>0</v>
      </c>
      <c r="V1457" s="2" t="b">
        <f>IF(COUNTIFS($O$2:O1457,Comodines[[#This Row],[LatT&amp;LonT]],$F$2:F1457,Datos[[#This Row],[Acq_date]]-1)=0,TRUE,FALSE)</f>
        <v>1</v>
      </c>
      <c r="W1457" s="2" t="b">
        <f>AND(Comodines[[#This Row],[L&amp;L]],Comodines[[#This Row],[Nuevo_Fuego]])</f>
        <v>0</v>
      </c>
      <c r="X1457" s="2" t="str">
        <f>IF(Comodines[[#This Row],[L&amp;L]],Comodines[[#This Row],[Contador]],"")</f>
        <v/>
      </c>
      <c r="Y1457" s="2" t="str">
        <f>IFERROR(SMALL(Comodines[L&amp;LC1],COUNTA($U$2:U1457)),"")</f>
        <v/>
      </c>
      <c r="Z1457" s="2" t="str">
        <f>IF(AND(Comodines[[#This Row],[Nuevo_Fuego]],Comodines[[#This Row],[L&amp;L]]),Comodines[[#This Row],[Contador]],"")</f>
        <v/>
      </c>
      <c r="AA1457" s="2" t="str">
        <f>IFERROR(SMALL(Comodines[FuegoC1],COUNTA($W$2:W1457)),"")</f>
        <v/>
      </c>
      <c r="AB1457" s="3"/>
      <c r="AD1457" s="3"/>
      <c r="AE1457" s="3"/>
    </row>
    <row r="1458" spans="1:31" ht="15" x14ac:dyDescent="0.25">
      <c r="A1458" s="25">
        <v>30.180389999999999</v>
      </c>
      <c r="B1458" s="18">
        <v>-93.32835</v>
      </c>
      <c r="C1458" s="2">
        <v>303</v>
      </c>
      <c r="D1458" s="2">
        <v>0.5</v>
      </c>
      <c r="E1458" s="2">
        <v>0.5</v>
      </c>
      <c r="F1458" s="4">
        <v>42644</v>
      </c>
      <c r="G1458" s="2">
        <v>825</v>
      </c>
      <c r="H1458" s="2" t="s">
        <v>0</v>
      </c>
      <c r="I1458" s="2" t="s">
        <v>1</v>
      </c>
      <c r="J1458" s="2" t="s">
        <v>2</v>
      </c>
      <c r="K1458" s="2">
        <v>292.39999999999998</v>
      </c>
      <c r="L1458" s="2">
        <v>0</v>
      </c>
      <c r="M1458" s="6" t="s">
        <v>0</v>
      </c>
      <c r="N1458" s="23"/>
      <c r="O1458" s="21" t="str">
        <f>Comodines[[#This Row],[Lat_trunc]]&amp;Comodines[[#This Row],[Lon_trunc]]</f>
        <v>30.1805-93.3285</v>
      </c>
      <c r="P1458" s="21">
        <f>MROUND(Datos[[#This Row],[Latitude]],IF(Datos[[#This Row],[Latitude]]&lt;0,-Precisión,Precisión))</f>
        <v>30.180500000000002</v>
      </c>
      <c r="Q1458" s="21">
        <f>MROUND(Datos[[#This Row],[Longitude]],IF(Datos[[#This Row],[Longitude]]&lt;0,-Precisión,Precisión))</f>
        <v>-93.328500000000005</v>
      </c>
      <c r="R1458" s="1">
        <v>1457</v>
      </c>
      <c r="S1458" s="5" t="b">
        <f>AND(Datos[[#This Row],[Latitude]]&gt;=Latitud_,Datos[[#This Row],[Latitude]]&lt;=_Latitud)</f>
        <v>0</v>
      </c>
      <c r="T1458" s="2" t="b">
        <f>AND(Datos[[#This Row],[Longitude]]&gt;=Longitud_,Datos[[#This Row],[Longitude]]&lt;=_Longitud)</f>
        <v>0</v>
      </c>
      <c r="U1458" s="2" t="b">
        <f>AND(Comodines[[#This Row],[Latitud]],Comodines[[#This Row],[Longitud]])</f>
        <v>0</v>
      </c>
      <c r="V1458" s="2" t="b">
        <f>IF(COUNTIFS($O$2:O1458,Comodines[[#This Row],[LatT&amp;LonT]],$F$2:F1458,Datos[[#This Row],[Acq_date]]-1)=0,TRUE,FALSE)</f>
        <v>1</v>
      </c>
      <c r="W1458" s="2" t="b">
        <f>AND(Comodines[[#This Row],[L&amp;L]],Comodines[[#This Row],[Nuevo_Fuego]])</f>
        <v>0</v>
      </c>
      <c r="X1458" s="2" t="str">
        <f>IF(Comodines[[#This Row],[L&amp;L]],Comodines[[#This Row],[Contador]],"")</f>
        <v/>
      </c>
      <c r="Y1458" s="2" t="str">
        <f>IFERROR(SMALL(Comodines[L&amp;LC1],COUNTA($U$2:U1458)),"")</f>
        <v/>
      </c>
      <c r="Z1458" s="2" t="str">
        <f>IF(AND(Comodines[[#This Row],[Nuevo_Fuego]],Comodines[[#This Row],[L&amp;L]]),Comodines[[#This Row],[Contador]],"")</f>
        <v/>
      </c>
      <c r="AA1458" s="2" t="str">
        <f>IFERROR(SMALL(Comodines[FuegoC1],COUNTA($W$2:W1458)),"")</f>
        <v/>
      </c>
      <c r="AB1458" s="3"/>
      <c r="AD1458" s="3"/>
      <c r="AE1458" s="3"/>
    </row>
    <row r="1459" spans="1:31" ht="15" x14ac:dyDescent="0.25">
      <c r="A1459" s="25">
        <v>30.179300000000001</v>
      </c>
      <c r="B1459" s="18">
        <v>-93.323300000000003</v>
      </c>
      <c r="C1459" s="2">
        <v>302.60000000000002</v>
      </c>
      <c r="D1459" s="2">
        <v>0.5</v>
      </c>
      <c r="E1459" s="2">
        <v>0.5</v>
      </c>
      <c r="F1459" s="4">
        <v>42644</v>
      </c>
      <c r="G1459" s="2">
        <v>825</v>
      </c>
      <c r="H1459" s="2" t="s">
        <v>0</v>
      </c>
      <c r="I1459" s="2" t="s">
        <v>1</v>
      </c>
      <c r="J1459" s="2" t="s">
        <v>2</v>
      </c>
      <c r="K1459" s="2">
        <v>292</v>
      </c>
      <c r="L1459" s="2">
        <v>0</v>
      </c>
      <c r="M1459" s="6" t="s">
        <v>0</v>
      </c>
      <c r="N1459" s="23"/>
      <c r="O1459" s="21" t="str">
        <f>Comodines[[#This Row],[Lat_trunc]]&amp;Comodines[[#This Row],[Lon_trunc]]</f>
        <v>30.1795-93.3235</v>
      </c>
      <c r="P1459" s="21">
        <f>MROUND(Datos[[#This Row],[Latitude]],IF(Datos[[#This Row],[Latitude]]&lt;0,-Precisión,Precisión))</f>
        <v>30.179500000000001</v>
      </c>
      <c r="Q1459" s="21">
        <f>MROUND(Datos[[#This Row],[Longitude]],IF(Datos[[#This Row],[Longitude]]&lt;0,-Precisión,Precisión))</f>
        <v>-93.323499999999996</v>
      </c>
      <c r="R1459" s="1">
        <v>1458</v>
      </c>
      <c r="S1459" s="5" t="b">
        <f>AND(Datos[[#This Row],[Latitude]]&gt;=Latitud_,Datos[[#This Row],[Latitude]]&lt;=_Latitud)</f>
        <v>0</v>
      </c>
      <c r="T1459" s="2" t="b">
        <f>AND(Datos[[#This Row],[Longitude]]&gt;=Longitud_,Datos[[#This Row],[Longitude]]&lt;=_Longitud)</f>
        <v>0</v>
      </c>
      <c r="U1459" s="2" t="b">
        <f>AND(Comodines[[#This Row],[Latitud]],Comodines[[#This Row],[Longitud]])</f>
        <v>0</v>
      </c>
      <c r="V1459" s="2" t="b">
        <f>IF(COUNTIFS($O$2:O1459,Comodines[[#This Row],[LatT&amp;LonT]],$F$2:F1459,Datos[[#This Row],[Acq_date]]-1)=0,TRUE,FALSE)</f>
        <v>1</v>
      </c>
      <c r="W1459" s="2" t="b">
        <f>AND(Comodines[[#This Row],[L&amp;L]],Comodines[[#This Row],[Nuevo_Fuego]])</f>
        <v>0</v>
      </c>
      <c r="X1459" s="2" t="str">
        <f>IF(Comodines[[#This Row],[L&amp;L]],Comodines[[#This Row],[Contador]],"")</f>
        <v/>
      </c>
      <c r="Y1459" s="2" t="str">
        <f>IFERROR(SMALL(Comodines[L&amp;LC1],COUNTA($U$2:U1459)),"")</f>
        <v/>
      </c>
      <c r="Z1459" s="2" t="str">
        <f>IF(AND(Comodines[[#This Row],[Nuevo_Fuego]],Comodines[[#This Row],[L&amp;L]]),Comodines[[#This Row],[Contador]],"")</f>
        <v/>
      </c>
      <c r="AA1459" s="2" t="str">
        <f>IFERROR(SMALL(Comodines[FuegoC1],COUNTA($W$2:W1459)),"")</f>
        <v/>
      </c>
      <c r="AB1459" s="3"/>
      <c r="AD1459" s="3"/>
      <c r="AE1459" s="3"/>
    </row>
    <row r="1460" spans="1:31" ht="15" x14ac:dyDescent="0.25">
      <c r="A1460" s="25">
        <v>32.0413</v>
      </c>
      <c r="B1460" s="18">
        <v>-104.23035</v>
      </c>
      <c r="C1460" s="2">
        <v>319.5</v>
      </c>
      <c r="D1460" s="2">
        <v>0.5</v>
      </c>
      <c r="E1460" s="2">
        <v>0.4</v>
      </c>
      <c r="F1460" s="4">
        <v>42644</v>
      </c>
      <c r="G1460" s="2">
        <v>825</v>
      </c>
      <c r="H1460" s="2" t="s">
        <v>0</v>
      </c>
      <c r="I1460" s="2" t="s">
        <v>1</v>
      </c>
      <c r="J1460" s="2" t="s">
        <v>2</v>
      </c>
      <c r="K1460" s="2">
        <v>287.5</v>
      </c>
      <c r="L1460" s="2">
        <v>0</v>
      </c>
      <c r="M1460" s="6" t="s">
        <v>0</v>
      </c>
      <c r="N1460" s="23"/>
      <c r="O1460" s="21" t="str">
        <f>Comodines[[#This Row],[Lat_trunc]]&amp;Comodines[[#This Row],[Lon_trunc]]</f>
        <v>32.0415-104.2305</v>
      </c>
      <c r="P1460" s="21">
        <f>MROUND(Datos[[#This Row],[Latitude]],IF(Datos[[#This Row],[Latitude]]&lt;0,-Precisión,Precisión))</f>
        <v>32.041499999999999</v>
      </c>
      <c r="Q1460" s="21">
        <f>MROUND(Datos[[#This Row],[Longitude]],IF(Datos[[#This Row],[Longitude]]&lt;0,-Precisión,Precisión))</f>
        <v>-104.23050000000001</v>
      </c>
      <c r="R1460" s="1">
        <v>1459</v>
      </c>
      <c r="S1460" s="5" t="b">
        <f>AND(Datos[[#This Row],[Latitude]]&gt;=Latitud_,Datos[[#This Row],[Latitude]]&lt;=_Latitud)</f>
        <v>0</v>
      </c>
      <c r="T1460" s="2" t="b">
        <f>AND(Datos[[#This Row],[Longitude]]&gt;=Longitud_,Datos[[#This Row],[Longitude]]&lt;=_Longitud)</f>
        <v>0</v>
      </c>
      <c r="U1460" s="2" t="b">
        <f>AND(Comodines[[#This Row],[Latitud]],Comodines[[#This Row],[Longitud]])</f>
        <v>0</v>
      </c>
      <c r="V1460" s="2" t="b">
        <f>IF(COUNTIFS($O$2:O1460,Comodines[[#This Row],[LatT&amp;LonT]],$F$2:F1460,Datos[[#This Row],[Acq_date]]-1)=0,TRUE,FALSE)</f>
        <v>1</v>
      </c>
      <c r="W1460" s="2" t="b">
        <f>AND(Comodines[[#This Row],[L&amp;L]],Comodines[[#This Row],[Nuevo_Fuego]])</f>
        <v>0</v>
      </c>
      <c r="X1460" s="2" t="str">
        <f>IF(Comodines[[#This Row],[L&amp;L]],Comodines[[#This Row],[Contador]],"")</f>
        <v/>
      </c>
      <c r="Y1460" s="2" t="str">
        <f>IFERROR(SMALL(Comodines[L&amp;LC1],COUNTA($U$2:U1460)),"")</f>
        <v/>
      </c>
      <c r="Z1460" s="2" t="str">
        <f>IF(AND(Comodines[[#This Row],[Nuevo_Fuego]],Comodines[[#This Row],[L&amp;L]]),Comodines[[#This Row],[Contador]],"")</f>
        <v/>
      </c>
      <c r="AA1460" s="2" t="str">
        <f>IFERROR(SMALL(Comodines[FuegoC1],COUNTA($W$2:W1460)),"")</f>
        <v/>
      </c>
      <c r="AB1460" s="3"/>
      <c r="AD1460" s="3"/>
      <c r="AE1460" s="3"/>
    </row>
    <row r="1461" spans="1:31" ht="15" x14ac:dyDescent="0.25">
      <c r="A1461" s="25">
        <v>31.881080000000001</v>
      </c>
      <c r="B1461" s="18">
        <v>-103.06484</v>
      </c>
      <c r="C1461" s="2">
        <v>315.10000000000002</v>
      </c>
      <c r="D1461" s="2">
        <v>0.4</v>
      </c>
      <c r="E1461" s="2">
        <v>0.4</v>
      </c>
      <c r="F1461" s="4">
        <v>42644</v>
      </c>
      <c r="G1461" s="2">
        <v>825</v>
      </c>
      <c r="H1461" s="2" t="s">
        <v>0</v>
      </c>
      <c r="I1461" s="2" t="s">
        <v>1</v>
      </c>
      <c r="J1461" s="2" t="s">
        <v>2</v>
      </c>
      <c r="K1461" s="2">
        <v>287.39999999999998</v>
      </c>
      <c r="L1461" s="2">
        <v>0</v>
      </c>
      <c r="M1461" s="6" t="s">
        <v>0</v>
      </c>
      <c r="N1461" s="23"/>
      <c r="O1461" s="21" t="str">
        <f>Comodines[[#This Row],[Lat_trunc]]&amp;Comodines[[#This Row],[Lon_trunc]]</f>
        <v>31.881-103.065</v>
      </c>
      <c r="P1461" s="21">
        <f>MROUND(Datos[[#This Row],[Latitude]],IF(Datos[[#This Row],[Latitude]]&lt;0,-Precisión,Precisión))</f>
        <v>31.881</v>
      </c>
      <c r="Q1461" s="21">
        <f>MROUND(Datos[[#This Row],[Longitude]],IF(Datos[[#This Row],[Longitude]]&lt;0,-Precisión,Precisión))</f>
        <v>-103.065</v>
      </c>
      <c r="R1461" s="1">
        <v>1460</v>
      </c>
      <c r="S1461" s="5" t="b">
        <f>AND(Datos[[#This Row],[Latitude]]&gt;=Latitud_,Datos[[#This Row],[Latitude]]&lt;=_Latitud)</f>
        <v>0</v>
      </c>
      <c r="T1461" s="2" t="b">
        <f>AND(Datos[[#This Row],[Longitude]]&gt;=Longitud_,Datos[[#This Row],[Longitude]]&lt;=_Longitud)</f>
        <v>0</v>
      </c>
      <c r="U1461" s="2" t="b">
        <f>AND(Comodines[[#This Row],[Latitud]],Comodines[[#This Row],[Longitud]])</f>
        <v>0</v>
      </c>
      <c r="V1461" s="2" t="b">
        <f>IF(COUNTIFS($O$2:O1461,Comodines[[#This Row],[LatT&amp;LonT]],$F$2:F1461,Datos[[#This Row],[Acq_date]]-1)=0,TRUE,FALSE)</f>
        <v>1</v>
      </c>
      <c r="W1461" s="2" t="b">
        <f>AND(Comodines[[#This Row],[L&amp;L]],Comodines[[#This Row],[Nuevo_Fuego]])</f>
        <v>0</v>
      </c>
      <c r="X1461" s="2" t="str">
        <f>IF(Comodines[[#This Row],[L&amp;L]],Comodines[[#This Row],[Contador]],"")</f>
        <v/>
      </c>
      <c r="Y1461" s="2" t="str">
        <f>IFERROR(SMALL(Comodines[L&amp;LC1],COUNTA($U$2:U1461)),"")</f>
        <v/>
      </c>
      <c r="Z1461" s="2" t="str">
        <f>IF(AND(Comodines[[#This Row],[Nuevo_Fuego]],Comodines[[#This Row],[L&amp;L]]),Comodines[[#This Row],[Contador]],"")</f>
        <v/>
      </c>
      <c r="AA1461" s="2" t="str">
        <f>IFERROR(SMALL(Comodines[FuegoC1],COUNTA($W$2:W1461)),"")</f>
        <v/>
      </c>
      <c r="AB1461" s="3"/>
      <c r="AD1461" s="3"/>
      <c r="AE1461" s="3"/>
    </row>
    <row r="1462" spans="1:31" ht="15" x14ac:dyDescent="0.25">
      <c r="A1462" s="25">
        <v>31.971229999999998</v>
      </c>
      <c r="B1462" s="18">
        <v>-103.76967</v>
      </c>
      <c r="C1462" s="2">
        <v>298</v>
      </c>
      <c r="D1462" s="2">
        <v>0.4</v>
      </c>
      <c r="E1462" s="2">
        <v>0.4</v>
      </c>
      <c r="F1462" s="4">
        <v>42644</v>
      </c>
      <c r="G1462" s="2">
        <v>825</v>
      </c>
      <c r="H1462" s="2" t="s">
        <v>0</v>
      </c>
      <c r="I1462" s="2" t="s">
        <v>1</v>
      </c>
      <c r="J1462" s="2" t="s">
        <v>2</v>
      </c>
      <c r="K1462" s="2">
        <v>286.60000000000002</v>
      </c>
      <c r="L1462" s="2">
        <v>0</v>
      </c>
      <c r="M1462" s="6" t="s">
        <v>0</v>
      </c>
      <c r="N1462" s="23"/>
      <c r="O1462" s="21" t="str">
        <f>Comodines[[#This Row],[Lat_trunc]]&amp;Comodines[[#This Row],[Lon_trunc]]</f>
        <v>31.971-103.7695</v>
      </c>
      <c r="P1462" s="21">
        <f>MROUND(Datos[[#This Row],[Latitude]],IF(Datos[[#This Row],[Latitude]]&lt;0,-Precisión,Precisión))</f>
        <v>31.971</v>
      </c>
      <c r="Q1462" s="21">
        <f>MROUND(Datos[[#This Row],[Longitude]],IF(Datos[[#This Row],[Longitude]]&lt;0,-Precisión,Precisión))</f>
        <v>-103.76950000000001</v>
      </c>
      <c r="R1462" s="1">
        <v>1461</v>
      </c>
      <c r="S1462" s="5" t="b">
        <f>AND(Datos[[#This Row],[Latitude]]&gt;=Latitud_,Datos[[#This Row],[Latitude]]&lt;=_Latitud)</f>
        <v>0</v>
      </c>
      <c r="T1462" s="2" t="b">
        <f>AND(Datos[[#This Row],[Longitude]]&gt;=Longitud_,Datos[[#This Row],[Longitude]]&lt;=_Longitud)</f>
        <v>0</v>
      </c>
      <c r="U1462" s="2" t="b">
        <f>AND(Comodines[[#This Row],[Latitud]],Comodines[[#This Row],[Longitud]])</f>
        <v>0</v>
      </c>
      <c r="V1462" s="2" t="b">
        <f>IF(COUNTIFS($O$2:O1462,Comodines[[#This Row],[LatT&amp;LonT]],$F$2:F1462,Datos[[#This Row],[Acq_date]]-1)=0,TRUE,FALSE)</f>
        <v>1</v>
      </c>
      <c r="W1462" s="2" t="b">
        <f>AND(Comodines[[#This Row],[L&amp;L]],Comodines[[#This Row],[Nuevo_Fuego]])</f>
        <v>0</v>
      </c>
      <c r="X1462" s="2" t="str">
        <f>IF(Comodines[[#This Row],[L&amp;L]],Comodines[[#This Row],[Contador]],"")</f>
        <v/>
      </c>
      <c r="Y1462" s="2" t="str">
        <f>IFERROR(SMALL(Comodines[L&amp;LC1],COUNTA($U$2:U1462)),"")</f>
        <v/>
      </c>
      <c r="Z1462" s="2" t="str">
        <f>IF(AND(Comodines[[#This Row],[Nuevo_Fuego]],Comodines[[#This Row],[L&amp;L]]),Comodines[[#This Row],[Contador]],"")</f>
        <v/>
      </c>
      <c r="AA1462" s="2" t="str">
        <f>IFERROR(SMALL(Comodines[FuegoC1],COUNTA($W$2:W1462)),"")</f>
        <v/>
      </c>
      <c r="AB1462" s="3"/>
      <c r="AD1462" s="3"/>
      <c r="AE1462" s="3"/>
    </row>
    <row r="1463" spans="1:31" ht="15" x14ac:dyDescent="0.25">
      <c r="A1463" s="25">
        <v>29.22353</v>
      </c>
      <c r="B1463" s="18">
        <v>-89.393950000000004</v>
      </c>
      <c r="C1463" s="2">
        <v>326.39999999999998</v>
      </c>
      <c r="D1463" s="2">
        <v>0.4</v>
      </c>
      <c r="E1463" s="2">
        <v>0.6</v>
      </c>
      <c r="F1463" s="4">
        <v>42644</v>
      </c>
      <c r="G1463" s="2">
        <v>825</v>
      </c>
      <c r="H1463" s="2" t="s">
        <v>0</v>
      </c>
      <c r="I1463" s="2" t="s">
        <v>1</v>
      </c>
      <c r="J1463" s="2" t="s">
        <v>2</v>
      </c>
      <c r="K1463" s="2">
        <v>291.2</v>
      </c>
      <c r="L1463" s="2">
        <v>0</v>
      </c>
      <c r="M1463" s="6" t="s">
        <v>0</v>
      </c>
      <c r="N1463" s="23"/>
      <c r="O1463" s="21" t="str">
        <f>Comodines[[#This Row],[Lat_trunc]]&amp;Comodines[[#This Row],[Lon_trunc]]</f>
        <v>29.2235-89.394</v>
      </c>
      <c r="P1463" s="21">
        <f>MROUND(Datos[[#This Row],[Latitude]],IF(Datos[[#This Row],[Latitude]]&lt;0,-Precisión,Precisión))</f>
        <v>29.223500000000001</v>
      </c>
      <c r="Q1463" s="21">
        <f>MROUND(Datos[[#This Row],[Longitude]],IF(Datos[[#This Row],[Longitude]]&lt;0,-Precisión,Precisión))</f>
        <v>-89.394000000000005</v>
      </c>
      <c r="R1463" s="1">
        <v>1462</v>
      </c>
      <c r="S1463" s="5" t="b">
        <f>AND(Datos[[#This Row],[Latitude]]&gt;=Latitud_,Datos[[#This Row],[Latitude]]&lt;=_Latitud)</f>
        <v>0</v>
      </c>
      <c r="T1463" s="2" t="b">
        <f>AND(Datos[[#This Row],[Longitude]]&gt;=Longitud_,Datos[[#This Row],[Longitude]]&lt;=_Longitud)</f>
        <v>0</v>
      </c>
      <c r="U1463" s="2" t="b">
        <f>AND(Comodines[[#This Row],[Latitud]],Comodines[[#This Row],[Longitud]])</f>
        <v>0</v>
      </c>
      <c r="V1463" s="2" t="b">
        <f>IF(COUNTIFS($O$2:O1463,Comodines[[#This Row],[LatT&amp;LonT]],$F$2:F1463,Datos[[#This Row],[Acq_date]]-1)=0,TRUE,FALSE)</f>
        <v>1</v>
      </c>
      <c r="W1463" s="2" t="b">
        <f>AND(Comodines[[#This Row],[L&amp;L]],Comodines[[#This Row],[Nuevo_Fuego]])</f>
        <v>0</v>
      </c>
      <c r="X1463" s="2" t="str">
        <f>IF(Comodines[[#This Row],[L&amp;L]],Comodines[[#This Row],[Contador]],"")</f>
        <v/>
      </c>
      <c r="Y1463" s="2" t="str">
        <f>IFERROR(SMALL(Comodines[L&amp;LC1],COUNTA($U$2:U1463)),"")</f>
        <v/>
      </c>
      <c r="Z1463" s="2" t="str">
        <f>IF(AND(Comodines[[#This Row],[Nuevo_Fuego]],Comodines[[#This Row],[L&amp;L]]),Comodines[[#This Row],[Contador]],"")</f>
        <v/>
      </c>
      <c r="AA1463" s="2" t="str">
        <f>IFERROR(SMALL(Comodines[FuegoC1],COUNTA($W$2:W1463)),"")</f>
        <v/>
      </c>
      <c r="AB1463" s="3"/>
      <c r="AD1463" s="3"/>
      <c r="AE1463" s="3"/>
    </row>
    <row r="1464" spans="1:31" ht="15" x14ac:dyDescent="0.25">
      <c r="A1464" s="25">
        <v>30.149660000000001</v>
      </c>
      <c r="B1464" s="18">
        <v>-93.337249999999997</v>
      </c>
      <c r="C1464" s="2">
        <v>301.3</v>
      </c>
      <c r="D1464" s="2">
        <v>0.5</v>
      </c>
      <c r="E1464" s="2">
        <v>0.5</v>
      </c>
      <c r="F1464" s="4">
        <v>42644</v>
      </c>
      <c r="G1464" s="2">
        <v>825</v>
      </c>
      <c r="H1464" s="2" t="s">
        <v>0</v>
      </c>
      <c r="I1464" s="2" t="s">
        <v>1</v>
      </c>
      <c r="J1464" s="2" t="s">
        <v>2</v>
      </c>
      <c r="K1464" s="2">
        <v>289.7</v>
      </c>
      <c r="L1464" s="2">
        <v>0</v>
      </c>
      <c r="M1464" s="6" t="s">
        <v>0</v>
      </c>
      <c r="N1464" s="23"/>
      <c r="O1464" s="21" t="str">
        <f>Comodines[[#This Row],[Lat_trunc]]&amp;Comodines[[#This Row],[Lon_trunc]]</f>
        <v>30.1495-93.3375</v>
      </c>
      <c r="P1464" s="21">
        <f>MROUND(Datos[[#This Row],[Latitude]],IF(Datos[[#This Row],[Latitude]]&lt;0,-Precisión,Precisión))</f>
        <v>30.1495</v>
      </c>
      <c r="Q1464" s="21">
        <f>MROUND(Datos[[#This Row],[Longitude]],IF(Datos[[#This Row],[Longitude]]&lt;0,-Precisión,Precisión))</f>
        <v>-93.337500000000006</v>
      </c>
      <c r="R1464" s="1">
        <v>1463</v>
      </c>
      <c r="S1464" s="5" t="b">
        <f>AND(Datos[[#This Row],[Latitude]]&gt;=Latitud_,Datos[[#This Row],[Latitude]]&lt;=_Latitud)</f>
        <v>0</v>
      </c>
      <c r="T1464" s="2" t="b">
        <f>AND(Datos[[#This Row],[Longitude]]&gt;=Longitud_,Datos[[#This Row],[Longitude]]&lt;=_Longitud)</f>
        <v>0</v>
      </c>
      <c r="U1464" s="2" t="b">
        <f>AND(Comodines[[#This Row],[Latitud]],Comodines[[#This Row],[Longitud]])</f>
        <v>0</v>
      </c>
      <c r="V1464" s="2" t="b">
        <f>IF(COUNTIFS($O$2:O1464,Comodines[[#This Row],[LatT&amp;LonT]],$F$2:F1464,Datos[[#This Row],[Acq_date]]-1)=0,TRUE,FALSE)</f>
        <v>1</v>
      </c>
      <c r="W1464" s="2" t="b">
        <f>AND(Comodines[[#This Row],[L&amp;L]],Comodines[[#This Row],[Nuevo_Fuego]])</f>
        <v>0</v>
      </c>
      <c r="X1464" s="2" t="str">
        <f>IF(Comodines[[#This Row],[L&amp;L]],Comodines[[#This Row],[Contador]],"")</f>
        <v/>
      </c>
      <c r="Y1464" s="2" t="str">
        <f>IFERROR(SMALL(Comodines[L&amp;LC1],COUNTA($U$2:U1464)),"")</f>
        <v/>
      </c>
      <c r="Z1464" s="2" t="str">
        <f>IF(AND(Comodines[[#This Row],[Nuevo_Fuego]],Comodines[[#This Row],[L&amp;L]]),Comodines[[#This Row],[Contador]],"")</f>
        <v/>
      </c>
      <c r="AA1464" s="2" t="str">
        <f>IFERROR(SMALL(Comodines[FuegoC1],COUNTA($W$2:W1464)),"")</f>
        <v/>
      </c>
      <c r="AB1464" s="3"/>
      <c r="AD1464" s="3"/>
      <c r="AE1464" s="3"/>
    </row>
    <row r="1465" spans="1:31" ht="15" x14ac:dyDescent="0.25">
      <c r="A1465" s="25">
        <v>29.217960000000001</v>
      </c>
      <c r="B1465" s="18">
        <v>-89.395799999999994</v>
      </c>
      <c r="C1465" s="2">
        <v>304.8</v>
      </c>
      <c r="D1465" s="2">
        <v>0.4</v>
      </c>
      <c r="E1465" s="2">
        <v>0.6</v>
      </c>
      <c r="F1465" s="4">
        <v>42644</v>
      </c>
      <c r="G1465" s="2">
        <v>825</v>
      </c>
      <c r="H1465" s="2" t="s">
        <v>0</v>
      </c>
      <c r="I1465" s="2" t="s">
        <v>1</v>
      </c>
      <c r="J1465" s="2" t="s">
        <v>2</v>
      </c>
      <c r="K1465" s="2">
        <v>290.39999999999998</v>
      </c>
      <c r="L1465" s="2">
        <v>0</v>
      </c>
      <c r="M1465" s="6" t="s">
        <v>0</v>
      </c>
      <c r="N1465" s="23"/>
      <c r="O1465" s="21" t="str">
        <f>Comodines[[#This Row],[Lat_trunc]]&amp;Comodines[[#This Row],[Lon_trunc]]</f>
        <v>29.218-89.396</v>
      </c>
      <c r="P1465" s="21">
        <f>MROUND(Datos[[#This Row],[Latitude]],IF(Datos[[#This Row],[Latitude]]&lt;0,-Precisión,Precisión))</f>
        <v>29.218</v>
      </c>
      <c r="Q1465" s="21">
        <f>MROUND(Datos[[#This Row],[Longitude]],IF(Datos[[#This Row],[Longitude]]&lt;0,-Precisión,Precisión))</f>
        <v>-89.396000000000001</v>
      </c>
      <c r="R1465" s="1">
        <v>1464</v>
      </c>
      <c r="S1465" s="5" t="b">
        <f>AND(Datos[[#This Row],[Latitude]]&gt;=Latitud_,Datos[[#This Row],[Latitude]]&lt;=_Latitud)</f>
        <v>0</v>
      </c>
      <c r="T1465" s="2" t="b">
        <f>AND(Datos[[#This Row],[Longitude]]&gt;=Longitud_,Datos[[#This Row],[Longitude]]&lt;=_Longitud)</f>
        <v>0</v>
      </c>
      <c r="U1465" s="2" t="b">
        <f>AND(Comodines[[#This Row],[Latitud]],Comodines[[#This Row],[Longitud]])</f>
        <v>0</v>
      </c>
      <c r="V1465" s="2" t="b">
        <f>IF(COUNTIFS($O$2:O1465,Comodines[[#This Row],[LatT&amp;LonT]],$F$2:F1465,Datos[[#This Row],[Acq_date]]-1)=0,TRUE,FALSE)</f>
        <v>1</v>
      </c>
      <c r="W1465" s="2" t="b">
        <f>AND(Comodines[[#This Row],[L&amp;L]],Comodines[[#This Row],[Nuevo_Fuego]])</f>
        <v>0</v>
      </c>
      <c r="X1465" s="2" t="str">
        <f>IF(Comodines[[#This Row],[L&amp;L]],Comodines[[#This Row],[Contador]],"")</f>
        <v/>
      </c>
      <c r="Y1465" s="2" t="str">
        <f>IFERROR(SMALL(Comodines[L&amp;LC1],COUNTA($U$2:U1465)),"")</f>
        <v/>
      </c>
      <c r="Z1465" s="2" t="str">
        <f>IF(AND(Comodines[[#This Row],[Nuevo_Fuego]],Comodines[[#This Row],[L&amp;L]]),Comodines[[#This Row],[Contador]],"")</f>
        <v/>
      </c>
      <c r="AA1465" s="2" t="str">
        <f>IFERROR(SMALL(Comodines[FuegoC1],COUNTA($W$2:W1465)),"")</f>
        <v/>
      </c>
      <c r="AB1465" s="3"/>
      <c r="AD1465" s="3"/>
      <c r="AE1465" s="3"/>
    </row>
    <row r="1466" spans="1:31" ht="15" x14ac:dyDescent="0.25">
      <c r="A1466" s="25">
        <v>31.913409999999999</v>
      </c>
      <c r="B1466" s="18">
        <v>-103.46568000000001</v>
      </c>
      <c r="C1466" s="2">
        <v>297.5</v>
      </c>
      <c r="D1466" s="2">
        <v>0.4</v>
      </c>
      <c r="E1466" s="2">
        <v>0.4</v>
      </c>
      <c r="F1466" s="4">
        <v>42644</v>
      </c>
      <c r="G1466" s="2">
        <v>825</v>
      </c>
      <c r="H1466" s="2" t="s">
        <v>0</v>
      </c>
      <c r="I1466" s="2" t="s">
        <v>1</v>
      </c>
      <c r="J1466" s="2" t="s">
        <v>2</v>
      </c>
      <c r="K1466" s="2">
        <v>286.5</v>
      </c>
      <c r="L1466" s="2">
        <v>0</v>
      </c>
      <c r="M1466" s="6" t="s">
        <v>0</v>
      </c>
      <c r="N1466" s="23"/>
      <c r="O1466" s="21" t="str">
        <f>Comodines[[#This Row],[Lat_trunc]]&amp;Comodines[[#This Row],[Lon_trunc]]</f>
        <v>31.9135-103.4655</v>
      </c>
      <c r="P1466" s="21">
        <f>MROUND(Datos[[#This Row],[Latitude]],IF(Datos[[#This Row],[Latitude]]&lt;0,-Precisión,Precisión))</f>
        <v>31.913499999999999</v>
      </c>
      <c r="Q1466" s="21">
        <f>MROUND(Datos[[#This Row],[Longitude]],IF(Datos[[#This Row],[Longitude]]&lt;0,-Precisión,Precisión))</f>
        <v>-103.46550000000001</v>
      </c>
      <c r="R1466" s="1">
        <v>1465</v>
      </c>
      <c r="S1466" s="5" t="b">
        <f>AND(Datos[[#This Row],[Latitude]]&gt;=Latitud_,Datos[[#This Row],[Latitude]]&lt;=_Latitud)</f>
        <v>0</v>
      </c>
      <c r="T1466" s="2" t="b">
        <f>AND(Datos[[#This Row],[Longitude]]&gt;=Longitud_,Datos[[#This Row],[Longitude]]&lt;=_Longitud)</f>
        <v>0</v>
      </c>
      <c r="U1466" s="2" t="b">
        <f>AND(Comodines[[#This Row],[Latitud]],Comodines[[#This Row],[Longitud]])</f>
        <v>0</v>
      </c>
      <c r="V1466" s="2" t="b">
        <f>IF(COUNTIFS($O$2:O1466,Comodines[[#This Row],[LatT&amp;LonT]],$F$2:F1466,Datos[[#This Row],[Acq_date]]-1)=0,TRUE,FALSE)</f>
        <v>1</v>
      </c>
      <c r="W1466" s="2" t="b">
        <f>AND(Comodines[[#This Row],[L&amp;L]],Comodines[[#This Row],[Nuevo_Fuego]])</f>
        <v>0</v>
      </c>
      <c r="X1466" s="2" t="str">
        <f>IF(Comodines[[#This Row],[L&amp;L]],Comodines[[#This Row],[Contador]],"")</f>
        <v/>
      </c>
      <c r="Y1466" s="2" t="str">
        <f>IFERROR(SMALL(Comodines[L&amp;LC1],COUNTA($U$2:U1466)),"")</f>
        <v/>
      </c>
      <c r="Z1466" s="2" t="str">
        <f>IF(AND(Comodines[[#This Row],[Nuevo_Fuego]],Comodines[[#This Row],[L&amp;L]]),Comodines[[#This Row],[Contador]],"")</f>
        <v/>
      </c>
      <c r="AA1466" s="2" t="str">
        <f>IFERROR(SMALL(Comodines[FuegoC1],COUNTA($W$2:W1466)),"")</f>
        <v/>
      </c>
      <c r="AB1466" s="3"/>
      <c r="AD1466" s="3"/>
      <c r="AE1466" s="3"/>
    </row>
    <row r="1467" spans="1:31" ht="15" x14ac:dyDescent="0.25">
      <c r="A1467" s="25">
        <v>29.686039999999998</v>
      </c>
      <c r="B1467" s="18">
        <v>-91.472260000000006</v>
      </c>
      <c r="C1467" s="2">
        <v>306.39999999999998</v>
      </c>
      <c r="D1467" s="2">
        <v>0.3</v>
      </c>
      <c r="E1467" s="2">
        <v>0.6</v>
      </c>
      <c r="F1467" s="4">
        <v>42644</v>
      </c>
      <c r="G1467" s="2">
        <v>825</v>
      </c>
      <c r="H1467" s="2" t="s">
        <v>0</v>
      </c>
      <c r="I1467" s="2" t="s">
        <v>1</v>
      </c>
      <c r="J1467" s="2" t="s">
        <v>2</v>
      </c>
      <c r="K1467" s="2">
        <v>287.3</v>
      </c>
      <c r="L1467" s="2">
        <v>0</v>
      </c>
      <c r="M1467" s="6" t="s">
        <v>0</v>
      </c>
      <c r="N1467" s="23"/>
      <c r="O1467" s="21" t="str">
        <f>Comodines[[#This Row],[Lat_trunc]]&amp;Comodines[[#This Row],[Lon_trunc]]</f>
        <v>29.686-91.4725</v>
      </c>
      <c r="P1467" s="21">
        <f>MROUND(Datos[[#This Row],[Latitude]],IF(Datos[[#This Row],[Latitude]]&lt;0,-Precisión,Precisión))</f>
        <v>29.686</v>
      </c>
      <c r="Q1467" s="21">
        <f>MROUND(Datos[[#This Row],[Longitude]],IF(Datos[[#This Row],[Longitude]]&lt;0,-Precisión,Precisión))</f>
        <v>-91.472499999999997</v>
      </c>
      <c r="R1467" s="1">
        <v>1466</v>
      </c>
      <c r="S1467" s="5" t="b">
        <f>AND(Datos[[#This Row],[Latitude]]&gt;=Latitud_,Datos[[#This Row],[Latitude]]&lt;=_Latitud)</f>
        <v>0</v>
      </c>
      <c r="T1467" s="2" t="b">
        <f>AND(Datos[[#This Row],[Longitude]]&gt;=Longitud_,Datos[[#This Row],[Longitude]]&lt;=_Longitud)</f>
        <v>0</v>
      </c>
      <c r="U1467" s="2" t="b">
        <f>AND(Comodines[[#This Row],[Latitud]],Comodines[[#This Row],[Longitud]])</f>
        <v>0</v>
      </c>
      <c r="V1467" s="2" t="b">
        <f>IF(COUNTIFS($O$2:O1467,Comodines[[#This Row],[LatT&amp;LonT]],$F$2:F1467,Datos[[#This Row],[Acq_date]]-1)=0,TRUE,FALSE)</f>
        <v>1</v>
      </c>
      <c r="W1467" s="2" t="b">
        <f>AND(Comodines[[#This Row],[L&amp;L]],Comodines[[#This Row],[Nuevo_Fuego]])</f>
        <v>0</v>
      </c>
      <c r="X1467" s="2" t="str">
        <f>IF(Comodines[[#This Row],[L&amp;L]],Comodines[[#This Row],[Contador]],"")</f>
        <v/>
      </c>
      <c r="Y1467" s="2" t="str">
        <f>IFERROR(SMALL(Comodines[L&amp;LC1],COUNTA($U$2:U1467)),"")</f>
        <v/>
      </c>
      <c r="Z1467" s="2" t="str">
        <f>IF(AND(Comodines[[#This Row],[Nuevo_Fuego]],Comodines[[#This Row],[L&amp;L]]),Comodines[[#This Row],[Contador]],"")</f>
        <v/>
      </c>
      <c r="AA1467" s="2" t="str">
        <f>IFERROR(SMALL(Comodines[FuegoC1],COUNTA($W$2:W1467)),"")</f>
        <v/>
      </c>
      <c r="AB1467" s="3"/>
      <c r="AD1467" s="3"/>
      <c r="AE1467" s="3"/>
    </row>
    <row r="1468" spans="1:31" ht="15" x14ac:dyDescent="0.25">
      <c r="A1468" s="25">
        <v>31.746939999999999</v>
      </c>
      <c r="B1468" s="18">
        <v>-102.54667999999999</v>
      </c>
      <c r="C1468" s="2">
        <v>301.2</v>
      </c>
      <c r="D1468" s="2">
        <v>0.4</v>
      </c>
      <c r="E1468" s="2">
        <v>0.4</v>
      </c>
      <c r="F1468" s="4">
        <v>42644</v>
      </c>
      <c r="G1468" s="2">
        <v>825</v>
      </c>
      <c r="H1468" s="2" t="s">
        <v>0</v>
      </c>
      <c r="I1468" s="2" t="s">
        <v>1</v>
      </c>
      <c r="J1468" s="2" t="s">
        <v>2</v>
      </c>
      <c r="K1468" s="2">
        <v>277.89999999999998</v>
      </c>
      <c r="L1468" s="2">
        <v>0</v>
      </c>
      <c r="M1468" s="6" t="s">
        <v>0</v>
      </c>
      <c r="N1468" s="23"/>
      <c r="O1468" s="21" t="str">
        <f>Comodines[[#This Row],[Lat_trunc]]&amp;Comodines[[#This Row],[Lon_trunc]]</f>
        <v>31.747-102.5465</v>
      </c>
      <c r="P1468" s="21">
        <f>MROUND(Datos[[#This Row],[Latitude]],IF(Datos[[#This Row],[Latitude]]&lt;0,-Precisión,Precisión))</f>
        <v>31.747</v>
      </c>
      <c r="Q1468" s="21">
        <f>MROUND(Datos[[#This Row],[Longitude]],IF(Datos[[#This Row],[Longitude]]&lt;0,-Precisión,Precisión))</f>
        <v>-102.54650000000001</v>
      </c>
      <c r="R1468" s="1">
        <v>1467</v>
      </c>
      <c r="S1468" s="5" t="b">
        <f>AND(Datos[[#This Row],[Latitude]]&gt;=Latitud_,Datos[[#This Row],[Latitude]]&lt;=_Latitud)</f>
        <v>0</v>
      </c>
      <c r="T1468" s="2" t="b">
        <f>AND(Datos[[#This Row],[Longitude]]&gt;=Longitud_,Datos[[#This Row],[Longitude]]&lt;=_Longitud)</f>
        <v>0</v>
      </c>
      <c r="U1468" s="2" t="b">
        <f>AND(Comodines[[#This Row],[Latitud]],Comodines[[#This Row],[Longitud]])</f>
        <v>0</v>
      </c>
      <c r="V1468" s="2" t="b">
        <f>IF(COUNTIFS($O$2:O1468,Comodines[[#This Row],[LatT&amp;LonT]],$F$2:F1468,Datos[[#This Row],[Acq_date]]-1)=0,TRUE,FALSE)</f>
        <v>1</v>
      </c>
      <c r="W1468" s="2" t="b">
        <f>AND(Comodines[[#This Row],[L&amp;L]],Comodines[[#This Row],[Nuevo_Fuego]])</f>
        <v>0</v>
      </c>
      <c r="X1468" s="2" t="str">
        <f>IF(Comodines[[#This Row],[L&amp;L]],Comodines[[#This Row],[Contador]],"")</f>
        <v/>
      </c>
      <c r="Y1468" s="2" t="str">
        <f>IFERROR(SMALL(Comodines[L&amp;LC1],COUNTA($U$2:U1468)),"")</f>
        <v/>
      </c>
      <c r="Z1468" s="2" t="str">
        <f>IF(AND(Comodines[[#This Row],[Nuevo_Fuego]],Comodines[[#This Row],[L&amp;L]]),Comodines[[#This Row],[Contador]],"")</f>
        <v/>
      </c>
      <c r="AA1468" s="2" t="str">
        <f>IFERROR(SMALL(Comodines[FuegoC1],COUNTA($W$2:W1468)),"")</f>
        <v/>
      </c>
      <c r="AB1468" s="3"/>
      <c r="AD1468" s="3"/>
      <c r="AE1468" s="3"/>
    </row>
    <row r="1469" spans="1:31" ht="15" x14ac:dyDescent="0.25">
      <c r="A1469" s="25">
        <v>29.682189999999999</v>
      </c>
      <c r="B1469" s="18">
        <v>-91.473029999999994</v>
      </c>
      <c r="C1469" s="2">
        <v>305</v>
      </c>
      <c r="D1469" s="2">
        <v>0.3</v>
      </c>
      <c r="E1469" s="2">
        <v>0.6</v>
      </c>
      <c r="F1469" s="4">
        <v>42644</v>
      </c>
      <c r="G1469" s="2">
        <v>825</v>
      </c>
      <c r="H1469" s="2" t="s">
        <v>0</v>
      </c>
      <c r="I1469" s="2" t="s">
        <v>1</v>
      </c>
      <c r="J1469" s="2" t="s">
        <v>2</v>
      </c>
      <c r="K1469" s="2">
        <v>287.8</v>
      </c>
      <c r="L1469" s="2">
        <v>0</v>
      </c>
      <c r="M1469" s="6" t="s">
        <v>0</v>
      </c>
      <c r="N1469" s="23"/>
      <c r="O1469" s="21" t="str">
        <f>Comodines[[#This Row],[Lat_trunc]]&amp;Comodines[[#This Row],[Lon_trunc]]</f>
        <v>29.682-91.473</v>
      </c>
      <c r="P1469" s="21">
        <f>MROUND(Datos[[#This Row],[Latitude]],IF(Datos[[#This Row],[Latitude]]&lt;0,-Precisión,Precisión))</f>
        <v>29.682000000000002</v>
      </c>
      <c r="Q1469" s="21">
        <f>MROUND(Datos[[#This Row],[Longitude]],IF(Datos[[#This Row],[Longitude]]&lt;0,-Precisión,Precisión))</f>
        <v>-91.472999999999999</v>
      </c>
      <c r="R1469" s="1">
        <v>1468</v>
      </c>
      <c r="S1469" s="5" t="b">
        <f>AND(Datos[[#This Row],[Latitude]]&gt;=Latitud_,Datos[[#This Row],[Latitude]]&lt;=_Latitud)</f>
        <v>0</v>
      </c>
      <c r="T1469" s="2" t="b">
        <f>AND(Datos[[#This Row],[Longitude]]&gt;=Longitud_,Datos[[#This Row],[Longitude]]&lt;=_Longitud)</f>
        <v>0</v>
      </c>
      <c r="U1469" s="2" t="b">
        <f>AND(Comodines[[#This Row],[Latitud]],Comodines[[#This Row],[Longitud]])</f>
        <v>0</v>
      </c>
      <c r="V1469" s="2" t="b">
        <f>IF(COUNTIFS($O$2:O1469,Comodines[[#This Row],[LatT&amp;LonT]],$F$2:F1469,Datos[[#This Row],[Acq_date]]-1)=0,TRUE,FALSE)</f>
        <v>1</v>
      </c>
      <c r="W1469" s="2" t="b">
        <f>AND(Comodines[[#This Row],[L&amp;L]],Comodines[[#This Row],[Nuevo_Fuego]])</f>
        <v>0</v>
      </c>
      <c r="X1469" s="2" t="str">
        <f>IF(Comodines[[#This Row],[L&amp;L]],Comodines[[#This Row],[Contador]],"")</f>
        <v/>
      </c>
      <c r="Y1469" s="2" t="str">
        <f>IFERROR(SMALL(Comodines[L&amp;LC1],COUNTA($U$2:U1469)),"")</f>
        <v/>
      </c>
      <c r="Z1469" s="2" t="str">
        <f>IF(AND(Comodines[[#This Row],[Nuevo_Fuego]],Comodines[[#This Row],[L&amp;L]]),Comodines[[#This Row],[Contador]],"")</f>
        <v/>
      </c>
      <c r="AA1469" s="2" t="str">
        <f>IFERROR(SMALL(Comodines[FuegoC1],COUNTA($W$2:W1469)),"")</f>
        <v/>
      </c>
      <c r="AB1469" s="3"/>
      <c r="AD1469" s="3"/>
      <c r="AE1469" s="3"/>
    </row>
    <row r="1470" spans="1:31" ht="15" x14ac:dyDescent="0.25">
      <c r="A1470" s="25">
        <v>31.765370000000001</v>
      </c>
      <c r="B1470" s="18">
        <v>-103.56802</v>
      </c>
      <c r="C1470" s="2">
        <v>314.60000000000002</v>
      </c>
      <c r="D1470" s="2">
        <v>0.4</v>
      </c>
      <c r="E1470" s="2">
        <v>0.4</v>
      </c>
      <c r="F1470" s="4">
        <v>42644</v>
      </c>
      <c r="G1470" s="2">
        <v>825</v>
      </c>
      <c r="H1470" s="2" t="s">
        <v>0</v>
      </c>
      <c r="I1470" s="2" t="s">
        <v>1</v>
      </c>
      <c r="J1470" s="2" t="s">
        <v>2</v>
      </c>
      <c r="K1470" s="2">
        <v>288.39999999999998</v>
      </c>
      <c r="L1470" s="2">
        <v>0</v>
      </c>
      <c r="M1470" s="6" t="s">
        <v>0</v>
      </c>
      <c r="N1470" s="23"/>
      <c r="O1470" s="21" t="str">
        <f>Comodines[[#This Row],[Lat_trunc]]&amp;Comodines[[#This Row],[Lon_trunc]]</f>
        <v>31.7655-103.568</v>
      </c>
      <c r="P1470" s="21">
        <f>MROUND(Datos[[#This Row],[Latitude]],IF(Datos[[#This Row],[Latitude]]&lt;0,-Precisión,Precisión))</f>
        <v>31.765499999999999</v>
      </c>
      <c r="Q1470" s="21">
        <f>MROUND(Datos[[#This Row],[Longitude]],IF(Datos[[#This Row],[Longitude]]&lt;0,-Precisión,Precisión))</f>
        <v>-103.568</v>
      </c>
      <c r="R1470" s="1">
        <v>1469</v>
      </c>
      <c r="S1470" s="5" t="b">
        <f>AND(Datos[[#This Row],[Latitude]]&gt;=Latitud_,Datos[[#This Row],[Latitude]]&lt;=_Latitud)</f>
        <v>0</v>
      </c>
      <c r="T1470" s="2" t="b">
        <f>AND(Datos[[#This Row],[Longitude]]&gt;=Longitud_,Datos[[#This Row],[Longitude]]&lt;=_Longitud)</f>
        <v>0</v>
      </c>
      <c r="U1470" s="2" t="b">
        <f>AND(Comodines[[#This Row],[Latitud]],Comodines[[#This Row],[Longitud]])</f>
        <v>0</v>
      </c>
      <c r="V1470" s="2" t="b">
        <f>IF(COUNTIFS($O$2:O1470,Comodines[[#This Row],[LatT&amp;LonT]],$F$2:F1470,Datos[[#This Row],[Acq_date]]-1)=0,TRUE,FALSE)</f>
        <v>1</v>
      </c>
      <c r="W1470" s="2" t="b">
        <f>AND(Comodines[[#This Row],[L&amp;L]],Comodines[[#This Row],[Nuevo_Fuego]])</f>
        <v>0</v>
      </c>
      <c r="X1470" s="2" t="str">
        <f>IF(Comodines[[#This Row],[L&amp;L]],Comodines[[#This Row],[Contador]],"")</f>
        <v/>
      </c>
      <c r="Y1470" s="2" t="str">
        <f>IFERROR(SMALL(Comodines[L&amp;LC1],COUNTA($U$2:U1470)),"")</f>
        <v/>
      </c>
      <c r="Z1470" s="2" t="str">
        <f>IF(AND(Comodines[[#This Row],[Nuevo_Fuego]],Comodines[[#This Row],[L&amp;L]]),Comodines[[#This Row],[Contador]],"")</f>
        <v/>
      </c>
      <c r="AA1470" s="2" t="str">
        <f>IFERROR(SMALL(Comodines[FuegoC1],COUNTA($W$2:W1470)),"")</f>
        <v/>
      </c>
      <c r="AB1470" s="3"/>
      <c r="AD1470" s="3"/>
      <c r="AE1470" s="3"/>
    </row>
    <row r="1471" spans="1:31" ht="15" x14ac:dyDescent="0.25">
      <c r="A1471" s="25">
        <v>31.759139999999999</v>
      </c>
      <c r="B1471" s="18">
        <v>-103.60227</v>
      </c>
      <c r="C1471" s="2">
        <v>300.2</v>
      </c>
      <c r="D1471" s="2">
        <v>0.4</v>
      </c>
      <c r="E1471" s="2">
        <v>0.4</v>
      </c>
      <c r="F1471" s="4">
        <v>42644</v>
      </c>
      <c r="G1471" s="2">
        <v>825</v>
      </c>
      <c r="H1471" s="2" t="s">
        <v>0</v>
      </c>
      <c r="I1471" s="2" t="s">
        <v>1</v>
      </c>
      <c r="J1471" s="2" t="s">
        <v>2</v>
      </c>
      <c r="K1471" s="2">
        <v>287.89999999999998</v>
      </c>
      <c r="L1471" s="2">
        <v>0</v>
      </c>
      <c r="M1471" s="6" t="s">
        <v>0</v>
      </c>
      <c r="N1471" s="23"/>
      <c r="O1471" s="21" t="str">
        <f>Comodines[[#This Row],[Lat_trunc]]&amp;Comodines[[#This Row],[Lon_trunc]]</f>
        <v>31.759-103.6025</v>
      </c>
      <c r="P1471" s="21">
        <f>MROUND(Datos[[#This Row],[Latitude]],IF(Datos[[#This Row],[Latitude]]&lt;0,-Precisión,Precisión))</f>
        <v>31.759</v>
      </c>
      <c r="Q1471" s="21">
        <f>MROUND(Datos[[#This Row],[Longitude]],IF(Datos[[#This Row],[Longitude]]&lt;0,-Precisión,Precisión))</f>
        <v>-103.60250000000001</v>
      </c>
      <c r="R1471" s="1">
        <v>1470</v>
      </c>
      <c r="S1471" s="5" t="b">
        <f>AND(Datos[[#This Row],[Latitude]]&gt;=Latitud_,Datos[[#This Row],[Latitude]]&lt;=_Latitud)</f>
        <v>0</v>
      </c>
      <c r="T1471" s="2" t="b">
        <f>AND(Datos[[#This Row],[Longitude]]&gt;=Longitud_,Datos[[#This Row],[Longitude]]&lt;=_Longitud)</f>
        <v>0</v>
      </c>
      <c r="U1471" s="2" t="b">
        <f>AND(Comodines[[#This Row],[Latitud]],Comodines[[#This Row],[Longitud]])</f>
        <v>0</v>
      </c>
      <c r="V1471" s="2" t="b">
        <f>IF(COUNTIFS($O$2:O1471,Comodines[[#This Row],[LatT&amp;LonT]],$F$2:F1471,Datos[[#This Row],[Acq_date]]-1)=0,TRUE,FALSE)</f>
        <v>1</v>
      </c>
      <c r="W1471" s="2" t="b">
        <f>AND(Comodines[[#This Row],[L&amp;L]],Comodines[[#This Row],[Nuevo_Fuego]])</f>
        <v>0</v>
      </c>
      <c r="X1471" s="2" t="str">
        <f>IF(Comodines[[#This Row],[L&amp;L]],Comodines[[#This Row],[Contador]],"")</f>
        <v/>
      </c>
      <c r="Y1471" s="2" t="str">
        <f>IFERROR(SMALL(Comodines[L&amp;LC1],COUNTA($U$2:U1471)),"")</f>
        <v/>
      </c>
      <c r="Z1471" s="2" t="str">
        <f>IF(AND(Comodines[[#This Row],[Nuevo_Fuego]],Comodines[[#This Row],[L&amp;L]]),Comodines[[#This Row],[Contador]],"")</f>
        <v/>
      </c>
      <c r="AA1471" s="2" t="str">
        <f>IFERROR(SMALL(Comodines[FuegoC1],COUNTA($W$2:W1471)),"")</f>
        <v/>
      </c>
      <c r="AB1471" s="3"/>
      <c r="AD1471" s="3"/>
      <c r="AE1471" s="3"/>
    </row>
    <row r="1472" spans="1:31" ht="15" x14ac:dyDescent="0.25">
      <c r="A1472" s="25">
        <v>31.808240000000001</v>
      </c>
      <c r="B1472" s="18">
        <v>-104.06094</v>
      </c>
      <c r="C1472" s="2">
        <v>306.10000000000002</v>
      </c>
      <c r="D1472" s="2">
        <v>0.5</v>
      </c>
      <c r="E1472" s="2">
        <v>0.4</v>
      </c>
      <c r="F1472" s="4">
        <v>42644</v>
      </c>
      <c r="G1472" s="2">
        <v>825</v>
      </c>
      <c r="H1472" s="2" t="s">
        <v>0</v>
      </c>
      <c r="I1472" s="2" t="s">
        <v>1</v>
      </c>
      <c r="J1472" s="2" t="s">
        <v>2</v>
      </c>
      <c r="K1472" s="2">
        <v>287.3</v>
      </c>
      <c r="L1472" s="2">
        <v>0</v>
      </c>
      <c r="M1472" s="6" t="s">
        <v>0</v>
      </c>
      <c r="N1472" s="23"/>
      <c r="O1472" s="21" t="str">
        <f>Comodines[[#This Row],[Lat_trunc]]&amp;Comodines[[#This Row],[Lon_trunc]]</f>
        <v>31.808-104.061</v>
      </c>
      <c r="P1472" s="21">
        <f>MROUND(Datos[[#This Row],[Latitude]],IF(Datos[[#This Row],[Latitude]]&lt;0,-Precisión,Precisión))</f>
        <v>31.808</v>
      </c>
      <c r="Q1472" s="21">
        <f>MROUND(Datos[[#This Row],[Longitude]],IF(Datos[[#This Row],[Longitude]]&lt;0,-Precisión,Precisión))</f>
        <v>-104.06100000000001</v>
      </c>
      <c r="R1472" s="1">
        <v>1471</v>
      </c>
      <c r="S1472" s="5" t="b">
        <f>AND(Datos[[#This Row],[Latitude]]&gt;=Latitud_,Datos[[#This Row],[Latitude]]&lt;=_Latitud)</f>
        <v>0</v>
      </c>
      <c r="T1472" s="2" t="b">
        <f>AND(Datos[[#This Row],[Longitude]]&gt;=Longitud_,Datos[[#This Row],[Longitude]]&lt;=_Longitud)</f>
        <v>0</v>
      </c>
      <c r="U1472" s="2" t="b">
        <f>AND(Comodines[[#This Row],[Latitud]],Comodines[[#This Row],[Longitud]])</f>
        <v>0</v>
      </c>
      <c r="V1472" s="2" t="b">
        <f>IF(COUNTIFS($O$2:O1472,Comodines[[#This Row],[LatT&amp;LonT]],$F$2:F1472,Datos[[#This Row],[Acq_date]]-1)=0,TRUE,FALSE)</f>
        <v>1</v>
      </c>
      <c r="W1472" s="2" t="b">
        <f>AND(Comodines[[#This Row],[L&amp;L]],Comodines[[#This Row],[Nuevo_Fuego]])</f>
        <v>0</v>
      </c>
      <c r="X1472" s="2" t="str">
        <f>IF(Comodines[[#This Row],[L&amp;L]],Comodines[[#This Row],[Contador]],"")</f>
        <v/>
      </c>
      <c r="Y1472" s="2" t="str">
        <f>IFERROR(SMALL(Comodines[L&amp;LC1],COUNTA($U$2:U1472)),"")</f>
        <v/>
      </c>
      <c r="Z1472" s="2" t="str">
        <f>IF(AND(Comodines[[#This Row],[Nuevo_Fuego]],Comodines[[#This Row],[L&amp;L]]),Comodines[[#This Row],[Contador]],"")</f>
        <v/>
      </c>
      <c r="AA1472" s="2" t="str">
        <f>IFERROR(SMALL(Comodines[FuegoC1],COUNTA($W$2:W1472)),"")</f>
        <v/>
      </c>
      <c r="AB1472" s="3"/>
      <c r="AD1472" s="3"/>
      <c r="AE1472" s="3"/>
    </row>
    <row r="1473" spans="1:31" ht="15" x14ac:dyDescent="0.25">
      <c r="A1473" s="25">
        <v>31.740349999999999</v>
      </c>
      <c r="B1473" s="18">
        <v>-103.59629</v>
      </c>
      <c r="C1473" s="2">
        <v>307.10000000000002</v>
      </c>
      <c r="D1473" s="2">
        <v>0.4</v>
      </c>
      <c r="E1473" s="2">
        <v>0.4</v>
      </c>
      <c r="F1473" s="4">
        <v>42644</v>
      </c>
      <c r="G1473" s="2">
        <v>825</v>
      </c>
      <c r="H1473" s="2" t="s">
        <v>0</v>
      </c>
      <c r="I1473" s="2" t="s">
        <v>1</v>
      </c>
      <c r="J1473" s="2" t="s">
        <v>2</v>
      </c>
      <c r="K1473" s="2">
        <v>288.39999999999998</v>
      </c>
      <c r="L1473" s="2">
        <v>0</v>
      </c>
      <c r="M1473" s="6" t="s">
        <v>0</v>
      </c>
      <c r="N1473" s="23"/>
      <c r="O1473" s="21" t="str">
        <f>Comodines[[#This Row],[Lat_trunc]]&amp;Comodines[[#This Row],[Lon_trunc]]</f>
        <v>31.7405-103.5965</v>
      </c>
      <c r="P1473" s="21">
        <f>MROUND(Datos[[#This Row],[Latitude]],IF(Datos[[#This Row],[Latitude]]&lt;0,-Precisión,Precisión))</f>
        <v>31.740500000000001</v>
      </c>
      <c r="Q1473" s="21">
        <f>MROUND(Datos[[#This Row],[Longitude]],IF(Datos[[#This Row],[Longitude]]&lt;0,-Precisión,Precisión))</f>
        <v>-103.59650000000001</v>
      </c>
      <c r="R1473" s="1">
        <v>1472</v>
      </c>
      <c r="S1473" s="5" t="b">
        <f>AND(Datos[[#This Row],[Latitude]]&gt;=Latitud_,Datos[[#This Row],[Latitude]]&lt;=_Latitud)</f>
        <v>0</v>
      </c>
      <c r="T1473" s="2" t="b">
        <f>AND(Datos[[#This Row],[Longitude]]&gt;=Longitud_,Datos[[#This Row],[Longitude]]&lt;=_Longitud)</f>
        <v>0</v>
      </c>
      <c r="U1473" s="2" t="b">
        <f>AND(Comodines[[#This Row],[Latitud]],Comodines[[#This Row],[Longitud]])</f>
        <v>0</v>
      </c>
      <c r="V1473" s="2" t="b">
        <f>IF(COUNTIFS($O$2:O1473,Comodines[[#This Row],[LatT&amp;LonT]],$F$2:F1473,Datos[[#This Row],[Acq_date]]-1)=0,TRUE,FALSE)</f>
        <v>1</v>
      </c>
      <c r="W1473" s="2" t="b">
        <f>AND(Comodines[[#This Row],[L&amp;L]],Comodines[[#This Row],[Nuevo_Fuego]])</f>
        <v>0</v>
      </c>
      <c r="X1473" s="2" t="str">
        <f>IF(Comodines[[#This Row],[L&amp;L]],Comodines[[#This Row],[Contador]],"")</f>
        <v/>
      </c>
      <c r="Y1473" s="2" t="str">
        <f>IFERROR(SMALL(Comodines[L&amp;LC1],COUNTA($U$2:U1473)),"")</f>
        <v/>
      </c>
      <c r="Z1473" s="2" t="str">
        <f>IF(AND(Comodines[[#This Row],[Nuevo_Fuego]],Comodines[[#This Row],[L&amp;L]]),Comodines[[#This Row],[Contador]],"")</f>
        <v/>
      </c>
      <c r="AA1473" s="2" t="str">
        <f>IFERROR(SMALL(Comodines[FuegoC1],COUNTA($W$2:W1473)),"")</f>
        <v/>
      </c>
      <c r="AB1473" s="3"/>
      <c r="AD1473" s="3"/>
      <c r="AE1473" s="3"/>
    </row>
    <row r="1474" spans="1:31" ht="15" x14ac:dyDescent="0.25">
      <c r="A1474" s="25">
        <v>31.709949999999999</v>
      </c>
      <c r="B1474" s="18">
        <v>-103.61134</v>
      </c>
      <c r="C1474" s="2">
        <v>320.7</v>
      </c>
      <c r="D1474" s="2">
        <v>0.4</v>
      </c>
      <c r="E1474" s="2">
        <v>0.4</v>
      </c>
      <c r="F1474" s="4">
        <v>42644</v>
      </c>
      <c r="G1474" s="2">
        <v>825</v>
      </c>
      <c r="H1474" s="2" t="s">
        <v>0</v>
      </c>
      <c r="I1474" s="2" t="s">
        <v>1</v>
      </c>
      <c r="J1474" s="2" t="s">
        <v>2</v>
      </c>
      <c r="K1474" s="2">
        <v>288.7</v>
      </c>
      <c r="L1474" s="2">
        <v>0</v>
      </c>
      <c r="M1474" s="6" t="s">
        <v>0</v>
      </c>
      <c r="N1474" s="23"/>
      <c r="O1474" s="21" t="str">
        <f>Comodines[[#This Row],[Lat_trunc]]&amp;Comodines[[#This Row],[Lon_trunc]]</f>
        <v>31.71-103.6115</v>
      </c>
      <c r="P1474" s="21">
        <f>MROUND(Datos[[#This Row],[Latitude]],IF(Datos[[#This Row],[Latitude]]&lt;0,-Precisión,Precisión))</f>
        <v>31.71</v>
      </c>
      <c r="Q1474" s="21">
        <f>MROUND(Datos[[#This Row],[Longitude]],IF(Datos[[#This Row],[Longitude]]&lt;0,-Precisión,Precisión))</f>
        <v>-103.61150000000001</v>
      </c>
      <c r="R1474" s="1">
        <v>1473</v>
      </c>
      <c r="S1474" s="5" t="b">
        <f>AND(Datos[[#This Row],[Latitude]]&gt;=Latitud_,Datos[[#This Row],[Latitude]]&lt;=_Latitud)</f>
        <v>0</v>
      </c>
      <c r="T1474" s="2" t="b">
        <f>AND(Datos[[#This Row],[Longitude]]&gt;=Longitud_,Datos[[#This Row],[Longitude]]&lt;=_Longitud)</f>
        <v>0</v>
      </c>
      <c r="U1474" s="2" t="b">
        <f>AND(Comodines[[#This Row],[Latitud]],Comodines[[#This Row],[Longitud]])</f>
        <v>0</v>
      </c>
      <c r="V1474" s="2" t="b">
        <f>IF(COUNTIFS($O$2:O1474,Comodines[[#This Row],[LatT&amp;LonT]],$F$2:F1474,Datos[[#This Row],[Acq_date]]-1)=0,TRUE,FALSE)</f>
        <v>1</v>
      </c>
      <c r="W1474" s="2" t="b">
        <f>AND(Comodines[[#This Row],[L&amp;L]],Comodines[[#This Row],[Nuevo_Fuego]])</f>
        <v>0</v>
      </c>
      <c r="X1474" s="2" t="str">
        <f>IF(Comodines[[#This Row],[L&amp;L]],Comodines[[#This Row],[Contador]],"")</f>
        <v/>
      </c>
      <c r="Y1474" s="2" t="str">
        <f>IFERROR(SMALL(Comodines[L&amp;LC1],COUNTA($U$2:U1474)),"")</f>
        <v/>
      </c>
      <c r="Z1474" s="2" t="str">
        <f>IF(AND(Comodines[[#This Row],[Nuevo_Fuego]],Comodines[[#This Row],[L&amp;L]]),Comodines[[#This Row],[Contador]],"")</f>
        <v/>
      </c>
      <c r="AA1474" s="2" t="str">
        <f>IFERROR(SMALL(Comodines[FuegoC1],COUNTA($W$2:W1474)),"")</f>
        <v/>
      </c>
      <c r="AB1474" s="3"/>
      <c r="AD1474" s="3"/>
      <c r="AE1474" s="3"/>
    </row>
    <row r="1475" spans="1:31" ht="15" x14ac:dyDescent="0.25">
      <c r="A1475" s="25">
        <v>31.73179</v>
      </c>
      <c r="B1475" s="18">
        <v>-104.24482</v>
      </c>
      <c r="C1475" s="2">
        <v>305.7</v>
      </c>
      <c r="D1475" s="2">
        <v>0.5</v>
      </c>
      <c r="E1475" s="2">
        <v>0.4</v>
      </c>
      <c r="F1475" s="4">
        <v>42644</v>
      </c>
      <c r="G1475" s="2">
        <v>825</v>
      </c>
      <c r="H1475" s="2" t="s">
        <v>0</v>
      </c>
      <c r="I1475" s="2" t="s">
        <v>1</v>
      </c>
      <c r="J1475" s="2" t="s">
        <v>2</v>
      </c>
      <c r="K1475" s="2">
        <v>287.60000000000002</v>
      </c>
      <c r="L1475" s="2">
        <v>0</v>
      </c>
      <c r="M1475" s="6" t="s">
        <v>0</v>
      </c>
      <c r="N1475" s="23"/>
      <c r="O1475" s="21" t="str">
        <f>Comodines[[#This Row],[Lat_trunc]]&amp;Comodines[[#This Row],[Lon_trunc]]</f>
        <v>31.732-104.245</v>
      </c>
      <c r="P1475" s="21">
        <f>MROUND(Datos[[#This Row],[Latitude]],IF(Datos[[#This Row],[Latitude]]&lt;0,-Precisión,Precisión))</f>
        <v>31.731999999999999</v>
      </c>
      <c r="Q1475" s="21">
        <f>MROUND(Datos[[#This Row],[Longitude]],IF(Datos[[#This Row],[Longitude]]&lt;0,-Precisión,Precisión))</f>
        <v>-104.245</v>
      </c>
      <c r="R1475" s="1">
        <v>1474</v>
      </c>
      <c r="S1475" s="5" t="b">
        <f>AND(Datos[[#This Row],[Latitude]]&gt;=Latitud_,Datos[[#This Row],[Latitude]]&lt;=_Latitud)</f>
        <v>0</v>
      </c>
      <c r="T1475" s="2" t="b">
        <f>AND(Datos[[#This Row],[Longitude]]&gt;=Longitud_,Datos[[#This Row],[Longitude]]&lt;=_Longitud)</f>
        <v>0</v>
      </c>
      <c r="U1475" s="2" t="b">
        <f>AND(Comodines[[#This Row],[Latitud]],Comodines[[#This Row],[Longitud]])</f>
        <v>0</v>
      </c>
      <c r="V1475" s="2" t="b">
        <f>IF(COUNTIFS($O$2:O1475,Comodines[[#This Row],[LatT&amp;LonT]],$F$2:F1475,Datos[[#This Row],[Acq_date]]-1)=0,TRUE,FALSE)</f>
        <v>1</v>
      </c>
      <c r="W1475" s="2" t="b">
        <f>AND(Comodines[[#This Row],[L&amp;L]],Comodines[[#This Row],[Nuevo_Fuego]])</f>
        <v>0</v>
      </c>
      <c r="X1475" s="2" t="str">
        <f>IF(Comodines[[#This Row],[L&amp;L]],Comodines[[#This Row],[Contador]],"")</f>
        <v/>
      </c>
      <c r="Y1475" s="2" t="str">
        <f>IFERROR(SMALL(Comodines[L&amp;LC1],COUNTA($U$2:U1475)),"")</f>
        <v/>
      </c>
      <c r="Z1475" s="2" t="str">
        <f>IF(AND(Comodines[[#This Row],[Nuevo_Fuego]],Comodines[[#This Row],[L&amp;L]]),Comodines[[#This Row],[Contador]],"")</f>
        <v/>
      </c>
      <c r="AA1475" s="2" t="str">
        <f>IFERROR(SMALL(Comodines[FuegoC1],COUNTA($W$2:W1475)),"")</f>
        <v/>
      </c>
      <c r="AB1475" s="3"/>
      <c r="AD1475" s="3"/>
      <c r="AE1475" s="3"/>
    </row>
    <row r="1476" spans="1:31" ht="15" x14ac:dyDescent="0.25">
      <c r="A1476" s="25">
        <v>29.955970000000001</v>
      </c>
      <c r="B1476" s="18">
        <v>-93.880600000000001</v>
      </c>
      <c r="C1476" s="2">
        <v>338.4</v>
      </c>
      <c r="D1476" s="2">
        <v>0.5</v>
      </c>
      <c r="E1476" s="2">
        <v>0.5</v>
      </c>
      <c r="F1476" s="4">
        <v>42644</v>
      </c>
      <c r="G1476" s="2">
        <v>825</v>
      </c>
      <c r="H1476" s="2" t="s">
        <v>0</v>
      </c>
      <c r="I1476" s="2" t="s">
        <v>1</v>
      </c>
      <c r="J1476" s="2" t="s">
        <v>2</v>
      </c>
      <c r="K1476" s="2">
        <v>281.5</v>
      </c>
      <c r="L1476" s="2">
        <v>0</v>
      </c>
      <c r="M1476" s="6" t="s">
        <v>0</v>
      </c>
      <c r="N1476" s="23"/>
      <c r="O1476" s="21" t="str">
        <f>Comodines[[#This Row],[Lat_trunc]]&amp;Comodines[[#This Row],[Lon_trunc]]</f>
        <v>29.956-93.8805</v>
      </c>
      <c r="P1476" s="21">
        <f>MROUND(Datos[[#This Row],[Latitude]],IF(Datos[[#This Row],[Latitude]]&lt;0,-Precisión,Precisión))</f>
        <v>29.956</v>
      </c>
      <c r="Q1476" s="21">
        <f>MROUND(Datos[[#This Row],[Longitude]],IF(Datos[[#This Row],[Longitude]]&lt;0,-Precisión,Precisión))</f>
        <v>-93.880499999999998</v>
      </c>
      <c r="R1476" s="1">
        <v>1475</v>
      </c>
      <c r="S1476" s="5" t="b">
        <f>AND(Datos[[#This Row],[Latitude]]&gt;=Latitud_,Datos[[#This Row],[Latitude]]&lt;=_Latitud)</f>
        <v>0</v>
      </c>
      <c r="T1476" s="2" t="b">
        <f>AND(Datos[[#This Row],[Longitude]]&gt;=Longitud_,Datos[[#This Row],[Longitude]]&lt;=_Longitud)</f>
        <v>0</v>
      </c>
      <c r="U1476" s="2" t="b">
        <f>AND(Comodines[[#This Row],[Latitud]],Comodines[[#This Row],[Longitud]])</f>
        <v>0</v>
      </c>
      <c r="V1476" s="2" t="b">
        <f>IF(COUNTIFS($O$2:O1476,Comodines[[#This Row],[LatT&amp;LonT]],$F$2:F1476,Datos[[#This Row],[Acq_date]]-1)=0,TRUE,FALSE)</f>
        <v>1</v>
      </c>
      <c r="W1476" s="2" t="b">
        <f>AND(Comodines[[#This Row],[L&amp;L]],Comodines[[#This Row],[Nuevo_Fuego]])</f>
        <v>0</v>
      </c>
      <c r="X1476" s="2" t="str">
        <f>IF(Comodines[[#This Row],[L&amp;L]],Comodines[[#This Row],[Contador]],"")</f>
        <v/>
      </c>
      <c r="Y1476" s="2" t="str">
        <f>IFERROR(SMALL(Comodines[L&amp;LC1],COUNTA($U$2:U1476)),"")</f>
        <v/>
      </c>
      <c r="Z1476" s="2" t="str">
        <f>IF(AND(Comodines[[#This Row],[Nuevo_Fuego]],Comodines[[#This Row],[L&amp;L]]),Comodines[[#This Row],[Contador]],"")</f>
        <v/>
      </c>
      <c r="AA1476" s="2" t="str">
        <f>IFERROR(SMALL(Comodines[FuegoC1],COUNTA($W$2:W1476)),"")</f>
        <v/>
      </c>
      <c r="AB1476" s="3"/>
      <c r="AD1476" s="3"/>
      <c r="AE1476" s="3"/>
    </row>
    <row r="1477" spans="1:31" ht="15" x14ac:dyDescent="0.25">
      <c r="A1477" s="25">
        <v>29.956969999999998</v>
      </c>
      <c r="B1477" s="18">
        <v>-93.885339999999999</v>
      </c>
      <c r="C1477" s="2">
        <v>300.7</v>
      </c>
      <c r="D1477" s="2">
        <v>0.5</v>
      </c>
      <c r="E1477" s="2">
        <v>0.5</v>
      </c>
      <c r="F1477" s="4">
        <v>42644</v>
      </c>
      <c r="G1477" s="2">
        <v>825</v>
      </c>
      <c r="H1477" s="2" t="s">
        <v>0</v>
      </c>
      <c r="I1477" s="2" t="s">
        <v>1</v>
      </c>
      <c r="J1477" s="2" t="s">
        <v>2</v>
      </c>
      <c r="K1477" s="2">
        <v>279.89999999999998</v>
      </c>
      <c r="L1477" s="2">
        <v>0</v>
      </c>
      <c r="M1477" s="6" t="s">
        <v>0</v>
      </c>
      <c r="N1477" s="23"/>
      <c r="O1477" s="21" t="str">
        <f>Comodines[[#This Row],[Lat_trunc]]&amp;Comodines[[#This Row],[Lon_trunc]]</f>
        <v>29.957-93.8855</v>
      </c>
      <c r="P1477" s="21">
        <f>MROUND(Datos[[#This Row],[Latitude]],IF(Datos[[#This Row],[Latitude]]&lt;0,-Precisión,Precisión))</f>
        <v>29.957000000000001</v>
      </c>
      <c r="Q1477" s="21">
        <f>MROUND(Datos[[#This Row],[Longitude]],IF(Datos[[#This Row],[Longitude]]&lt;0,-Precisión,Precisión))</f>
        <v>-93.885500000000008</v>
      </c>
      <c r="R1477" s="1">
        <v>1476</v>
      </c>
      <c r="S1477" s="5" t="b">
        <f>AND(Datos[[#This Row],[Latitude]]&gt;=Latitud_,Datos[[#This Row],[Latitude]]&lt;=_Latitud)</f>
        <v>0</v>
      </c>
      <c r="T1477" s="2" t="b">
        <f>AND(Datos[[#This Row],[Longitude]]&gt;=Longitud_,Datos[[#This Row],[Longitude]]&lt;=_Longitud)</f>
        <v>0</v>
      </c>
      <c r="U1477" s="2" t="b">
        <f>AND(Comodines[[#This Row],[Latitud]],Comodines[[#This Row],[Longitud]])</f>
        <v>0</v>
      </c>
      <c r="V1477" s="2" t="b">
        <f>IF(COUNTIFS($O$2:O1477,Comodines[[#This Row],[LatT&amp;LonT]],$F$2:F1477,Datos[[#This Row],[Acq_date]]-1)=0,TRUE,FALSE)</f>
        <v>1</v>
      </c>
      <c r="W1477" s="2" t="b">
        <f>AND(Comodines[[#This Row],[L&amp;L]],Comodines[[#This Row],[Nuevo_Fuego]])</f>
        <v>0</v>
      </c>
      <c r="X1477" s="2" t="str">
        <f>IF(Comodines[[#This Row],[L&amp;L]],Comodines[[#This Row],[Contador]],"")</f>
        <v/>
      </c>
      <c r="Y1477" s="2" t="str">
        <f>IFERROR(SMALL(Comodines[L&amp;LC1],COUNTA($U$2:U1477)),"")</f>
        <v/>
      </c>
      <c r="Z1477" s="2" t="str">
        <f>IF(AND(Comodines[[#This Row],[Nuevo_Fuego]],Comodines[[#This Row],[L&amp;L]]),Comodines[[#This Row],[Contador]],"")</f>
        <v/>
      </c>
      <c r="AA1477" s="2" t="str">
        <f>IFERROR(SMALL(Comodines[FuegoC1],COUNTA($W$2:W1477)),"")</f>
        <v/>
      </c>
      <c r="AB1477" s="3"/>
      <c r="AD1477" s="3"/>
      <c r="AE1477" s="3"/>
    </row>
    <row r="1478" spans="1:31" ht="15" x14ac:dyDescent="0.25">
      <c r="A1478" s="25">
        <v>31.69781</v>
      </c>
      <c r="B1478" s="18">
        <v>-104.15178</v>
      </c>
      <c r="C1478" s="2">
        <v>296.89999999999998</v>
      </c>
      <c r="D1478" s="2">
        <v>0.5</v>
      </c>
      <c r="E1478" s="2">
        <v>0.4</v>
      </c>
      <c r="F1478" s="4">
        <v>42644</v>
      </c>
      <c r="G1478" s="2">
        <v>825</v>
      </c>
      <c r="H1478" s="2" t="s">
        <v>0</v>
      </c>
      <c r="I1478" s="2" t="s">
        <v>1</v>
      </c>
      <c r="J1478" s="2" t="s">
        <v>2</v>
      </c>
      <c r="K1478" s="2">
        <v>286.89999999999998</v>
      </c>
      <c r="L1478" s="2">
        <v>0</v>
      </c>
      <c r="M1478" s="6" t="s">
        <v>0</v>
      </c>
      <c r="N1478" s="23"/>
      <c r="O1478" s="21" t="str">
        <f>Comodines[[#This Row],[Lat_trunc]]&amp;Comodines[[#This Row],[Lon_trunc]]</f>
        <v>31.698-104.152</v>
      </c>
      <c r="P1478" s="21">
        <f>MROUND(Datos[[#This Row],[Latitude]],IF(Datos[[#This Row],[Latitude]]&lt;0,-Precisión,Precisión))</f>
        <v>31.698</v>
      </c>
      <c r="Q1478" s="21">
        <f>MROUND(Datos[[#This Row],[Longitude]],IF(Datos[[#This Row],[Longitude]]&lt;0,-Precisión,Precisión))</f>
        <v>-104.152</v>
      </c>
      <c r="R1478" s="1">
        <v>1477</v>
      </c>
      <c r="S1478" s="5" t="b">
        <f>AND(Datos[[#This Row],[Latitude]]&gt;=Latitud_,Datos[[#This Row],[Latitude]]&lt;=_Latitud)</f>
        <v>0</v>
      </c>
      <c r="T1478" s="2" t="b">
        <f>AND(Datos[[#This Row],[Longitude]]&gt;=Longitud_,Datos[[#This Row],[Longitude]]&lt;=_Longitud)</f>
        <v>0</v>
      </c>
      <c r="U1478" s="2" t="b">
        <f>AND(Comodines[[#This Row],[Latitud]],Comodines[[#This Row],[Longitud]])</f>
        <v>0</v>
      </c>
      <c r="V1478" s="2" t="b">
        <f>IF(COUNTIFS($O$2:O1478,Comodines[[#This Row],[LatT&amp;LonT]],$F$2:F1478,Datos[[#This Row],[Acq_date]]-1)=0,TRUE,FALSE)</f>
        <v>1</v>
      </c>
      <c r="W1478" s="2" t="b">
        <f>AND(Comodines[[#This Row],[L&amp;L]],Comodines[[#This Row],[Nuevo_Fuego]])</f>
        <v>0</v>
      </c>
      <c r="X1478" s="2" t="str">
        <f>IF(Comodines[[#This Row],[L&amp;L]],Comodines[[#This Row],[Contador]],"")</f>
        <v/>
      </c>
      <c r="Y1478" s="2" t="str">
        <f>IFERROR(SMALL(Comodines[L&amp;LC1],COUNTA($U$2:U1478)),"")</f>
        <v/>
      </c>
      <c r="Z1478" s="2" t="str">
        <f>IF(AND(Comodines[[#This Row],[Nuevo_Fuego]],Comodines[[#This Row],[L&amp;L]]),Comodines[[#This Row],[Contador]],"")</f>
        <v/>
      </c>
      <c r="AA1478" s="2" t="str">
        <f>IFERROR(SMALL(Comodines[FuegoC1],COUNTA($W$2:W1478)),"")</f>
        <v/>
      </c>
      <c r="AB1478" s="3"/>
      <c r="AD1478" s="3"/>
      <c r="AE1478" s="3"/>
    </row>
    <row r="1479" spans="1:31" ht="15" x14ac:dyDescent="0.25">
      <c r="A1479" s="25">
        <v>30.456050000000001</v>
      </c>
      <c r="B1479" s="18">
        <v>-97.718860000000006</v>
      </c>
      <c r="C1479" s="2">
        <v>300.5</v>
      </c>
      <c r="D1479" s="2">
        <v>0.4</v>
      </c>
      <c r="E1479" s="2">
        <v>0.4</v>
      </c>
      <c r="F1479" s="4">
        <v>42644</v>
      </c>
      <c r="G1479" s="2">
        <v>825</v>
      </c>
      <c r="H1479" s="2" t="s">
        <v>0</v>
      </c>
      <c r="I1479" s="2" t="s">
        <v>1</v>
      </c>
      <c r="J1479" s="2" t="s">
        <v>2</v>
      </c>
      <c r="K1479" s="2">
        <v>283.5</v>
      </c>
      <c r="L1479" s="2">
        <v>0</v>
      </c>
      <c r="M1479" s="6" t="s">
        <v>0</v>
      </c>
      <c r="N1479" s="23"/>
      <c r="O1479" s="21" t="str">
        <f>Comodines[[#This Row],[Lat_trunc]]&amp;Comodines[[#This Row],[Lon_trunc]]</f>
        <v>30.456-97.719</v>
      </c>
      <c r="P1479" s="21">
        <f>MROUND(Datos[[#This Row],[Latitude]],IF(Datos[[#This Row],[Latitude]]&lt;0,-Precisión,Precisión))</f>
        <v>30.456</v>
      </c>
      <c r="Q1479" s="21">
        <f>MROUND(Datos[[#This Row],[Longitude]],IF(Datos[[#This Row],[Longitude]]&lt;0,-Precisión,Precisión))</f>
        <v>-97.719000000000008</v>
      </c>
      <c r="R1479" s="1">
        <v>1478</v>
      </c>
      <c r="S1479" s="5" t="b">
        <f>AND(Datos[[#This Row],[Latitude]]&gt;=Latitud_,Datos[[#This Row],[Latitude]]&lt;=_Latitud)</f>
        <v>0</v>
      </c>
      <c r="T1479" s="2" t="b">
        <f>AND(Datos[[#This Row],[Longitude]]&gt;=Longitud_,Datos[[#This Row],[Longitude]]&lt;=_Longitud)</f>
        <v>0</v>
      </c>
      <c r="U1479" s="2" t="b">
        <f>AND(Comodines[[#This Row],[Latitud]],Comodines[[#This Row],[Longitud]])</f>
        <v>0</v>
      </c>
      <c r="V1479" s="2" t="b">
        <f>IF(COUNTIFS($O$2:O1479,Comodines[[#This Row],[LatT&amp;LonT]],$F$2:F1479,Datos[[#This Row],[Acq_date]]-1)=0,TRUE,FALSE)</f>
        <v>1</v>
      </c>
      <c r="W1479" s="2" t="b">
        <f>AND(Comodines[[#This Row],[L&amp;L]],Comodines[[#This Row],[Nuevo_Fuego]])</f>
        <v>0</v>
      </c>
      <c r="X1479" s="2" t="str">
        <f>IF(Comodines[[#This Row],[L&amp;L]],Comodines[[#This Row],[Contador]],"")</f>
        <v/>
      </c>
      <c r="Y1479" s="2" t="str">
        <f>IFERROR(SMALL(Comodines[L&amp;LC1],COUNTA($U$2:U1479)),"")</f>
        <v/>
      </c>
      <c r="Z1479" s="2" t="str">
        <f>IF(AND(Comodines[[#This Row],[Nuevo_Fuego]],Comodines[[#This Row],[L&amp;L]]),Comodines[[#This Row],[Contador]],"")</f>
        <v/>
      </c>
      <c r="AA1479" s="2" t="str">
        <f>IFERROR(SMALL(Comodines[FuegoC1],COUNTA($W$2:W1479)),"")</f>
        <v/>
      </c>
      <c r="AB1479" s="3"/>
      <c r="AD1479" s="3"/>
      <c r="AE1479" s="3"/>
    </row>
    <row r="1480" spans="1:31" ht="15" x14ac:dyDescent="0.25">
      <c r="A1480" s="25">
        <v>29.741980000000002</v>
      </c>
      <c r="B1480" s="18">
        <v>-95.125219999999999</v>
      </c>
      <c r="C1480" s="2">
        <v>308.39999999999998</v>
      </c>
      <c r="D1480" s="2">
        <v>0.4</v>
      </c>
      <c r="E1480" s="2">
        <v>0.5</v>
      </c>
      <c r="F1480" s="4">
        <v>42644</v>
      </c>
      <c r="G1480" s="2">
        <v>825</v>
      </c>
      <c r="H1480" s="2" t="s">
        <v>0</v>
      </c>
      <c r="I1480" s="2" t="s">
        <v>1</v>
      </c>
      <c r="J1480" s="2" t="s">
        <v>2</v>
      </c>
      <c r="K1480" s="2">
        <v>289.3</v>
      </c>
      <c r="L1480" s="2">
        <v>0</v>
      </c>
      <c r="M1480" s="6" t="s">
        <v>0</v>
      </c>
      <c r="N1480" s="23"/>
      <c r="O1480" s="21" t="str">
        <f>Comodines[[#This Row],[Lat_trunc]]&amp;Comodines[[#This Row],[Lon_trunc]]</f>
        <v>29.742-95.125</v>
      </c>
      <c r="P1480" s="21">
        <f>MROUND(Datos[[#This Row],[Latitude]],IF(Datos[[#This Row],[Latitude]]&lt;0,-Precisión,Precisión))</f>
        <v>29.742000000000001</v>
      </c>
      <c r="Q1480" s="21">
        <f>MROUND(Datos[[#This Row],[Longitude]],IF(Datos[[#This Row],[Longitude]]&lt;0,-Precisión,Precisión))</f>
        <v>-95.125</v>
      </c>
      <c r="R1480" s="1">
        <v>1479</v>
      </c>
      <c r="S1480" s="5" t="b">
        <f>AND(Datos[[#This Row],[Latitude]]&gt;=Latitud_,Datos[[#This Row],[Latitude]]&lt;=_Latitud)</f>
        <v>0</v>
      </c>
      <c r="T1480" s="2" t="b">
        <f>AND(Datos[[#This Row],[Longitude]]&gt;=Longitud_,Datos[[#This Row],[Longitude]]&lt;=_Longitud)</f>
        <v>0</v>
      </c>
      <c r="U1480" s="2" t="b">
        <f>AND(Comodines[[#This Row],[Latitud]],Comodines[[#This Row],[Longitud]])</f>
        <v>0</v>
      </c>
      <c r="V1480" s="2" t="b">
        <f>IF(COUNTIFS($O$2:O1480,Comodines[[#This Row],[LatT&amp;LonT]],$F$2:F1480,Datos[[#This Row],[Acq_date]]-1)=0,TRUE,FALSE)</f>
        <v>1</v>
      </c>
      <c r="W1480" s="2" t="b">
        <f>AND(Comodines[[#This Row],[L&amp;L]],Comodines[[#This Row],[Nuevo_Fuego]])</f>
        <v>0</v>
      </c>
      <c r="X1480" s="2" t="str">
        <f>IF(Comodines[[#This Row],[L&amp;L]],Comodines[[#This Row],[Contador]],"")</f>
        <v/>
      </c>
      <c r="Y1480" s="2" t="str">
        <f>IFERROR(SMALL(Comodines[L&amp;LC1],COUNTA($U$2:U1480)),"")</f>
        <v/>
      </c>
      <c r="Z1480" s="2" t="str">
        <f>IF(AND(Comodines[[#This Row],[Nuevo_Fuego]],Comodines[[#This Row],[L&amp;L]]),Comodines[[#This Row],[Contador]],"")</f>
        <v/>
      </c>
      <c r="AA1480" s="2" t="str">
        <f>IFERROR(SMALL(Comodines[FuegoC1],COUNTA($W$2:W1480)),"")</f>
        <v/>
      </c>
      <c r="AB1480" s="3"/>
      <c r="AD1480" s="3"/>
      <c r="AE1480" s="3"/>
    </row>
    <row r="1481" spans="1:31" ht="15" x14ac:dyDescent="0.25">
      <c r="A1481" s="25">
        <v>31.138010000000001</v>
      </c>
      <c r="B1481" s="18">
        <v>-103.79413</v>
      </c>
      <c r="C1481" s="2">
        <v>297.60000000000002</v>
      </c>
      <c r="D1481" s="2">
        <v>0.4</v>
      </c>
      <c r="E1481" s="2">
        <v>0.4</v>
      </c>
      <c r="F1481" s="4">
        <v>42644</v>
      </c>
      <c r="G1481" s="2">
        <v>825</v>
      </c>
      <c r="H1481" s="2" t="s">
        <v>0</v>
      </c>
      <c r="I1481" s="2" t="s">
        <v>1</v>
      </c>
      <c r="J1481" s="2" t="s">
        <v>2</v>
      </c>
      <c r="K1481" s="2">
        <v>277.89999999999998</v>
      </c>
      <c r="L1481" s="2">
        <v>0</v>
      </c>
      <c r="M1481" s="6" t="s">
        <v>0</v>
      </c>
      <c r="N1481" s="23"/>
      <c r="O1481" s="21" t="str">
        <f>Comodines[[#This Row],[Lat_trunc]]&amp;Comodines[[#This Row],[Lon_trunc]]</f>
        <v>31.138-103.794</v>
      </c>
      <c r="P1481" s="21">
        <f>MROUND(Datos[[#This Row],[Latitude]],IF(Datos[[#This Row],[Latitude]]&lt;0,-Precisión,Precisión))</f>
        <v>31.138000000000002</v>
      </c>
      <c r="Q1481" s="21">
        <f>MROUND(Datos[[#This Row],[Longitude]],IF(Datos[[#This Row],[Longitude]]&lt;0,-Precisión,Precisión))</f>
        <v>-103.794</v>
      </c>
      <c r="R1481" s="1">
        <v>1480</v>
      </c>
      <c r="S1481" s="5" t="b">
        <f>AND(Datos[[#This Row],[Latitude]]&gt;=Latitud_,Datos[[#This Row],[Latitude]]&lt;=_Latitud)</f>
        <v>0</v>
      </c>
      <c r="T1481" s="2" t="b">
        <f>AND(Datos[[#This Row],[Longitude]]&gt;=Longitud_,Datos[[#This Row],[Longitude]]&lt;=_Longitud)</f>
        <v>0</v>
      </c>
      <c r="U1481" s="2" t="b">
        <f>AND(Comodines[[#This Row],[Latitud]],Comodines[[#This Row],[Longitud]])</f>
        <v>0</v>
      </c>
      <c r="V1481" s="2" t="b">
        <f>IF(COUNTIFS($O$2:O1481,Comodines[[#This Row],[LatT&amp;LonT]],$F$2:F1481,Datos[[#This Row],[Acq_date]]-1)=0,TRUE,FALSE)</f>
        <v>1</v>
      </c>
      <c r="W1481" s="2" t="b">
        <f>AND(Comodines[[#This Row],[L&amp;L]],Comodines[[#This Row],[Nuevo_Fuego]])</f>
        <v>0</v>
      </c>
      <c r="X1481" s="2" t="str">
        <f>IF(Comodines[[#This Row],[L&amp;L]],Comodines[[#This Row],[Contador]],"")</f>
        <v/>
      </c>
      <c r="Y1481" s="2" t="str">
        <f>IFERROR(SMALL(Comodines[L&amp;LC1],COUNTA($U$2:U1481)),"")</f>
        <v/>
      </c>
      <c r="Z1481" s="2" t="str">
        <f>IF(AND(Comodines[[#This Row],[Nuevo_Fuego]],Comodines[[#This Row],[L&amp;L]]),Comodines[[#This Row],[Contador]],"")</f>
        <v/>
      </c>
      <c r="AA1481" s="2" t="str">
        <f>IFERROR(SMALL(Comodines[FuegoC1],COUNTA($W$2:W1481)),"")</f>
        <v/>
      </c>
      <c r="AB1481" s="3"/>
      <c r="AD1481" s="3"/>
      <c r="AE1481" s="3"/>
    </row>
    <row r="1482" spans="1:31" ht="15" x14ac:dyDescent="0.25">
      <c r="A1482" s="25">
        <v>29.56203</v>
      </c>
      <c r="B1482" s="18">
        <v>-95.448520000000002</v>
      </c>
      <c r="C1482" s="2">
        <v>301.7</v>
      </c>
      <c r="D1482" s="2">
        <v>0.4</v>
      </c>
      <c r="E1482" s="2">
        <v>0.4</v>
      </c>
      <c r="F1482" s="4">
        <v>42644</v>
      </c>
      <c r="G1482" s="2">
        <v>825</v>
      </c>
      <c r="H1482" s="2" t="s">
        <v>0</v>
      </c>
      <c r="I1482" s="2" t="s">
        <v>1</v>
      </c>
      <c r="J1482" s="2" t="s">
        <v>2</v>
      </c>
      <c r="K1482" s="2">
        <v>282.7</v>
      </c>
      <c r="L1482" s="2">
        <v>0</v>
      </c>
      <c r="M1482" s="6" t="s">
        <v>0</v>
      </c>
      <c r="N1482" s="23"/>
      <c r="O1482" s="21" t="str">
        <f>Comodines[[#This Row],[Lat_trunc]]&amp;Comodines[[#This Row],[Lon_trunc]]</f>
        <v>29.562-95.4485</v>
      </c>
      <c r="P1482" s="21">
        <f>MROUND(Datos[[#This Row],[Latitude]],IF(Datos[[#This Row],[Latitude]]&lt;0,-Precisión,Precisión))</f>
        <v>29.562000000000001</v>
      </c>
      <c r="Q1482" s="21">
        <f>MROUND(Datos[[#This Row],[Longitude]],IF(Datos[[#This Row],[Longitude]]&lt;0,-Precisión,Precisión))</f>
        <v>-95.448499999999996</v>
      </c>
      <c r="R1482" s="1">
        <v>1481</v>
      </c>
      <c r="S1482" s="5" t="b">
        <f>AND(Datos[[#This Row],[Latitude]]&gt;=Latitud_,Datos[[#This Row],[Latitude]]&lt;=_Latitud)</f>
        <v>0</v>
      </c>
      <c r="T1482" s="2" t="b">
        <f>AND(Datos[[#This Row],[Longitude]]&gt;=Longitud_,Datos[[#This Row],[Longitude]]&lt;=_Longitud)</f>
        <v>0</v>
      </c>
      <c r="U1482" s="2" t="b">
        <f>AND(Comodines[[#This Row],[Latitud]],Comodines[[#This Row],[Longitud]])</f>
        <v>0</v>
      </c>
      <c r="V1482" s="2" t="b">
        <f>IF(COUNTIFS($O$2:O1482,Comodines[[#This Row],[LatT&amp;LonT]],$F$2:F1482,Datos[[#This Row],[Acq_date]]-1)=0,TRUE,FALSE)</f>
        <v>1</v>
      </c>
      <c r="W1482" s="2" t="b">
        <f>AND(Comodines[[#This Row],[L&amp;L]],Comodines[[#This Row],[Nuevo_Fuego]])</f>
        <v>0</v>
      </c>
      <c r="X1482" s="2" t="str">
        <f>IF(Comodines[[#This Row],[L&amp;L]],Comodines[[#This Row],[Contador]],"")</f>
        <v/>
      </c>
      <c r="Y1482" s="2" t="str">
        <f>IFERROR(SMALL(Comodines[L&amp;LC1],COUNTA($U$2:U1482)),"")</f>
        <v/>
      </c>
      <c r="Z1482" s="2" t="str">
        <f>IF(AND(Comodines[[#This Row],[Nuevo_Fuego]],Comodines[[#This Row],[L&amp;L]]),Comodines[[#This Row],[Contador]],"")</f>
        <v/>
      </c>
      <c r="AA1482" s="2" t="str">
        <f>IFERROR(SMALL(Comodines[FuegoC1],COUNTA($W$2:W1482)),"")</f>
        <v/>
      </c>
      <c r="AB1482" s="3"/>
      <c r="AD1482" s="3"/>
      <c r="AE1482" s="3"/>
    </row>
    <row r="1483" spans="1:31" ht="15" x14ac:dyDescent="0.25">
      <c r="A1483" s="25">
        <v>32.372779999999999</v>
      </c>
      <c r="B1483" s="18">
        <v>-117.06851</v>
      </c>
      <c r="C1483" s="2">
        <v>305.2</v>
      </c>
      <c r="D1483" s="2">
        <v>0.5</v>
      </c>
      <c r="E1483" s="2">
        <v>0.5</v>
      </c>
      <c r="F1483" s="4">
        <v>42644</v>
      </c>
      <c r="G1483" s="2">
        <v>1010</v>
      </c>
      <c r="H1483" s="2" t="s">
        <v>0</v>
      </c>
      <c r="I1483" s="2" t="s">
        <v>1</v>
      </c>
      <c r="J1483" s="2" t="s">
        <v>2</v>
      </c>
      <c r="K1483" s="2">
        <v>290.3</v>
      </c>
      <c r="L1483" s="2">
        <v>0</v>
      </c>
      <c r="M1483" s="6" t="s">
        <v>0</v>
      </c>
      <c r="N1483" s="23"/>
      <c r="O1483" s="21" t="str">
        <f>Comodines[[#This Row],[Lat_trunc]]&amp;Comodines[[#This Row],[Lon_trunc]]</f>
        <v>32.373-117.0685</v>
      </c>
      <c r="P1483" s="21">
        <f>MROUND(Datos[[#This Row],[Latitude]],IF(Datos[[#This Row],[Latitude]]&lt;0,-Precisión,Precisión))</f>
        <v>32.372999999999998</v>
      </c>
      <c r="Q1483" s="21">
        <f>MROUND(Datos[[#This Row],[Longitude]],IF(Datos[[#This Row],[Longitude]]&lt;0,-Precisión,Precisión))</f>
        <v>-117.0685</v>
      </c>
      <c r="R1483" s="1">
        <v>1482</v>
      </c>
      <c r="S1483" s="5" t="b">
        <f>AND(Datos[[#This Row],[Latitude]]&gt;=Latitud_,Datos[[#This Row],[Latitude]]&lt;=_Latitud)</f>
        <v>0</v>
      </c>
      <c r="T1483" s="2" t="b">
        <f>AND(Datos[[#This Row],[Longitude]]&gt;=Longitud_,Datos[[#This Row],[Longitude]]&lt;=_Longitud)</f>
        <v>0</v>
      </c>
      <c r="U1483" s="2" t="b">
        <f>AND(Comodines[[#This Row],[Latitud]],Comodines[[#This Row],[Longitud]])</f>
        <v>0</v>
      </c>
      <c r="V1483" s="2" t="b">
        <f>IF(COUNTIFS($O$2:O1483,Comodines[[#This Row],[LatT&amp;LonT]],$F$2:F1483,Datos[[#This Row],[Acq_date]]-1)=0,TRUE,FALSE)</f>
        <v>1</v>
      </c>
      <c r="W1483" s="2" t="b">
        <f>AND(Comodines[[#This Row],[L&amp;L]],Comodines[[#This Row],[Nuevo_Fuego]])</f>
        <v>0</v>
      </c>
      <c r="X1483" s="2" t="str">
        <f>IF(Comodines[[#This Row],[L&amp;L]],Comodines[[#This Row],[Contador]],"")</f>
        <v/>
      </c>
      <c r="Y1483" s="2" t="str">
        <f>IFERROR(SMALL(Comodines[L&amp;LC1],COUNTA($U$2:U1483)),"")</f>
        <v/>
      </c>
      <c r="Z1483" s="2" t="str">
        <f>IF(AND(Comodines[[#This Row],[Nuevo_Fuego]],Comodines[[#This Row],[L&amp;L]]),Comodines[[#This Row],[Contador]],"")</f>
        <v/>
      </c>
      <c r="AA1483" s="2" t="str">
        <f>IFERROR(SMALL(Comodines[FuegoC1],COUNTA($W$2:W1483)),"")</f>
        <v/>
      </c>
      <c r="AB1483" s="3"/>
      <c r="AD1483" s="3"/>
      <c r="AE1483" s="3"/>
    </row>
    <row r="1484" spans="1:31" ht="15" x14ac:dyDescent="0.25">
      <c r="A1484" s="25">
        <v>33.41872</v>
      </c>
      <c r="B1484" s="18">
        <v>-110.86781999999999</v>
      </c>
      <c r="C1484" s="2">
        <v>303.89999999999998</v>
      </c>
      <c r="D1484" s="2">
        <v>0.6</v>
      </c>
      <c r="E1484" s="2">
        <v>0.7</v>
      </c>
      <c r="F1484" s="4">
        <v>42644</v>
      </c>
      <c r="G1484" s="2">
        <v>1005</v>
      </c>
      <c r="H1484" s="2" t="s">
        <v>0</v>
      </c>
      <c r="I1484" s="2" t="s">
        <v>1</v>
      </c>
      <c r="J1484" s="2" t="s">
        <v>2</v>
      </c>
      <c r="K1484" s="2">
        <v>285.5</v>
      </c>
      <c r="L1484" s="2">
        <v>0</v>
      </c>
      <c r="M1484" s="6" t="s">
        <v>0</v>
      </c>
      <c r="N1484" s="23"/>
      <c r="O1484" s="21" t="str">
        <f>Comodines[[#This Row],[Lat_trunc]]&amp;Comodines[[#This Row],[Lon_trunc]]</f>
        <v>33.4185-110.868</v>
      </c>
      <c r="P1484" s="21">
        <f>MROUND(Datos[[#This Row],[Latitude]],IF(Datos[[#This Row],[Latitude]]&lt;0,-Precisión,Precisión))</f>
        <v>33.418500000000002</v>
      </c>
      <c r="Q1484" s="21">
        <f>MROUND(Datos[[#This Row],[Longitude]],IF(Datos[[#This Row],[Longitude]]&lt;0,-Precisión,Precisión))</f>
        <v>-110.86800000000001</v>
      </c>
      <c r="R1484" s="1">
        <v>1483</v>
      </c>
      <c r="S1484" s="5" t="b">
        <f>AND(Datos[[#This Row],[Latitude]]&gt;=Latitud_,Datos[[#This Row],[Latitude]]&lt;=_Latitud)</f>
        <v>0</v>
      </c>
      <c r="T1484" s="2" t="b">
        <f>AND(Datos[[#This Row],[Longitude]]&gt;=Longitud_,Datos[[#This Row],[Longitude]]&lt;=_Longitud)</f>
        <v>0</v>
      </c>
      <c r="U1484" s="2" t="b">
        <f>AND(Comodines[[#This Row],[Latitud]],Comodines[[#This Row],[Longitud]])</f>
        <v>0</v>
      </c>
      <c r="V1484" s="2" t="b">
        <f>IF(COUNTIFS($O$2:O1484,Comodines[[#This Row],[LatT&amp;LonT]],$F$2:F1484,Datos[[#This Row],[Acq_date]]-1)=0,TRUE,FALSE)</f>
        <v>0</v>
      </c>
      <c r="W1484" s="2" t="b">
        <f>AND(Comodines[[#This Row],[L&amp;L]],Comodines[[#This Row],[Nuevo_Fuego]])</f>
        <v>0</v>
      </c>
      <c r="X1484" s="2" t="str">
        <f>IF(Comodines[[#This Row],[L&amp;L]],Comodines[[#This Row],[Contador]],"")</f>
        <v/>
      </c>
      <c r="Y1484" s="2" t="str">
        <f>IFERROR(SMALL(Comodines[L&amp;LC1],COUNTA($U$2:U1484)),"")</f>
        <v/>
      </c>
      <c r="Z1484" s="2" t="str">
        <f>IF(AND(Comodines[[#This Row],[Nuevo_Fuego]],Comodines[[#This Row],[L&amp;L]]),Comodines[[#This Row],[Contador]],"")</f>
        <v/>
      </c>
      <c r="AA1484" s="2" t="str">
        <f>IFERROR(SMALL(Comodines[FuegoC1],COUNTA($W$2:W1484)),"")</f>
        <v/>
      </c>
      <c r="AB1484" s="3"/>
      <c r="AD1484" s="3"/>
      <c r="AE1484" s="3"/>
    </row>
    <row r="1485" spans="1:31" ht="15" x14ac:dyDescent="0.25">
      <c r="A1485" s="25">
        <v>33.416820000000001</v>
      </c>
      <c r="B1485" s="18">
        <v>-110.86124</v>
      </c>
      <c r="C1485" s="2">
        <v>303.10000000000002</v>
      </c>
      <c r="D1485" s="2">
        <v>0.6</v>
      </c>
      <c r="E1485" s="2">
        <v>0.7</v>
      </c>
      <c r="F1485" s="4">
        <v>42644</v>
      </c>
      <c r="G1485" s="2">
        <v>1005</v>
      </c>
      <c r="H1485" s="2" t="s">
        <v>0</v>
      </c>
      <c r="I1485" s="2" t="s">
        <v>1</v>
      </c>
      <c r="J1485" s="2" t="s">
        <v>2</v>
      </c>
      <c r="K1485" s="2">
        <v>285.39999999999998</v>
      </c>
      <c r="L1485" s="2">
        <v>0</v>
      </c>
      <c r="M1485" s="6" t="s">
        <v>0</v>
      </c>
      <c r="N1485" s="23"/>
      <c r="O1485" s="21" t="str">
        <f>Comodines[[#This Row],[Lat_trunc]]&amp;Comodines[[#This Row],[Lon_trunc]]</f>
        <v>33.417-110.861</v>
      </c>
      <c r="P1485" s="21">
        <f>MROUND(Datos[[#This Row],[Latitude]],IF(Datos[[#This Row],[Latitude]]&lt;0,-Precisión,Precisión))</f>
        <v>33.417000000000002</v>
      </c>
      <c r="Q1485" s="21">
        <f>MROUND(Datos[[#This Row],[Longitude]],IF(Datos[[#This Row],[Longitude]]&lt;0,-Precisión,Precisión))</f>
        <v>-110.861</v>
      </c>
      <c r="R1485" s="1">
        <v>1484</v>
      </c>
      <c r="S1485" s="5" t="b">
        <f>AND(Datos[[#This Row],[Latitude]]&gt;=Latitud_,Datos[[#This Row],[Latitude]]&lt;=_Latitud)</f>
        <v>0</v>
      </c>
      <c r="T1485" s="2" t="b">
        <f>AND(Datos[[#This Row],[Longitude]]&gt;=Longitud_,Datos[[#This Row],[Longitude]]&lt;=_Longitud)</f>
        <v>0</v>
      </c>
      <c r="U1485" s="2" t="b">
        <f>AND(Comodines[[#This Row],[Latitud]],Comodines[[#This Row],[Longitud]])</f>
        <v>0</v>
      </c>
      <c r="V1485" s="2" t="b">
        <f>IF(COUNTIFS($O$2:O1485,Comodines[[#This Row],[LatT&amp;LonT]],$F$2:F1485,Datos[[#This Row],[Acq_date]]-1)=0,TRUE,FALSE)</f>
        <v>1</v>
      </c>
      <c r="W1485" s="2" t="b">
        <f>AND(Comodines[[#This Row],[L&amp;L]],Comodines[[#This Row],[Nuevo_Fuego]])</f>
        <v>0</v>
      </c>
      <c r="X1485" s="2" t="str">
        <f>IF(Comodines[[#This Row],[L&amp;L]],Comodines[[#This Row],[Contador]],"")</f>
        <v/>
      </c>
      <c r="Y1485" s="2" t="str">
        <f>IFERROR(SMALL(Comodines[L&amp;LC1],COUNTA($U$2:U1485)),"")</f>
        <v/>
      </c>
      <c r="Z1485" s="2" t="str">
        <f>IF(AND(Comodines[[#This Row],[Nuevo_Fuego]],Comodines[[#This Row],[L&amp;L]]),Comodines[[#This Row],[Contador]],"")</f>
        <v/>
      </c>
      <c r="AA1485" s="2" t="str">
        <f>IFERROR(SMALL(Comodines[FuegoC1],COUNTA($W$2:W1485)),"")</f>
        <v/>
      </c>
      <c r="AB1485" s="3"/>
      <c r="AD1485" s="3"/>
      <c r="AE1485" s="3"/>
    </row>
    <row r="1486" spans="1:31" ht="15" x14ac:dyDescent="0.25">
      <c r="A1486" s="25">
        <v>33.420490000000001</v>
      </c>
      <c r="B1486" s="18">
        <v>-110.85973</v>
      </c>
      <c r="C1486" s="2">
        <v>295.5</v>
      </c>
      <c r="D1486" s="2">
        <v>0.6</v>
      </c>
      <c r="E1486" s="2">
        <v>0.7</v>
      </c>
      <c r="F1486" s="4">
        <v>42644</v>
      </c>
      <c r="G1486" s="2">
        <v>1005</v>
      </c>
      <c r="H1486" s="2" t="s">
        <v>0</v>
      </c>
      <c r="I1486" s="2" t="s">
        <v>1</v>
      </c>
      <c r="J1486" s="2" t="s">
        <v>2</v>
      </c>
      <c r="K1486" s="2">
        <v>285.39999999999998</v>
      </c>
      <c r="L1486" s="2">
        <v>0</v>
      </c>
      <c r="M1486" s="6" t="s">
        <v>0</v>
      </c>
      <c r="N1486" s="23"/>
      <c r="O1486" s="21" t="str">
        <f>Comodines[[#This Row],[Lat_trunc]]&amp;Comodines[[#This Row],[Lon_trunc]]</f>
        <v>33.4205-110.8595</v>
      </c>
      <c r="P1486" s="21">
        <f>MROUND(Datos[[#This Row],[Latitude]],IF(Datos[[#This Row],[Latitude]]&lt;0,-Precisión,Precisión))</f>
        <v>33.420500000000004</v>
      </c>
      <c r="Q1486" s="21">
        <f>MROUND(Datos[[#This Row],[Longitude]],IF(Datos[[#This Row],[Longitude]]&lt;0,-Precisión,Precisión))</f>
        <v>-110.8595</v>
      </c>
      <c r="R1486" s="1">
        <v>1485</v>
      </c>
      <c r="S1486" s="5" t="b">
        <f>AND(Datos[[#This Row],[Latitude]]&gt;=Latitud_,Datos[[#This Row],[Latitude]]&lt;=_Latitud)</f>
        <v>0</v>
      </c>
      <c r="T1486" s="2" t="b">
        <f>AND(Datos[[#This Row],[Longitude]]&gt;=Longitud_,Datos[[#This Row],[Longitude]]&lt;=_Longitud)</f>
        <v>0</v>
      </c>
      <c r="U1486" s="2" t="b">
        <f>AND(Comodines[[#This Row],[Latitud]],Comodines[[#This Row],[Longitud]])</f>
        <v>0</v>
      </c>
      <c r="V1486" s="2" t="b">
        <f>IF(COUNTIFS($O$2:O1486,Comodines[[#This Row],[LatT&amp;LonT]],$F$2:F1486,Datos[[#This Row],[Acq_date]]-1)=0,TRUE,FALSE)</f>
        <v>1</v>
      </c>
      <c r="W1486" s="2" t="b">
        <f>AND(Comodines[[#This Row],[L&amp;L]],Comodines[[#This Row],[Nuevo_Fuego]])</f>
        <v>0</v>
      </c>
      <c r="X1486" s="2" t="str">
        <f>IF(Comodines[[#This Row],[L&amp;L]],Comodines[[#This Row],[Contador]],"")</f>
        <v/>
      </c>
      <c r="Y1486" s="2" t="str">
        <f>IFERROR(SMALL(Comodines[L&amp;LC1],COUNTA($U$2:U1486)),"")</f>
        <v/>
      </c>
      <c r="Z1486" s="2" t="str">
        <f>IF(AND(Comodines[[#This Row],[Nuevo_Fuego]],Comodines[[#This Row],[L&amp;L]]),Comodines[[#This Row],[Contador]],"")</f>
        <v/>
      </c>
      <c r="AA1486" s="2" t="str">
        <f>IFERROR(SMALL(Comodines[FuegoC1],COUNTA($W$2:W1486)),"")</f>
        <v/>
      </c>
      <c r="AB1486" s="3"/>
      <c r="AD1486" s="3"/>
      <c r="AE1486" s="3"/>
    </row>
    <row r="1487" spans="1:31" ht="15" x14ac:dyDescent="0.25">
      <c r="A1487" s="25">
        <v>33.416179999999997</v>
      </c>
      <c r="B1487" s="18">
        <v>-110.86864</v>
      </c>
      <c r="C1487" s="2">
        <v>295.10000000000002</v>
      </c>
      <c r="D1487" s="2">
        <v>0.6</v>
      </c>
      <c r="E1487" s="2">
        <v>0.7</v>
      </c>
      <c r="F1487" s="4">
        <v>42644</v>
      </c>
      <c r="G1487" s="2">
        <v>1005</v>
      </c>
      <c r="H1487" s="2" t="s">
        <v>0</v>
      </c>
      <c r="I1487" s="2" t="s">
        <v>1</v>
      </c>
      <c r="J1487" s="2" t="s">
        <v>2</v>
      </c>
      <c r="K1487" s="2">
        <v>284.89999999999998</v>
      </c>
      <c r="L1487" s="2">
        <v>0</v>
      </c>
      <c r="M1487" s="6" t="s">
        <v>0</v>
      </c>
      <c r="N1487" s="23"/>
      <c r="O1487" s="21" t="str">
        <f>Comodines[[#This Row],[Lat_trunc]]&amp;Comodines[[#This Row],[Lon_trunc]]</f>
        <v>33.416-110.8685</v>
      </c>
      <c r="P1487" s="21">
        <f>MROUND(Datos[[#This Row],[Latitude]],IF(Datos[[#This Row],[Latitude]]&lt;0,-Precisión,Precisión))</f>
        <v>33.416000000000004</v>
      </c>
      <c r="Q1487" s="21">
        <f>MROUND(Datos[[#This Row],[Longitude]],IF(Datos[[#This Row],[Longitude]]&lt;0,-Precisión,Precisión))</f>
        <v>-110.8685</v>
      </c>
      <c r="R1487" s="1">
        <v>1486</v>
      </c>
      <c r="S1487" s="5" t="b">
        <f>AND(Datos[[#This Row],[Latitude]]&gt;=Latitud_,Datos[[#This Row],[Latitude]]&lt;=_Latitud)</f>
        <v>0</v>
      </c>
      <c r="T1487" s="2" t="b">
        <f>AND(Datos[[#This Row],[Longitude]]&gt;=Longitud_,Datos[[#This Row],[Longitude]]&lt;=_Longitud)</f>
        <v>0</v>
      </c>
      <c r="U1487" s="2" t="b">
        <f>AND(Comodines[[#This Row],[Latitud]],Comodines[[#This Row],[Longitud]])</f>
        <v>0</v>
      </c>
      <c r="V1487" s="2" t="b">
        <f>IF(COUNTIFS($O$2:O1487,Comodines[[#This Row],[LatT&amp;LonT]],$F$2:F1487,Datos[[#This Row],[Acq_date]]-1)=0,TRUE,FALSE)</f>
        <v>1</v>
      </c>
      <c r="W1487" s="2" t="b">
        <f>AND(Comodines[[#This Row],[L&amp;L]],Comodines[[#This Row],[Nuevo_Fuego]])</f>
        <v>0</v>
      </c>
      <c r="X1487" s="2" t="str">
        <f>IF(Comodines[[#This Row],[L&amp;L]],Comodines[[#This Row],[Contador]],"")</f>
        <v/>
      </c>
      <c r="Y1487" s="2" t="str">
        <f>IFERROR(SMALL(Comodines[L&amp;LC1],COUNTA($U$2:U1487)),"")</f>
        <v/>
      </c>
      <c r="Z1487" s="2" t="str">
        <f>IF(AND(Comodines[[#This Row],[Nuevo_Fuego]],Comodines[[#This Row],[L&amp;L]]),Comodines[[#This Row],[Contador]],"")</f>
        <v/>
      </c>
      <c r="AA1487" s="2" t="str">
        <f>IFERROR(SMALL(Comodines[FuegoC1],COUNTA($W$2:W1487)),"")</f>
        <v/>
      </c>
      <c r="AB1487" s="3"/>
      <c r="AD1487" s="3"/>
      <c r="AE1487" s="3"/>
    </row>
    <row r="1488" spans="1:31" ht="15" x14ac:dyDescent="0.25">
      <c r="A1488" s="25">
        <v>33.41433</v>
      </c>
      <c r="B1488" s="18">
        <v>-110.86203</v>
      </c>
      <c r="C1488" s="2">
        <v>300.10000000000002</v>
      </c>
      <c r="D1488" s="2">
        <v>0.6</v>
      </c>
      <c r="E1488" s="2">
        <v>0.7</v>
      </c>
      <c r="F1488" s="4">
        <v>42644</v>
      </c>
      <c r="G1488" s="2">
        <v>1005</v>
      </c>
      <c r="H1488" s="2" t="s">
        <v>0</v>
      </c>
      <c r="I1488" s="2" t="s">
        <v>1</v>
      </c>
      <c r="J1488" s="2" t="s">
        <v>2</v>
      </c>
      <c r="K1488" s="2">
        <v>285.7</v>
      </c>
      <c r="L1488" s="2">
        <v>0</v>
      </c>
      <c r="M1488" s="6" t="s">
        <v>0</v>
      </c>
      <c r="N1488" s="23"/>
      <c r="O1488" s="21" t="str">
        <f>Comodines[[#This Row],[Lat_trunc]]&amp;Comodines[[#This Row],[Lon_trunc]]</f>
        <v>33.4145-110.862</v>
      </c>
      <c r="P1488" s="21">
        <f>MROUND(Datos[[#This Row],[Latitude]],IF(Datos[[#This Row],[Latitude]]&lt;0,-Precisión,Precisión))</f>
        <v>33.414500000000004</v>
      </c>
      <c r="Q1488" s="21">
        <f>MROUND(Datos[[#This Row],[Longitude]],IF(Datos[[#This Row],[Longitude]]&lt;0,-Precisión,Precisión))</f>
        <v>-110.86200000000001</v>
      </c>
      <c r="R1488" s="1">
        <v>1487</v>
      </c>
      <c r="S1488" s="5" t="b">
        <f>AND(Datos[[#This Row],[Latitude]]&gt;=Latitud_,Datos[[#This Row],[Latitude]]&lt;=_Latitud)</f>
        <v>0</v>
      </c>
      <c r="T1488" s="2" t="b">
        <f>AND(Datos[[#This Row],[Longitude]]&gt;=Longitud_,Datos[[#This Row],[Longitude]]&lt;=_Longitud)</f>
        <v>0</v>
      </c>
      <c r="U1488" s="2" t="b">
        <f>AND(Comodines[[#This Row],[Latitud]],Comodines[[#This Row],[Longitud]])</f>
        <v>0</v>
      </c>
      <c r="V1488" s="2" t="b">
        <f>IF(COUNTIFS($O$2:O1488,Comodines[[#This Row],[LatT&amp;LonT]],$F$2:F1488,Datos[[#This Row],[Acq_date]]-1)=0,TRUE,FALSE)</f>
        <v>1</v>
      </c>
      <c r="W1488" s="2" t="b">
        <f>AND(Comodines[[#This Row],[L&amp;L]],Comodines[[#This Row],[Nuevo_Fuego]])</f>
        <v>0</v>
      </c>
      <c r="X1488" s="2" t="str">
        <f>IF(Comodines[[#This Row],[L&amp;L]],Comodines[[#This Row],[Contador]],"")</f>
        <v/>
      </c>
      <c r="Y1488" s="2" t="str">
        <f>IFERROR(SMALL(Comodines[L&amp;LC1],COUNTA($U$2:U1488)),"")</f>
        <v/>
      </c>
      <c r="Z1488" s="2" t="str">
        <f>IF(AND(Comodines[[#This Row],[Nuevo_Fuego]],Comodines[[#This Row],[L&amp;L]]),Comodines[[#This Row],[Contador]],"")</f>
        <v/>
      </c>
      <c r="AA1488" s="2" t="str">
        <f>IFERROR(SMALL(Comodines[FuegoC1],COUNTA($W$2:W1488)),"")</f>
        <v/>
      </c>
      <c r="AB1488" s="3"/>
      <c r="AD1488" s="3"/>
      <c r="AE1488" s="3"/>
    </row>
    <row r="1489" spans="1:31" ht="15" x14ac:dyDescent="0.25">
      <c r="A1489" s="25">
        <v>33.000410000000002</v>
      </c>
      <c r="B1489" s="18">
        <v>-110.77128999999999</v>
      </c>
      <c r="C1489" s="2">
        <v>298</v>
      </c>
      <c r="D1489" s="2">
        <v>0.6</v>
      </c>
      <c r="E1489" s="2">
        <v>0.7</v>
      </c>
      <c r="F1489" s="4">
        <v>42644</v>
      </c>
      <c r="G1489" s="2">
        <v>1005</v>
      </c>
      <c r="H1489" s="2" t="s">
        <v>0</v>
      </c>
      <c r="I1489" s="2" t="s">
        <v>1</v>
      </c>
      <c r="J1489" s="2" t="s">
        <v>2</v>
      </c>
      <c r="K1489" s="2">
        <v>287.5</v>
      </c>
      <c r="L1489" s="2">
        <v>0</v>
      </c>
      <c r="M1489" s="6" t="s">
        <v>0</v>
      </c>
      <c r="N1489" s="23"/>
      <c r="O1489" s="21" t="str">
        <f>Comodines[[#This Row],[Lat_trunc]]&amp;Comodines[[#This Row],[Lon_trunc]]</f>
        <v>33.0005-110.7715</v>
      </c>
      <c r="P1489" s="21">
        <f>MROUND(Datos[[#This Row],[Latitude]],IF(Datos[[#This Row],[Latitude]]&lt;0,-Precisión,Precisión))</f>
        <v>33.000500000000002</v>
      </c>
      <c r="Q1489" s="21">
        <f>MROUND(Datos[[#This Row],[Longitude]],IF(Datos[[#This Row],[Longitude]]&lt;0,-Precisión,Precisión))</f>
        <v>-110.7715</v>
      </c>
      <c r="R1489" s="1">
        <v>1488</v>
      </c>
      <c r="S1489" s="5" t="b">
        <f>AND(Datos[[#This Row],[Latitude]]&gt;=Latitud_,Datos[[#This Row],[Latitude]]&lt;=_Latitud)</f>
        <v>0</v>
      </c>
      <c r="T1489" s="2" t="b">
        <f>AND(Datos[[#This Row],[Longitude]]&gt;=Longitud_,Datos[[#This Row],[Longitude]]&lt;=_Longitud)</f>
        <v>0</v>
      </c>
      <c r="U1489" s="2" t="b">
        <f>AND(Comodines[[#This Row],[Latitud]],Comodines[[#This Row],[Longitud]])</f>
        <v>0</v>
      </c>
      <c r="V1489" s="2" t="b">
        <f>IF(COUNTIFS($O$2:O1489,Comodines[[#This Row],[LatT&amp;LonT]],$F$2:F1489,Datos[[#This Row],[Acq_date]]-1)=0,TRUE,FALSE)</f>
        <v>1</v>
      </c>
      <c r="W1489" s="2" t="b">
        <f>AND(Comodines[[#This Row],[L&amp;L]],Comodines[[#This Row],[Nuevo_Fuego]])</f>
        <v>0</v>
      </c>
      <c r="X1489" s="2" t="str">
        <f>IF(Comodines[[#This Row],[L&amp;L]],Comodines[[#This Row],[Contador]],"")</f>
        <v/>
      </c>
      <c r="Y1489" s="2" t="str">
        <f>IFERROR(SMALL(Comodines[L&amp;LC1],COUNTA($U$2:U1489)),"")</f>
        <v/>
      </c>
      <c r="Z1489" s="2" t="str">
        <f>IF(AND(Comodines[[#This Row],[Nuevo_Fuego]],Comodines[[#This Row],[L&amp;L]]),Comodines[[#This Row],[Contador]],"")</f>
        <v/>
      </c>
      <c r="AA1489" s="2" t="str">
        <f>IFERROR(SMALL(Comodines[FuegoC1],COUNTA($W$2:W1489)),"")</f>
        <v/>
      </c>
      <c r="AB1489" s="3"/>
      <c r="AD1489" s="3"/>
      <c r="AE1489" s="3"/>
    </row>
    <row r="1490" spans="1:31" ht="15" x14ac:dyDescent="0.25">
      <c r="A1490" s="25">
        <v>18.498999999999999</v>
      </c>
      <c r="B1490" s="18">
        <v>-70.915409999999994</v>
      </c>
      <c r="C1490" s="2">
        <v>367</v>
      </c>
      <c r="D1490" s="2">
        <v>0.4</v>
      </c>
      <c r="E1490" s="2">
        <v>0.4</v>
      </c>
      <c r="F1490" s="4">
        <v>42644</v>
      </c>
      <c r="G1490" s="2">
        <v>1800</v>
      </c>
      <c r="H1490" s="2" t="s">
        <v>0</v>
      </c>
      <c r="I1490" s="2" t="s">
        <v>1</v>
      </c>
      <c r="J1490" s="2" t="s">
        <v>2</v>
      </c>
      <c r="K1490" s="2">
        <v>304.89999999999998</v>
      </c>
      <c r="L1490" s="2">
        <v>0</v>
      </c>
      <c r="M1490" s="6" t="s">
        <v>3</v>
      </c>
      <c r="N1490" s="23"/>
      <c r="O1490" s="21" t="str">
        <f>Comodines[[#This Row],[Lat_trunc]]&amp;Comodines[[#This Row],[Lon_trunc]]</f>
        <v>18.499-70.9155</v>
      </c>
      <c r="P1490" s="21">
        <f>MROUND(Datos[[#This Row],[Latitude]],IF(Datos[[#This Row],[Latitude]]&lt;0,-Precisión,Precisión))</f>
        <v>18.498999999999999</v>
      </c>
      <c r="Q1490" s="21">
        <f>MROUND(Datos[[#This Row],[Longitude]],IF(Datos[[#This Row],[Longitude]]&lt;0,-Precisión,Precisión))</f>
        <v>-70.915499999999994</v>
      </c>
      <c r="R1490" s="1">
        <v>1489</v>
      </c>
      <c r="S1490" s="5" t="b">
        <f>AND(Datos[[#This Row],[Latitude]]&gt;=Latitud_,Datos[[#This Row],[Latitude]]&lt;=_Latitud)</f>
        <v>1</v>
      </c>
      <c r="T1490" s="2" t="b">
        <f>AND(Datos[[#This Row],[Longitude]]&gt;=Longitud_,Datos[[#This Row],[Longitude]]&lt;=_Longitud)</f>
        <v>1</v>
      </c>
      <c r="U1490" s="2" t="b">
        <f>AND(Comodines[[#This Row],[Latitud]],Comodines[[#This Row],[Longitud]])</f>
        <v>1</v>
      </c>
      <c r="V1490" s="2" t="b">
        <f>IF(COUNTIFS($O$2:O1490,Comodines[[#This Row],[LatT&amp;LonT]],$F$2:F1490,Datos[[#This Row],[Acq_date]]-1)=0,TRUE,FALSE)</f>
        <v>1</v>
      </c>
      <c r="W1490" s="2" t="b">
        <f>AND(Comodines[[#This Row],[L&amp;L]],Comodines[[#This Row],[Nuevo_Fuego]])</f>
        <v>1</v>
      </c>
      <c r="X1490" s="2">
        <f>IF(Comodines[[#This Row],[L&amp;L]],Comodines[[#This Row],[Contador]],"")</f>
        <v>1489</v>
      </c>
      <c r="Y1490" s="2" t="str">
        <f>IFERROR(SMALL(Comodines[L&amp;LC1],COUNTA($U$2:U1490)),"")</f>
        <v/>
      </c>
      <c r="Z1490" s="2">
        <f>IF(AND(Comodines[[#This Row],[Nuevo_Fuego]],Comodines[[#This Row],[L&amp;L]]),Comodines[[#This Row],[Contador]],"")</f>
        <v>1489</v>
      </c>
      <c r="AA1490" s="2" t="str">
        <f>IFERROR(SMALL(Comodines[FuegoC1],COUNTA($W$2:W1490)),"")</f>
        <v/>
      </c>
      <c r="AB1490" s="3"/>
      <c r="AD1490" s="3"/>
      <c r="AE1490" s="3"/>
    </row>
    <row r="1491" spans="1:31" ht="15" x14ac:dyDescent="0.25">
      <c r="A1491" s="25">
        <v>18.500679999999999</v>
      </c>
      <c r="B1491" s="18">
        <v>-70.915509999999998</v>
      </c>
      <c r="C1491" s="2">
        <v>339.9</v>
      </c>
      <c r="D1491" s="2">
        <v>0.4</v>
      </c>
      <c r="E1491" s="2">
        <v>0.4</v>
      </c>
      <c r="F1491" s="4">
        <v>42644</v>
      </c>
      <c r="G1491" s="2">
        <v>1800</v>
      </c>
      <c r="H1491" s="2" t="s">
        <v>0</v>
      </c>
      <c r="I1491" s="2" t="s">
        <v>1</v>
      </c>
      <c r="J1491" s="2" t="s">
        <v>2</v>
      </c>
      <c r="K1491" s="2">
        <v>301.39999999999998</v>
      </c>
      <c r="L1491" s="2">
        <v>0</v>
      </c>
      <c r="M1491" s="6" t="s">
        <v>3</v>
      </c>
      <c r="N1491" s="23"/>
      <c r="O1491" s="21" t="str">
        <f>Comodines[[#This Row],[Lat_trunc]]&amp;Comodines[[#This Row],[Lon_trunc]]</f>
        <v>18.5005-70.9155</v>
      </c>
      <c r="P1491" s="21">
        <f>MROUND(Datos[[#This Row],[Latitude]],IF(Datos[[#This Row],[Latitude]]&lt;0,-Precisión,Precisión))</f>
        <v>18.500499999999999</v>
      </c>
      <c r="Q1491" s="21">
        <f>MROUND(Datos[[#This Row],[Longitude]],IF(Datos[[#This Row],[Longitude]]&lt;0,-Precisión,Precisión))</f>
        <v>-70.915499999999994</v>
      </c>
      <c r="R1491" s="1">
        <v>1490</v>
      </c>
      <c r="S1491" s="5" t="b">
        <f>AND(Datos[[#This Row],[Latitude]]&gt;=Latitud_,Datos[[#This Row],[Latitude]]&lt;=_Latitud)</f>
        <v>1</v>
      </c>
      <c r="T1491" s="2" t="b">
        <f>AND(Datos[[#This Row],[Longitude]]&gt;=Longitud_,Datos[[#This Row],[Longitude]]&lt;=_Longitud)</f>
        <v>1</v>
      </c>
      <c r="U1491" s="2" t="b">
        <f>AND(Comodines[[#This Row],[Latitud]],Comodines[[#This Row],[Longitud]])</f>
        <v>1</v>
      </c>
      <c r="V1491" s="2" t="b">
        <f>IF(COUNTIFS($O$2:O1491,Comodines[[#This Row],[LatT&amp;LonT]],$F$2:F1491,Datos[[#This Row],[Acq_date]]-1)=0,TRUE,FALSE)</f>
        <v>1</v>
      </c>
      <c r="W1491" s="2" t="b">
        <f>AND(Comodines[[#This Row],[L&amp;L]],Comodines[[#This Row],[Nuevo_Fuego]])</f>
        <v>1</v>
      </c>
      <c r="X1491" s="2">
        <f>IF(Comodines[[#This Row],[L&amp;L]],Comodines[[#This Row],[Contador]],"")</f>
        <v>1490</v>
      </c>
      <c r="Y1491" s="2" t="str">
        <f>IFERROR(SMALL(Comodines[L&amp;LC1],COUNTA($U$2:U1491)),"")</f>
        <v/>
      </c>
      <c r="Z1491" s="2">
        <f>IF(AND(Comodines[[#This Row],[Nuevo_Fuego]],Comodines[[#This Row],[L&amp;L]]),Comodines[[#This Row],[Contador]],"")</f>
        <v>1490</v>
      </c>
      <c r="AA1491" s="2" t="str">
        <f>IFERROR(SMALL(Comodines[FuegoC1],COUNTA($W$2:W1491)),"")</f>
        <v/>
      </c>
      <c r="AB1491" s="3"/>
      <c r="AD1491" s="3"/>
      <c r="AE1491" s="3"/>
    </row>
    <row r="1492" spans="1:31" ht="15" x14ac:dyDescent="0.25">
      <c r="A1492" s="25">
        <v>20.102889999999999</v>
      </c>
      <c r="B1492" s="18">
        <v>-75.175039999999996</v>
      </c>
      <c r="C1492" s="2">
        <v>348</v>
      </c>
      <c r="D1492" s="2">
        <v>0.4</v>
      </c>
      <c r="E1492" s="2">
        <v>0.4</v>
      </c>
      <c r="F1492" s="4">
        <v>42644</v>
      </c>
      <c r="G1492" s="2">
        <v>1800</v>
      </c>
      <c r="H1492" s="2" t="s">
        <v>0</v>
      </c>
      <c r="I1492" s="2" t="s">
        <v>1</v>
      </c>
      <c r="J1492" s="2" t="s">
        <v>2</v>
      </c>
      <c r="K1492" s="2">
        <v>293.2</v>
      </c>
      <c r="L1492" s="2">
        <v>0</v>
      </c>
      <c r="M1492" s="6" t="s">
        <v>3</v>
      </c>
      <c r="N1492" s="23"/>
      <c r="O1492" s="21" t="str">
        <f>Comodines[[#This Row],[Lat_trunc]]&amp;Comodines[[#This Row],[Lon_trunc]]</f>
        <v>20.103-75.175</v>
      </c>
      <c r="P1492" s="21">
        <f>MROUND(Datos[[#This Row],[Latitude]],IF(Datos[[#This Row],[Latitude]]&lt;0,-Precisión,Precisión))</f>
        <v>20.103000000000002</v>
      </c>
      <c r="Q1492" s="21">
        <f>MROUND(Datos[[#This Row],[Longitude]],IF(Datos[[#This Row],[Longitude]]&lt;0,-Precisión,Precisión))</f>
        <v>-75.174999999999997</v>
      </c>
      <c r="R1492" s="1">
        <v>1491</v>
      </c>
      <c r="S1492" s="5" t="b">
        <f>AND(Datos[[#This Row],[Latitude]]&gt;=Latitud_,Datos[[#This Row],[Latitude]]&lt;=_Latitud)</f>
        <v>0</v>
      </c>
      <c r="T1492" s="2" t="b">
        <f>AND(Datos[[#This Row],[Longitude]]&gt;=Longitud_,Datos[[#This Row],[Longitude]]&lt;=_Longitud)</f>
        <v>0</v>
      </c>
      <c r="U1492" s="2" t="b">
        <f>AND(Comodines[[#This Row],[Latitud]],Comodines[[#This Row],[Longitud]])</f>
        <v>0</v>
      </c>
      <c r="V1492" s="2" t="b">
        <f>IF(COUNTIFS($O$2:O1492,Comodines[[#This Row],[LatT&amp;LonT]],$F$2:F1492,Datos[[#This Row],[Acq_date]]-1)=0,TRUE,FALSE)</f>
        <v>1</v>
      </c>
      <c r="W1492" s="2" t="b">
        <f>AND(Comodines[[#This Row],[L&amp;L]],Comodines[[#This Row],[Nuevo_Fuego]])</f>
        <v>0</v>
      </c>
      <c r="X1492" s="2" t="str">
        <f>IF(Comodines[[#This Row],[L&amp;L]],Comodines[[#This Row],[Contador]],"")</f>
        <v/>
      </c>
      <c r="Y1492" s="2" t="str">
        <f>IFERROR(SMALL(Comodines[L&amp;LC1],COUNTA($U$2:U1492)),"")</f>
        <v/>
      </c>
      <c r="Z1492" s="2" t="str">
        <f>IF(AND(Comodines[[#This Row],[Nuevo_Fuego]],Comodines[[#This Row],[L&amp;L]]),Comodines[[#This Row],[Contador]],"")</f>
        <v/>
      </c>
      <c r="AA1492" s="2" t="str">
        <f>IFERROR(SMALL(Comodines[FuegoC1],COUNTA($W$2:W1492)),"")</f>
        <v/>
      </c>
      <c r="AB1492" s="3"/>
      <c r="AD1492" s="3"/>
      <c r="AE1492" s="3"/>
    </row>
    <row r="1493" spans="1:31" ht="15" x14ac:dyDescent="0.25">
      <c r="A1493" s="25">
        <v>20.106400000000001</v>
      </c>
      <c r="B1493" s="18">
        <v>-75.175700000000006</v>
      </c>
      <c r="C1493" s="2">
        <v>328.3</v>
      </c>
      <c r="D1493" s="2">
        <v>0.4</v>
      </c>
      <c r="E1493" s="2">
        <v>0.4</v>
      </c>
      <c r="F1493" s="4">
        <v>42644</v>
      </c>
      <c r="G1493" s="2">
        <v>1800</v>
      </c>
      <c r="H1493" s="2" t="s">
        <v>0</v>
      </c>
      <c r="I1493" s="2" t="s">
        <v>1</v>
      </c>
      <c r="J1493" s="2" t="s">
        <v>2</v>
      </c>
      <c r="K1493" s="2">
        <v>292.89999999999998</v>
      </c>
      <c r="L1493" s="2">
        <v>0</v>
      </c>
      <c r="M1493" s="6" t="s">
        <v>3</v>
      </c>
      <c r="N1493" s="23"/>
      <c r="O1493" s="21" t="str">
        <f>Comodines[[#This Row],[Lat_trunc]]&amp;Comodines[[#This Row],[Lon_trunc]]</f>
        <v>20.1065-75.1755</v>
      </c>
      <c r="P1493" s="21">
        <f>MROUND(Datos[[#This Row],[Latitude]],IF(Datos[[#This Row],[Latitude]]&lt;0,-Precisión,Precisión))</f>
        <v>20.1065</v>
      </c>
      <c r="Q1493" s="21">
        <f>MROUND(Datos[[#This Row],[Longitude]],IF(Datos[[#This Row],[Longitude]]&lt;0,-Precisión,Precisión))</f>
        <v>-75.1755</v>
      </c>
      <c r="R1493" s="1">
        <v>1492</v>
      </c>
      <c r="S1493" s="5" t="b">
        <f>AND(Datos[[#This Row],[Latitude]]&gt;=Latitud_,Datos[[#This Row],[Latitude]]&lt;=_Latitud)</f>
        <v>0</v>
      </c>
      <c r="T1493" s="2" t="b">
        <f>AND(Datos[[#This Row],[Longitude]]&gt;=Longitud_,Datos[[#This Row],[Longitude]]&lt;=_Longitud)</f>
        <v>0</v>
      </c>
      <c r="U1493" s="2" t="b">
        <f>AND(Comodines[[#This Row],[Latitud]],Comodines[[#This Row],[Longitud]])</f>
        <v>0</v>
      </c>
      <c r="V1493" s="2" t="b">
        <f>IF(COUNTIFS($O$2:O1493,Comodines[[#This Row],[LatT&amp;LonT]],$F$2:F1493,Datos[[#This Row],[Acq_date]]-1)=0,TRUE,FALSE)</f>
        <v>1</v>
      </c>
      <c r="W1493" s="2" t="b">
        <f>AND(Comodines[[#This Row],[L&amp;L]],Comodines[[#This Row],[Nuevo_Fuego]])</f>
        <v>0</v>
      </c>
      <c r="X1493" s="2" t="str">
        <f>IF(Comodines[[#This Row],[L&amp;L]],Comodines[[#This Row],[Contador]],"")</f>
        <v/>
      </c>
      <c r="Y1493" s="2" t="str">
        <f>IFERROR(SMALL(Comodines[L&amp;LC1],COUNTA($U$2:U1493)),"")</f>
        <v/>
      </c>
      <c r="Z1493" s="2" t="str">
        <f>IF(AND(Comodines[[#This Row],[Nuevo_Fuego]],Comodines[[#This Row],[L&amp;L]]),Comodines[[#This Row],[Contador]],"")</f>
        <v/>
      </c>
      <c r="AA1493" s="2" t="str">
        <f>IFERROR(SMALL(Comodines[FuegoC1],COUNTA($W$2:W1493)),"")</f>
        <v/>
      </c>
      <c r="AB1493" s="3"/>
      <c r="AD1493" s="3"/>
      <c r="AE1493" s="3"/>
    </row>
    <row r="1494" spans="1:31" ht="15" x14ac:dyDescent="0.25">
      <c r="A1494" s="25">
        <v>20.27224</v>
      </c>
      <c r="B1494" s="18">
        <v>-77.015540000000001</v>
      </c>
      <c r="C1494" s="2">
        <v>333.1</v>
      </c>
      <c r="D1494" s="2">
        <v>0.5</v>
      </c>
      <c r="E1494" s="2">
        <v>0.4</v>
      </c>
      <c r="F1494" s="4">
        <v>42644</v>
      </c>
      <c r="G1494" s="2">
        <v>1800</v>
      </c>
      <c r="H1494" s="2" t="s">
        <v>0</v>
      </c>
      <c r="I1494" s="2" t="s">
        <v>1</v>
      </c>
      <c r="J1494" s="2" t="s">
        <v>2</v>
      </c>
      <c r="K1494" s="2">
        <v>296.3</v>
      </c>
      <c r="L1494" s="2">
        <v>0</v>
      </c>
      <c r="M1494" s="6" t="s">
        <v>3</v>
      </c>
      <c r="N1494" s="23"/>
      <c r="O1494" s="21" t="str">
        <f>Comodines[[#This Row],[Lat_trunc]]&amp;Comodines[[#This Row],[Lon_trunc]]</f>
        <v>20.272-77.0155</v>
      </c>
      <c r="P1494" s="21">
        <f>MROUND(Datos[[#This Row],[Latitude]],IF(Datos[[#This Row],[Latitude]]&lt;0,-Precisión,Precisión))</f>
        <v>20.272000000000002</v>
      </c>
      <c r="Q1494" s="21">
        <f>MROUND(Datos[[#This Row],[Longitude]],IF(Datos[[#This Row],[Longitude]]&lt;0,-Precisión,Precisión))</f>
        <v>-77.015500000000003</v>
      </c>
      <c r="R1494" s="1">
        <v>1493</v>
      </c>
      <c r="S1494" s="5" t="b">
        <f>AND(Datos[[#This Row],[Latitude]]&gt;=Latitud_,Datos[[#This Row],[Latitude]]&lt;=_Latitud)</f>
        <v>0</v>
      </c>
      <c r="T1494" s="2" t="b">
        <f>AND(Datos[[#This Row],[Longitude]]&gt;=Longitud_,Datos[[#This Row],[Longitude]]&lt;=_Longitud)</f>
        <v>0</v>
      </c>
      <c r="U1494" s="2" t="b">
        <f>AND(Comodines[[#This Row],[Latitud]],Comodines[[#This Row],[Longitud]])</f>
        <v>0</v>
      </c>
      <c r="V1494" s="2" t="b">
        <f>IF(COUNTIFS($O$2:O1494,Comodines[[#This Row],[LatT&amp;LonT]],$F$2:F1494,Datos[[#This Row],[Acq_date]]-1)=0,TRUE,FALSE)</f>
        <v>1</v>
      </c>
      <c r="W1494" s="2" t="b">
        <f>AND(Comodines[[#This Row],[L&amp;L]],Comodines[[#This Row],[Nuevo_Fuego]])</f>
        <v>0</v>
      </c>
      <c r="X1494" s="2" t="str">
        <f>IF(Comodines[[#This Row],[L&amp;L]],Comodines[[#This Row],[Contador]],"")</f>
        <v/>
      </c>
      <c r="Y1494" s="2" t="str">
        <f>IFERROR(SMALL(Comodines[L&amp;LC1],COUNTA($U$2:U1494)),"")</f>
        <v/>
      </c>
      <c r="Z1494" s="2" t="str">
        <f>IF(AND(Comodines[[#This Row],[Nuevo_Fuego]],Comodines[[#This Row],[L&amp;L]]),Comodines[[#This Row],[Contador]],"")</f>
        <v/>
      </c>
      <c r="AA1494" s="2" t="str">
        <f>IFERROR(SMALL(Comodines[FuegoC1],COUNTA($W$2:W1494)),"")</f>
        <v/>
      </c>
      <c r="AB1494" s="3"/>
      <c r="AD1494" s="3"/>
      <c r="AE1494" s="3"/>
    </row>
    <row r="1495" spans="1:31" ht="15" x14ac:dyDescent="0.25">
      <c r="A1495" s="25">
        <v>20.610710000000001</v>
      </c>
      <c r="B1495" s="18">
        <v>-76.137659999999997</v>
      </c>
      <c r="C1495" s="2">
        <v>334.5</v>
      </c>
      <c r="D1495" s="2">
        <v>0.5</v>
      </c>
      <c r="E1495" s="2">
        <v>0.4</v>
      </c>
      <c r="F1495" s="4">
        <v>42644</v>
      </c>
      <c r="G1495" s="2">
        <v>1800</v>
      </c>
      <c r="H1495" s="2" t="s">
        <v>0</v>
      </c>
      <c r="I1495" s="2" t="s">
        <v>1</v>
      </c>
      <c r="J1495" s="2" t="s">
        <v>2</v>
      </c>
      <c r="K1495" s="2">
        <v>300.60000000000002</v>
      </c>
      <c r="L1495" s="2">
        <v>0</v>
      </c>
      <c r="M1495" s="6" t="s">
        <v>3</v>
      </c>
      <c r="N1495" s="23"/>
      <c r="O1495" s="21" t="str">
        <f>Comodines[[#This Row],[Lat_trunc]]&amp;Comodines[[#This Row],[Lon_trunc]]</f>
        <v>20.6105-76.1375</v>
      </c>
      <c r="P1495" s="21">
        <f>MROUND(Datos[[#This Row],[Latitude]],IF(Datos[[#This Row],[Latitude]]&lt;0,-Precisión,Precisión))</f>
        <v>20.610500000000002</v>
      </c>
      <c r="Q1495" s="21">
        <f>MROUND(Datos[[#This Row],[Longitude]],IF(Datos[[#This Row],[Longitude]]&lt;0,-Precisión,Precisión))</f>
        <v>-76.137500000000003</v>
      </c>
      <c r="R1495" s="1">
        <v>1494</v>
      </c>
      <c r="S1495" s="5" t="b">
        <f>AND(Datos[[#This Row],[Latitude]]&gt;=Latitud_,Datos[[#This Row],[Latitude]]&lt;=_Latitud)</f>
        <v>0</v>
      </c>
      <c r="T1495" s="2" t="b">
        <f>AND(Datos[[#This Row],[Longitude]]&gt;=Longitud_,Datos[[#This Row],[Longitude]]&lt;=_Longitud)</f>
        <v>0</v>
      </c>
      <c r="U1495" s="2" t="b">
        <f>AND(Comodines[[#This Row],[Latitud]],Comodines[[#This Row],[Longitud]])</f>
        <v>0</v>
      </c>
      <c r="V1495" s="2" t="b">
        <f>IF(COUNTIFS($O$2:O1495,Comodines[[#This Row],[LatT&amp;LonT]],$F$2:F1495,Datos[[#This Row],[Acq_date]]-1)=0,TRUE,FALSE)</f>
        <v>1</v>
      </c>
      <c r="W1495" s="2" t="b">
        <f>AND(Comodines[[#This Row],[L&amp;L]],Comodines[[#This Row],[Nuevo_Fuego]])</f>
        <v>0</v>
      </c>
      <c r="X1495" s="2" t="str">
        <f>IF(Comodines[[#This Row],[L&amp;L]],Comodines[[#This Row],[Contador]],"")</f>
        <v/>
      </c>
      <c r="Y1495" s="2" t="str">
        <f>IFERROR(SMALL(Comodines[L&amp;LC1],COUNTA($U$2:U1495)),"")</f>
        <v/>
      </c>
      <c r="Z1495" s="2" t="str">
        <f>IF(AND(Comodines[[#This Row],[Nuevo_Fuego]],Comodines[[#This Row],[L&amp;L]]),Comodines[[#This Row],[Contador]],"")</f>
        <v/>
      </c>
      <c r="AA1495" s="2" t="str">
        <f>IFERROR(SMALL(Comodines[FuegoC1],COUNTA($W$2:W1495)),"")</f>
        <v/>
      </c>
      <c r="AB1495" s="3"/>
      <c r="AD1495" s="3"/>
      <c r="AE1495" s="3"/>
    </row>
    <row r="1496" spans="1:31" ht="15" x14ac:dyDescent="0.25">
      <c r="A1496" s="25">
        <v>21.169409999999999</v>
      </c>
      <c r="B1496" s="18">
        <v>-76.156170000000003</v>
      </c>
      <c r="C1496" s="2">
        <v>331.5</v>
      </c>
      <c r="D1496" s="2">
        <v>0.5</v>
      </c>
      <c r="E1496" s="2">
        <v>0.4</v>
      </c>
      <c r="F1496" s="4">
        <v>42644</v>
      </c>
      <c r="G1496" s="2">
        <v>1800</v>
      </c>
      <c r="H1496" s="2" t="s">
        <v>0</v>
      </c>
      <c r="I1496" s="2" t="s">
        <v>1</v>
      </c>
      <c r="J1496" s="2" t="s">
        <v>2</v>
      </c>
      <c r="K1496" s="2">
        <v>296.10000000000002</v>
      </c>
      <c r="L1496" s="2">
        <v>0</v>
      </c>
      <c r="M1496" s="6" t="s">
        <v>3</v>
      </c>
      <c r="N1496" s="23"/>
      <c r="O1496" s="21" t="str">
        <f>Comodines[[#This Row],[Lat_trunc]]&amp;Comodines[[#This Row],[Lon_trunc]]</f>
        <v>21.1695-76.156</v>
      </c>
      <c r="P1496" s="21">
        <f>MROUND(Datos[[#This Row],[Latitude]],IF(Datos[[#This Row],[Latitude]]&lt;0,-Precisión,Precisión))</f>
        <v>21.169499999999999</v>
      </c>
      <c r="Q1496" s="21">
        <f>MROUND(Datos[[#This Row],[Longitude]],IF(Datos[[#This Row],[Longitude]]&lt;0,-Precisión,Precisión))</f>
        <v>-76.156000000000006</v>
      </c>
      <c r="R1496" s="1">
        <v>1495</v>
      </c>
      <c r="S1496" s="5" t="b">
        <f>AND(Datos[[#This Row],[Latitude]]&gt;=Latitud_,Datos[[#This Row],[Latitude]]&lt;=_Latitud)</f>
        <v>0</v>
      </c>
      <c r="T1496" s="2" t="b">
        <f>AND(Datos[[#This Row],[Longitude]]&gt;=Longitud_,Datos[[#This Row],[Longitude]]&lt;=_Longitud)</f>
        <v>0</v>
      </c>
      <c r="U1496" s="2" t="b">
        <f>AND(Comodines[[#This Row],[Latitud]],Comodines[[#This Row],[Longitud]])</f>
        <v>0</v>
      </c>
      <c r="V1496" s="2" t="b">
        <f>IF(COUNTIFS($O$2:O1496,Comodines[[#This Row],[LatT&amp;LonT]],$F$2:F1496,Datos[[#This Row],[Acq_date]]-1)=0,TRUE,FALSE)</f>
        <v>1</v>
      </c>
      <c r="W1496" s="2" t="b">
        <f>AND(Comodines[[#This Row],[L&amp;L]],Comodines[[#This Row],[Nuevo_Fuego]])</f>
        <v>0</v>
      </c>
      <c r="X1496" s="2" t="str">
        <f>IF(Comodines[[#This Row],[L&amp;L]],Comodines[[#This Row],[Contador]],"")</f>
        <v/>
      </c>
      <c r="Y1496" s="2" t="str">
        <f>IFERROR(SMALL(Comodines[L&amp;LC1],COUNTA($U$2:U1496)),"")</f>
        <v/>
      </c>
      <c r="Z1496" s="2" t="str">
        <f>IF(AND(Comodines[[#This Row],[Nuevo_Fuego]],Comodines[[#This Row],[L&amp;L]]),Comodines[[#This Row],[Contador]],"")</f>
        <v/>
      </c>
      <c r="AA1496" s="2" t="str">
        <f>IFERROR(SMALL(Comodines[FuegoC1],COUNTA($W$2:W1496)),"")</f>
        <v/>
      </c>
      <c r="AB1496" s="3"/>
      <c r="AD1496" s="3"/>
      <c r="AE1496" s="3"/>
    </row>
    <row r="1497" spans="1:31" ht="15" x14ac:dyDescent="0.25">
      <c r="A1497" s="25">
        <v>24.359739999999999</v>
      </c>
      <c r="B1497" s="18">
        <v>-75.490759999999995</v>
      </c>
      <c r="C1497" s="2">
        <v>329.2</v>
      </c>
      <c r="D1497" s="2">
        <v>0.4</v>
      </c>
      <c r="E1497" s="2">
        <v>0.4</v>
      </c>
      <c r="F1497" s="4">
        <v>42644</v>
      </c>
      <c r="G1497" s="2">
        <v>1800</v>
      </c>
      <c r="H1497" s="2" t="s">
        <v>0</v>
      </c>
      <c r="I1497" s="2" t="s">
        <v>1</v>
      </c>
      <c r="J1497" s="2" t="s">
        <v>2</v>
      </c>
      <c r="K1497" s="2">
        <v>295.5</v>
      </c>
      <c r="L1497" s="2">
        <v>0</v>
      </c>
      <c r="M1497" s="6" t="s">
        <v>3</v>
      </c>
      <c r="N1497" s="23"/>
      <c r="O1497" s="21" t="str">
        <f>Comodines[[#This Row],[Lat_trunc]]&amp;Comodines[[#This Row],[Lon_trunc]]</f>
        <v>24.3595-75.491</v>
      </c>
      <c r="P1497" s="21">
        <f>MROUND(Datos[[#This Row],[Latitude]],IF(Datos[[#This Row],[Latitude]]&lt;0,-Precisión,Precisión))</f>
        <v>24.359500000000001</v>
      </c>
      <c r="Q1497" s="21">
        <f>MROUND(Datos[[#This Row],[Longitude]],IF(Datos[[#This Row],[Longitude]]&lt;0,-Precisión,Precisión))</f>
        <v>-75.491</v>
      </c>
      <c r="R1497" s="1">
        <v>1496</v>
      </c>
      <c r="S1497" s="5" t="b">
        <f>AND(Datos[[#This Row],[Latitude]]&gt;=Latitud_,Datos[[#This Row],[Latitude]]&lt;=_Latitud)</f>
        <v>0</v>
      </c>
      <c r="T1497" s="2" t="b">
        <f>AND(Datos[[#This Row],[Longitude]]&gt;=Longitud_,Datos[[#This Row],[Longitude]]&lt;=_Longitud)</f>
        <v>0</v>
      </c>
      <c r="U1497" s="2" t="b">
        <f>AND(Comodines[[#This Row],[Latitud]],Comodines[[#This Row],[Longitud]])</f>
        <v>0</v>
      </c>
      <c r="V1497" s="2" t="b">
        <f>IF(COUNTIFS($O$2:O1497,Comodines[[#This Row],[LatT&amp;LonT]],$F$2:F1497,Datos[[#This Row],[Acq_date]]-1)=0,TRUE,FALSE)</f>
        <v>1</v>
      </c>
      <c r="W1497" s="2" t="b">
        <f>AND(Comodines[[#This Row],[L&amp;L]],Comodines[[#This Row],[Nuevo_Fuego]])</f>
        <v>0</v>
      </c>
      <c r="X1497" s="2" t="str">
        <f>IF(Comodines[[#This Row],[L&amp;L]],Comodines[[#This Row],[Contador]],"")</f>
        <v/>
      </c>
      <c r="Y1497" s="2" t="str">
        <f>IFERROR(SMALL(Comodines[L&amp;LC1],COUNTA($U$2:U1497)),"")</f>
        <v/>
      </c>
      <c r="Z1497" s="2" t="str">
        <f>IF(AND(Comodines[[#This Row],[Nuevo_Fuego]],Comodines[[#This Row],[L&amp;L]]),Comodines[[#This Row],[Contador]],"")</f>
        <v/>
      </c>
      <c r="AA1497" s="2" t="str">
        <f>IFERROR(SMALL(Comodines[FuegoC1],COUNTA($W$2:W1497)),"")</f>
        <v/>
      </c>
      <c r="AB1497" s="3"/>
      <c r="AD1497" s="3"/>
      <c r="AE1497" s="3"/>
    </row>
    <row r="1498" spans="1:31" ht="15" x14ac:dyDescent="0.25">
      <c r="A1498" s="25">
        <v>26.667439999999999</v>
      </c>
      <c r="B1498" s="18">
        <v>-80.799289999999999</v>
      </c>
      <c r="C1498" s="2">
        <v>352.5</v>
      </c>
      <c r="D1498" s="2">
        <v>0.5</v>
      </c>
      <c r="E1498" s="2">
        <v>0.5</v>
      </c>
      <c r="F1498" s="4">
        <v>42644</v>
      </c>
      <c r="G1498" s="2">
        <v>1800</v>
      </c>
      <c r="H1498" s="2" t="s">
        <v>0</v>
      </c>
      <c r="I1498" s="2" t="s">
        <v>1</v>
      </c>
      <c r="J1498" s="2" t="s">
        <v>2</v>
      </c>
      <c r="K1498" s="2">
        <v>298</v>
      </c>
      <c r="L1498" s="2">
        <v>0</v>
      </c>
      <c r="M1498" s="6" t="s">
        <v>3</v>
      </c>
      <c r="N1498" s="23"/>
      <c r="O1498" s="21" t="str">
        <f>Comodines[[#This Row],[Lat_trunc]]&amp;Comodines[[#This Row],[Lon_trunc]]</f>
        <v>26.6675-80.7995</v>
      </c>
      <c r="P1498" s="21">
        <f>MROUND(Datos[[#This Row],[Latitude]],IF(Datos[[#This Row],[Latitude]]&lt;0,-Precisión,Precisión))</f>
        <v>26.6675</v>
      </c>
      <c r="Q1498" s="21">
        <f>MROUND(Datos[[#This Row],[Longitude]],IF(Datos[[#This Row],[Longitude]]&lt;0,-Precisión,Precisión))</f>
        <v>-80.799499999999995</v>
      </c>
      <c r="R1498" s="1">
        <v>1497</v>
      </c>
      <c r="S1498" s="5" t="b">
        <f>AND(Datos[[#This Row],[Latitude]]&gt;=Latitud_,Datos[[#This Row],[Latitude]]&lt;=_Latitud)</f>
        <v>0</v>
      </c>
      <c r="T1498" s="2" t="b">
        <f>AND(Datos[[#This Row],[Longitude]]&gt;=Longitud_,Datos[[#This Row],[Longitude]]&lt;=_Longitud)</f>
        <v>0</v>
      </c>
      <c r="U1498" s="2" t="b">
        <f>AND(Comodines[[#This Row],[Latitud]],Comodines[[#This Row],[Longitud]])</f>
        <v>0</v>
      </c>
      <c r="V1498" s="2" t="b">
        <f>IF(COUNTIFS($O$2:O1498,Comodines[[#This Row],[LatT&amp;LonT]],$F$2:F1498,Datos[[#This Row],[Acq_date]]-1)=0,TRUE,FALSE)</f>
        <v>1</v>
      </c>
      <c r="W1498" s="2" t="b">
        <f>AND(Comodines[[#This Row],[L&amp;L]],Comodines[[#This Row],[Nuevo_Fuego]])</f>
        <v>0</v>
      </c>
      <c r="X1498" s="2" t="str">
        <f>IF(Comodines[[#This Row],[L&amp;L]],Comodines[[#This Row],[Contador]],"")</f>
        <v/>
      </c>
      <c r="Y1498" s="2" t="str">
        <f>IFERROR(SMALL(Comodines[L&amp;LC1],COUNTA($U$2:U1498)),"")</f>
        <v/>
      </c>
      <c r="Z1498" s="2" t="str">
        <f>IF(AND(Comodines[[#This Row],[Nuevo_Fuego]],Comodines[[#This Row],[L&amp;L]]),Comodines[[#This Row],[Contador]],"")</f>
        <v/>
      </c>
      <c r="AA1498" s="2" t="str">
        <f>IFERROR(SMALL(Comodines[FuegoC1],COUNTA($W$2:W1498)),"")</f>
        <v/>
      </c>
      <c r="AB1498" s="3"/>
      <c r="AD1498" s="3"/>
      <c r="AE1498" s="3"/>
    </row>
    <row r="1499" spans="1:31" ht="15" x14ac:dyDescent="0.25">
      <c r="A1499" s="25">
        <v>26.666540000000001</v>
      </c>
      <c r="B1499" s="18">
        <v>-80.803790000000006</v>
      </c>
      <c r="C1499" s="2">
        <v>341.9</v>
      </c>
      <c r="D1499" s="2">
        <v>0.5</v>
      </c>
      <c r="E1499" s="2">
        <v>0.5</v>
      </c>
      <c r="F1499" s="4">
        <v>42644</v>
      </c>
      <c r="G1499" s="2">
        <v>1800</v>
      </c>
      <c r="H1499" s="2" t="s">
        <v>0</v>
      </c>
      <c r="I1499" s="2" t="s">
        <v>1</v>
      </c>
      <c r="J1499" s="2" t="s">
        <v>2</v>
      </c>
      <c r="K1499" s="2">
        <v>293.2</v>
      </c>
      <c r="L1499" s="2">
        <v>0</v>
      </c>
      <c r="M1499" s="6" t="s">
        <v>3</v>
      </c>
      <c r="N1499" s="23"/>
      <c r="O1499" s="21" t="str">
        <f>Comodines[[#This Row],[Lat_trunc]]&amp;Comodines[[#This Row],[Lon_trunc]]</f>
        <v>26.6665-80.804</v>
      </c>
      <c r="P1499" s="21">
        <f>MROUND(Datos[[#This Row],[Latitude]],IF(Datos[[#This Row],[Latitude]]&lt;0,-Precisión,Precisión))</f>
        <v>26.666499999999999</v>
      </c>
      <c r="Q1499" s="21">
        <f>MROUND(Datos[[#This Row],[Longitude]],IF(Datos[[#This Row],[Longitude]]&lt;0,-Precisión,Precisión))</f>
        <v>-80.804000000000002</v>
      </c>
      <c r="R1499" s="1">
        <v>1498</v>
      </c>
      <c r="S1499" s="5" t="b">
        <f>AND(Datos[[#This Row],[Latitude]]&gt;=Latitud_,Datos[[#This Row],[Latitude]]&lt;=_Latitud)</f>
        <v>0</v>
      </c>
      <c r="T1499" s="2" t="b">
        <f>AND(Datos[[#This Row],[Longitude]]&gt;=Longitud_,Datos[[#This Row],[Longitude]]&lt;=_Longitud)</f>
        <v>0</v>
      </c>
      <c r="U1499" s="2" t="b">
        <f>AND(Comodines[[#This Row],[Latitud]],Comodines[[#This Row],[Longitud]])</f>
        <v>0</v>
      </c>
      <c r="V1499" s="2" t="b">
        <f>IF(COUNTIFS($O$2:O1499,Comodines[[#This Row],[LatT&amp;LonT]],$F$2:F1499,Datos[[#This Row],[Acq_date]]-1)=0,TRUE,FALSE)</f>
        <v>1</v>
      </c>
      <c r="W1499" s="2" t="b">
        <f>AND(Comodines[[#This Row],[L&amp;L]],Comodines[[#This Row],[Nuevo_Fuego]])</f>
        <v>0</v>
      </c>
      <c r="X1499" s="2" t="str">
        <f>IF(Comodines[[#This Row],[L&amp;L]],Comodines[[#This Row],[Contador]],"")</f>
        <v/>
      </c>
      <c r="Y1499" s="2" t="str">
        <f>IFERROR(SMALL(Comodines[L&amp;LC1],COUNTA($U$2:U1499)),"")</f>
        <v/>
      </c>
      <c r="Z1499" s="2" t="str">
        <f>IF(AND(Comodines[[#This Row],[Nuevo_Fuego]],Comodines[[#This Row],[L&amp;L]]),Comodines[[#This Row],[Contador]],"")</f>
        <v/>
      </c>
      <c r="AA1499" s="2" t="str">
        <f>IFERROR(SMALL(Comodines[FuegoC1],COUNTA($W$2:W1499)),"")</f>
        <v/>
      </c>
      <c r="AB1499" s="3"/>
      <c r="AD1499" s="3"/>
      <c r="AE1499" s="3"/>
    </row>
    <row r="1500" spans="1:31" ht="15" x14ac:dyDescent="0.25">
      <c r="A1500" s="25">
        <v>26.844650000000001</v>
      </c>
      <c r="B1500" s="18">
        <v>-81.749449999999996</v>
      </c>
      <c r="C1500" s="2">
        <v>344.4</v>
      </c>
      <c r="D1500" s="2">
        <v>0.5</v>
      </c>
      <c r="E1500" s="2">
        <v>0.5</v>
      </c>
      <c r="F1500" s="4">
        <v>42644</v>
      </c>
      <c r="G1500" s="2">
        <v>1800</v>
      </c>
      <c r="H1500" s="2" t="s">
        <v>0</v>
      </c>
      <c r="I1500" s="2" t="s">
        <v>1</v>
      </c>
      <c r="J1500" s="2" t="s">
        <v>2</v>
      </c>
      <c r="K1500" s="2">
        <v>291.7</v>
      </c>
      <c r="L1500" s="2">
        <v>0</v>
      </c>
      <c r="M1500" s="6" t="s">
        <v>3</v>
      </c>
      <c r="N1500" s="23"/>
      <c r="O1500" s="21" t="str">
        <f>Comodines[[#This Row],[Lat_trunc]]&amp;Comodines[[#This Row],[Lon_trunc]]</f>
        <v>26.8445-81.7495</v>
      </c>
      <c r="P1500" s="21">
        <f>MROUND(Datos[[#This Row],[Latitude]],IF(Datos[[#This Row],[Latitude]]&lt;0,-Precisión,Precisión))</f>
        <v>26.8445</v>
      </c>
      <c r="Q1500" s="21">
        <f>MROUND(Datos[[#This Row],[Longitude]],IF(Datos[[#This Row],[Longitude]]&lt;0,-Precisión,Precisión))</f>
        <v>-81.749499999999998</v>
      </c>
      <c r="R1500" s="1">
        <v>1499</v>
      </c>
      <c r="S1500" s="5" t="b">
        <f>AND(Datos[[#This Row],[Latitude]]&gt;=Latitud_,Datos[[#This Row],[Latitude]]&lt;=_Latitud)</f>
        <v>0</v>
      </c>
      <c r="T1500" s="2" t="b">
        <f>AND(Datos[[#This Row],[Longitude]]&gt;=Longitud_,Datos[[#This Row],[Longitude]]&lt;=_Longitud)</f>
        <v>0</v>
      </c>
      <c r="U1500" s="2" t="b">
        <f>AND(Comodines[[#This Row],[Latitud]],Comodines[[#This Row],[Longitud]])</f>
        <v>0</v>
      </c>
      <c r="V1500" s="2" t="b">
        <f>IF(COUNTIFS($O$2:O1500,Comodines[[#This Row],[LatT&amp;LonT]],$F$2:F1500,Datos[[#This Row],[Acq_date]]-1)=0,TRUE,FALSE)</f>
        <v>1</v>
      </c>
      <c r="W1500" s="2" t="b">
        <f>AND(Comodines[[#This Row],[L&amp;L]],Comodines[[#This Row],[Nuevo_Fuego]])</f>
        <v>0</v>
      </c>
      <c r="X1500" s="2" t="str">
        <f>IF(Comodines[[#This Row],[L&amp;L]],Comodines[[#This Row],[Contador]],"")</f>
        <v/>
      </c>
      <c r="Y1500" s="2" t="str">
        <f>IFERROR(SMALL(Comodines[L&amp;LC1],COUNTA($U$2:U1500)),"")</f>
        <v/>
      </c>
      <c r="Z1500" s="2" t="str">
        <f>IF(AND(Comodines[[#This Row],[Nuevo_Fuego]],Comodines[[#This Row],[L&amp;L]]),Comodines[[#This Row],[Contador]],"")</f>
        <v/>
      </c>
      <c r="AA1500" s="2" t="str">
        <f>IFERROR(SMALL(Comodines[FuegoC1],COUNTA($W$2:W1500)),"")</f>
        <v/>
      </c>
      <c r="AB1500" s="3"/>
      <c r="AD1500" s="3"/>
      <c r="AE1500" s="3"/>
    </row>
    <row r="1501" spans="1:31" ht="15" x14ac:dyDescent="0.25">
      <c r="A1501" s="25">
        <v>7.0903299999999998</v>
      </c>
      <c r="B1501" s="18">
        <v>-61.627229999999997</v>
      </c>
      <c r="C1501" s="2">
        <v>330.5</v>
      </c>
      <c r="D1501" s="2">
        <v>0.6</v>
      </c>
      <c r="E1501" s="2">
        <v>0.5</v>
      </c>
      <c r="F1501" s="4">
        <v>42644</v>
      </c>
      <c r="G1501" s="2">
        <v>1755</v>
      </c>
      <c r="H1501" s="2" t="s">
        <v>0</v>
      </c>
      <c r="I1501" s="2" t="s">
        <v>1</v>
      </c>
      <c r="J1501" s="2" t="s">
        <v>2</v>
      </c>
      <c r="K1501" s="2">
        <v>294.10000000000002</v>
      </c>
      <c r="L1501" s="2">
        <v>0</v>
      </c>
      <c r="M1501" s="6" t="s">
        <v>3</v>
      </c>
      <c r="N1501" s="23"/>
      <c r="O1501" s="21" t="str">
        <f>Comodines[[#This Row],[Lat_trunc]]&amp;Comodines[[#This Row],[Lon_trunc]]</f>
        <v>7.0905-61.627</v>
      </c>
      <c r="P1501" s="21">
        <f>MROUND(Datos[[#This Row],[Latitude]],IF(Datos[[#This Row],[Latitude]]&lt;0,-Precisión,Precisión))</f>
        <v>7.0905000000000005</v>
      </c>
      <c r="Q1501" s="21">
        <f>MROUND(Datos[[#This Row],[Longitude]],IF(Datos[[#This Row],[Longitude]]&lt;0,-Precisión,Precisión))</f>
        <v>-61.627000000000002</v>
      </c>
      <c r="R1501" s="1">
        <v>1500</v>
      </c>
      <c r="S1501" s="5" t="b">
        <f>AND(Datos[[#This Row],[Latitude]]&gt;=Latitud_,Datos[[#This Row],[Latitude]]&lt;=_Latitud)</f>
        <v>0</v>
      </c>
      <c r="T1501" s="2" t="b">
        <f>AND(Datos[[#This Row],[Longitude]]&gt;=Longitud_,Datos[[#This Row],[Longitude]]&lt;=_Longitud)</f>
        <v>0</v>
      </c>
      <c r="U1501" s="2" t="b">
        <f>AND(Comodines[[#This Row],[Latitud]],Comodines[[#This Row],[Longitud]])</f>
        <v>0</v>
      </c>
      <c r="V1501" s="2" t="b">
        <f>IF(COUNTIFS($O$2:O1501,Comodines[[#This Row],[LatT&amp;LonT]],$F$2:F1501,Datos[[#This Row],[Acq_date]]-1)=0,TRUE,FALSE)</f>
        <v>1</v>
      </c>
      <c r="W1501" s="2" t="b">
        <f>AND(Comodines[[#This Row],[L&amp;L]],Comodines[[#This Row],[Nuevo_Fuego]])</f>
        <v>0</v>
      </c>
      <c r="X1501" s="2" t="str">
        <f>IF(Comodines[[#This Row],[L&amp;L]],Comodines[[#This Row],[Contador]],"")</f>
        <v/>
      </c>
      <c r="Y1501" s="2" t="str">
        <f>IFERROR(SMALL(Comodines[L&amp;LC1],COUNTA($U$2:U1501)),"")</f>
        <v/>
      </c>
      <c r="Z1501" s="2" t="str">
        <f>IF(AND(Comodines[[#This Row],[Nuevo_Fuego]],Comodines[[#This Row],[L&amp;L]]),Comodines[[#This Row],[Contador]],"")</f>
        <v/>
      </c>
      <c r="AA1501" s="2" t="str">
        <f>IFERROR(SMALL(Comodines[FuegoC1],COUNTA($W$2:W1501)),"")</f>
        <v/>
      </c>
      <c r="AB1501" s="3"/>
      <c r="AD1501" s="3"/>
      <c r="AE1501" s="3"/>
    </row>
    <row r="1502" spans="1:31" ht="15" x14ac:dyDescent="0.25">
      <c r="A1502" s="25">
        <v>7.3345599999999997</v>
      </c>
      <c r="B1502" s="18">
        <v>-61.447560000000003</v>
      </c>
      <c r="C1502" s="2">
        <v>341.8</v>
      </c>
      <c r="D1502" s="2">
        <v>0.6</v>
      </c>
      <c r="E1502" s="2">
        <v>0.5</v>
      </c>
      <c r="F1502" s="4">
        <v>42644</v>
      </c>
      <c r="G1502" s="2">
        <v>1755</v>
      </c>
      <c r="H1502" s="2" t="s">
        <v>0</v>
      </c>
      <c r="I1502" s="2" t="s">
        <v>1</v>
      </c>
      <c r="J1502" s="2" t="s">
        <v>2</v>
      </c>
      <c r="K1502" s="2">
        <v>293.7</v>
      </c>
      <c r="L1502" s="2">
        <v>0</v>
      </c>
      <c r="M1502" s="6" t="s">
        <v>3</v>
      </c>
      <c r="N1502" s="23"/>
      <c r="O1502" s="21" t="str">
        <f>Comodines[[#This Row],[Lat_trunc]]&amp;Comodines[[#This Row],[Lon_trunc]]</f>
        <v>7.3345-61.4475</v>
      </c>
      <c r="P1502" s="21">
        <f>MROUND(Datos[[#This Row],[Latitude]],IF(Datos[[#This Row],[Latitude]]&lt;0,-Precisión,Precisión))</f>
        <v>7.3345000000000002</v>
      </c>
      <c r="Q1502" s="21">
        <f>MROUND(Datos[[#This Row],[Longitude]],IF(Datos[[#This Row],[Longitude]]&lt;0,-Precisión,Precisión))</f>
        <v>-61.447499999999998</v>
      </c>
      <c r="R1502" s="1">
        <v>1501</v>
      </c>
      <c r="S1502" s="5" t="b">
        <f>AND(Datos[[#This Row],[Latitude]]&gt;=Latitud_,Datos[[#This Row],[Latitude]]&lt;=_Latitud)</f>
        <v>0</v>
      </c>
      <c r="T1502" s="2" t="b">
        <f>AND(Datos[[#This Row],[Longitude]]&gt;=Longitud_,Datos[[#This Row],[Longitude]]&lt;=_Longitud)</f>
        <v>0</v>
      </c>
      <c r="U1502" s="2" t="b">
        <f>AND(Comodines[[#This Row],[Latitud]],Comodines[[#This Row],[Longitud]])</f>
        <v>0</v>
      </c>
      <c r="V1502" s="2" t="b">
        <f>IF(COUNTIFS($O$2:O1502,Comodines[[#This Row],[LatT&amp;LonT]],$F$2:F1502,Datos[[#This Row],[Acq_date]]-1)=0,TRUE,FALSE)</f>
        <v>1</v>
      </c>
      <c r="W1502" s="2" t="b">
        <f>AND(Comodines[[#This Row],[L&amp;L]],Comodines[[#This Row],[Nuevo_Fuego]])</f>
        <v>0</v>
      </c>
      <c r="X1502" s="2" t="str">
        <f>IF(Comodines[[#This Row],[L&amp;L]],Comodines[[#This Row],[Contador]],"")</f>
        <v/>
      </c>
      <c r="Y1502" s="2" t="str">
        <f>IFERROR(SMALL(Comodines[L&amp;LC1],COUNTA($U$2:U1502)),"")</f>
        <v/>
      </c>
      <c r="Z1502" s="2" t="str">
        <f>IF(AND(Comodines[[#This Row],[Nuevo_Fuego]],Comodines[[#This Row],[L&amp;L]]),Comodines[[#This Row],[Contador]],"")</f>
        <v/>
      </c>
      <c r="AA1502" s="2" t="str">
        <f>IFERROR(SMALL(Comodines[FuegoC1],COUNTA($W$2:W1502)),"")</f>
        <v/>
      </c>
      <c r="AB1502" s="3"/>
      <c r="AD1502" s="3"/>
      <c r="AE1502" s="3"/>
    </row>
    <row r="1503" spans="1:31" ht="15" x14ac:dyDescent="0.25">
      <c r="A1503" s="25">
        <v>7.3337700000000003</v>
      </c>
      <c r="B1503" s="18">
        <v>-61.453159999999997</v>
      </c>
      <c r="C1503" s="2">
        <v>332.1</v>
      </c>
      <c r="D1503" s="2">
        <v>0.6</v>
      </c>
      <c r="E1503" s="2">
        <v>0.5</v>
      </c>
      <c r="F1503" s="4">
        <v>42644</v>
      </c>
      <c r="G1503" s="2">
        <v>1755</v>
      </c>
      <c r="H1503" s="2" t="s">
        <v>0</v>
      </c>
      <c r="I1503" s="2" t="s">
        <v>1</v>
      </c>
      <c r="J1503" s="2" t="s">
        <v>2</v>
      </c>
      <c r="K1503" s="2">
        <v>291.2</v>
      </c>
      <c r="L1503" s="2">
        <v>0</v>
      </c>
      <c r="M1503" s="6" t="s">
        <v>3</v>
      </c>
      <c r="N1503" s="23"/>
      <c r="O1503" s="21" t="str">
        <f>Comodines[[#This Row],[Lat_trunc]]&amp;Comodines[[#This Row],[Lon_trunc]]</f>
        <v>7.334-61.453</v>
      </c>
      <c r="P1503" s="21">
        <f>MROUND(Datos[[#This Row],[Latitude]],IF(Datos[[#This Row],[Latitude]]&lt;0,-Precisión,Precisión))</f>
        <v>7.3340000000000005</v>
      </c>
      <c r="Q1503" s="21">
        <f>MROUND(Datos[[#This Row],[Longitude]],IF(Datos[[#This Row],[Longitude]]&lt;0,-Precisión,Precisión))</f>
        <v>-61.453000000000003</v>
      </c>
      <c r="R1503" s="1">
        <v>1502</v>
      </c>
      <c r="S1503" s="5" t="b">
        <f>AND(Datos[[#This Row],[Latitude]]&gt;=Latitud_,Datos[[#This Row],[Latitude]]&lt;=_Latitud)</f>
        <v>0</v>
      </c>
      <c r="T1503" s="2" t="b">
        <f>AND(Datos[[#This Row],[Longitude]]&gt;=Longitud_,Datos[[#This Row],[Longitude]]&lt;=_Longitud)</f>
        <v>0</v>
      </c>
      <c r="U1503" s="2" t="b">
        <f>AND(Comodines[[#This Row],[Latitud]],Comodines[[#This Row],[Longitud]])</f>
        <v>0</v>
      </c>
      <c r="V1503" s="2" t="b">
        <f>IF(COUNTIFS($O$2:O1503,Comodines[[#This Row],[LatT&amp;LonT]],$F$2:F1503,Datos[[#This Row],[Acq_date]]-1)=0,TRUE,FALSE)</f>
        <v>1</v>
      </c>
      <c r="W1503" s="2" t="b">
        <f>AND(Comodines[[#This Row],[L&amp;L]],Comodines[[#This Row],[Nuevo_Fuego]])</f>
        <v>0</v>
      </c>
      <c r="X1503" s="2" t="str">
        <f>IF(Comodines[[#This Row],[L&amp;L]],Comodines[[#This Row],[Contador]],"")</f>
        <v/>
      </c>
      <c r="Y1503" s="2" t="str">
        <f>IFERROR(SMALL(Comodines[L&amp;LC1],COUNTA($U$2:U1503)),"")</f>
        <v/>
      </c>
      <c r="Z1503" s="2" t="str">
        <f>IF(AND(Comodines[[#This Row],[Nuevo_Fuego]],Comodines[[#This Row],[L&amp;L]]),Comodines[[#This Row],[Contador]],"")</f>
        <v/>
      </c>
      <c r="AA1503" s="2" t="str">
        <f>IFERROR(SMALL(Comodines[FuegoC1],COUNTA($W$2:W1503)),"")</f>
        <v/>
      </c>
      <c r="AB1503" s="3"/>
      <c r="AD1503" s="3"/>
      <c r="AE1503" s="3"/>
    </row>
    <row r="1504" spans="1:31" ht="15" x14ac:dyDescent="0.25">
      <c r="A1504" s="25">
        <v>7.3348500000000003</v>
      </c>
      <c r="B1504" s="18">
        <v>-61.45082</v>
      </c>
      <c r="C1504" s="2">
        <v>350</v>
      </c>
      <c r="D1504" s="2">
        <v>0.6</v>
      </c>
      <c r="E1504" s="2">
        <v>0.6</v>
      </c>
      <c r="F1504" s="4">
        <v>42644</v>
      </c>
      <c r="G1504" s="2">
        <v>1755</v>
      </c>
      <c r="H1504" s="2" t="s">
        <v>0</v>
      </c>
      <c r="I1504" s="2" t="s">
        <v>1</v>
      </c>
      <c r="J1504" s="2" t="s">
        <v>2</v>
      </c>
      <c r="K1504" s="2">
        <v>293.89999999999998</v>
      </c>
      <c r="L1504" s="2">
        <v>0</v>
      </c>
      <c r="M1504" s="6" t="s">
        <v>3</v>
      </c>
      <c r="N1504" s="23"/>
      <c r="O1504" s="21" t="str">
        <f>Comodines[[#This Row],[Lat_trunc]]&amp;Comodines[[#This Row],[Lon_trunc]]</f>
        <v>7.335-61.451</v>
      </c>
      <c r="P1504" s="21">
        <f>MROUND(Datos[[#This Row],[Latitude]],IF(Datos[[#This Row],[Latitude]]&lt;0,-Precisión,Precisión))</f>
        <v>7.335</v>
      </c>
      <c r="Q1504" s="21">
        <f>MROUND(Datos[[#This Row],[Longitude]],IF(Datos[[#This Row],[Longitude]]&lt;0,-Precisión,Precisión))</f>
        <v>-61.451000000000001</v>
      </c>
      <c r="R1504" s="1">
        <v>1503</v>
      </c>
      <c r="S1504" s="5" t="b">
        <f>AND(Datos[[#This Row],[Latitude]]&gt;=Latitud_,Datos[[#This Row],[Latitude]]&lt;=_Latitud)</f>
        <v>0</v>
      </c>
      <c r="T1504" s="2" t="b">
        <f>AND(Datos[[#This Row],[Longitude]]&gt;=Longitud_,Datos[[#This Row],[Longitude]]&lt;=_Longitud)</f>
        <v>0</v>
      </c>
      <c r="U1504" s="2" t="b">
        <f>AND(Comodines[[#This Row],[Latitud]],Comodines[[#This Row],[Longitud]])</f>
        <v>0</v>
      </c>
      <c r="V1504" s="2" t="b">
        <f>IF(COUNTIFS($O$2:O1504,Comodines[[#This Row],[LatT&amp;LonT]],$F$2:F1504,Datos[[#This Row],[Acq_date]]-1)=0,TRUE,FALSE)</f>
        <v>1</v>
      </c>
      <c r="W1504" s="2" t="b">
        <f>AND(Comodines[[#This Row],[L&amp;L]],Comodines[[#This Row],[Nuevo_Fuego]])</f>
        <v>0</v>
      </c>
      <c r="X1504" s="2" t="str">
        <f>IF(Comodines[[#This Row],[L&amp;L]],Comodines[[#This Row],[Contador]],"")</f>
        <v/>
      </c>
      <c r="Y1504" s="2" t="str">
        <f>IFERROR(SMALL(Comodines[L&amp;LC1],COUNTA($U$2:U1504)),"")</f>
        <v/>
      </c>
      <c r="Z1504" s="2" t="str">
        <f>IF(AND(Comodines[[#This Row],[Nuevo_Fuego]],Comodines[[#This Row],[L&amp;L]]),Comodines[[#This Row],[Contador]],"")</f>
        <v/>
      </c>
      <c r="AA1504" s="2" t="str">
        <f>IFERROR(SMALL(Comodines[FuegoC1],COUNTA($W$2:W1504)),"")</f>
        <v/>
      </c>
      <c r="AB1504" s="3"/>
      <c r="AD1504" s="3"/>
      <c r="AE1504" s="3"/>
    </row>
    <row r="1505" spans="1:31" ht="15" x14ac:dyDescent="0.25">
      <c r="A1505" s="25">
        <v>7.3667699999999998</v>
      </c>
      <c r="B1505" s="18">
        <v>-61.695270000000001</v>
      </c>
      <c r="C1505" s="2">
        <v>336.7</v>
      </c>
      <c r="D1505" s="2">
        <v>0.6</v>
      </c>
      <c r="E1505" s="2">
        <v>0.5</v>
      </c>
      <c r="F1505" s="4">
        <v>42644</v>
      </c>
      <c r="G1505" s="2">
        <v>1755</v>
      </c>
      <c r="H1505" s="2" t="s">
        <v>0</v>
      </c>
      <c r="I1505" s="2" t="s">
        <v>1</v>
      </c>
      <c r="J1505" s="2" t="s">
        <v>2</v>
      </c>
      <c r="K1505" s="2">
        <v>293.8</v>
      </c>
      <c r="L1505" s="2">
        <v>0</v>
      </c>
      <c r="M1505" s="6" t="s">
        <v>3</v>
      </c>
      <c r="N1505" s="23"/>
      <c r="O1505" s="21" t="str">
        <f>Comodines[[#This Row],[Lat_trunc]]&amp;Comodines[[#This Row],[Lon_trunc]]</f>
        <v>7.367-61.6955</v>
      </c>
      <c r="P1505" s="21">
        <f>MROUND(Datos[[#This Row],[Latitude]],IF(Datos[[#This Row],[Latitude]]&lt;0,-Precisión,Precisión))</f>
        <v>7.367</v>
      </c>
      <c r="Q1505" s="21">
        <f>MROUND(Datos[[#This Row],[Longitude]],IF(Datos[[#This Row],[Longitude]]&lt;0,-Precisión,Precisión))</f>
        <v>-61.695500000000003</v>
      </c>
      <c r="R1505" s="1">
        <v>1504</v>
      </c>
      <c r="S1505" s="5" t="b">
        <f>AND(Datos[[#This Row],[Latitude]]&gt;=Latitud_,Datos[[#This Row],[Latitude]]&lt;=_Latitud)</f>
        <v>0</v>
      </c>
      <c r="T1505" s="2" t="b">
        <f>AND(Datos[[#This Row],[Longitude]]&gt;=Longitud_,Datos[[#This Row],[Longitude]]&lt;=_Longitud)</f>
        <v>0</v>
      </c>
      <c r="U1505" s="2" t="b">
        <f>AND(Comodines[[#This Row],[Latitud]],Comodines[[#This Row],[Longitud]])</f>
        <v>0</v>
      </c>
      <c r="V1505" s="2" t="b">
        <f>IF(COUNTIFS($O$2:O1505,Comodines[[#This Row],[LatT&amp;LonT]],$F$2:F1505,Datos[[#This Row],[Acq_date]]-1)=0,TRUE,FALSE)</f>
        <v>1</v>
      </c>
      <c r="W1505" s="2" t="b">
        <f>AND(Comodines[[#This Row],[L&amp;L]],Comodines[[#This Row],[Nuevo_Fuego]])</f>
        <v>0</v>
      </c>
      <c r="X1505" s="2" t="str">
        <f>IF(Comodines[[#This Row],[L&amp;L]],Comodines[[#This Row],[Contador]],"")</f>
        <v/>
      </c>
      <c r="Y1505" s="2" t="str">
        <f>IFERROR(SMALL(Comodines[L&amp;LC1],COUNTA($U$2:U1505)),"")</f>
        <v/>
      </c>
      <c r="Z1505" s="2" t="str">
        <f>IF(AND(Comodines[[#This Row],[Nuevo_Fuego]],Comodines[[#This Row],[L&amp;L]]),Comodines[[#This Row],[Contador]],"")</f>
        <v/>
      </c>
      <c r="AA1505" s="2" t="str">
        <f>IFERROR(SMALL(Comodines[FuegoC1],COUNTA($W$2:W1505)),"")</f>
        <v/>
      </c>
      <c r="AB1505" s="3"/>
      <c r="AD1505" s="3"/>
      <c r="AE1505" s="3"/>
    </row>
    <row r="1506" spans="1:31" ht="15" x14ac:dyDescent="0.25">
      <c r="A1506" s="25">
        <v>7.2418199999999997</v>
      </c>
      <c r="B1506" s="18">
        <v>-63.607840000000003</v>
      </c>
      <c r="C1506" s="2">
        <v>338.7</v>
      </c>
      <c r="D1506" s="2">
        <v>0.4</v>
      </c>
      <c r="E1506" s="2">
        <v>0.5</v>
      </c>
      <c r="F1506" s="4">
        <v>42644</v>
      </c>
      <c r="G1506" s="2">
        <v>1755</v>
      </c>
      <c r="H1506" s="2" t="s">
        <v>0</v>
      </c>
      <c r="I1506" s="2" t="s">
        <v>1</v>
      </c>
      <c r="J1506" s="2" t="s">
        <v>2</v>
      </c>
      <c r="K1506" s="2">
        <v>290.3</v>
      </c>
      <c r="L1506" s="2">
        <v>0</v>
      </c>
      <c r="M1506" s="6" t="s">
        <v>3</v>
      </c>
      <c r="N1506" s="23"/>
      <c r="O1506" s="21" t="str">
        <f>Comodines[[#This Row],[Lat_trunc]]&amp;Comodines[[#This Row],[Lon_trunc]]</f>
        <v>7.242-63.608</v>
      </c>
      <c r="P1506" s="21">
        <f>MROUND(Datos[[#This Row],[Latitude]],IF(Datos[[#This Row],[Latitude]]&lt;0,-Precisión,Precisión))</f>
        <v>7.242</v>
      </c>
      <c r="Q1506" s="21">
        <f>MROUND(Datos[[#This Row],[Longitude]],IF(Datos[[#This Row],[Longitude]]&lt;0,-Precisión,Precisión))</f>
        <v>-63.608000000000004</v>
      </c>
      <c r="R1506" s="1">
        <v>1505</v>
      </c>
      <c r="S1506" s="5" t="b">
        <f>AND(Datos[[#This Row],[Latitude]]&gt;=Latitud_,Datos[[#This Row],[Latitude]]&lt;=_Latitud)</f>
        <v>0</v>
      </c>
      <c r="T1506" s="2" t="b">
        <f>AND(Datos[[#This Row],[Longitude]]&gt;=Longitud_,Datos[[#This Row],[Longitude]]&lt;=_Longitud)</f>
        <v>0</v>
      </c>
      <c r="U1506" s="2" t="b">
        <f>AND(Comodines[[#This Row],[Latitud]],Comodines[[#This Row],[Longitud]])</f>
        <v>0</v>
      </c>
      <c r="V1506" s="2" t="b">
        <f>IF(COUNTIFS($O$2:O1506,Comodines[[#This Row],[LatT&amp;LonT]],$F$2:F1506,Datos[[#This Row],[Acq_date]]-1)=0,TRUE,FALSE)</f>
        <v>1</v>
      </c>
      <c r="W1506" s="2" t="b">
        <f>AND(Comodines[[#This Row],[L&amp;L]],Comodines[[#This Row],[Nuevo_Fuego]])</f>
        <v>0</v>
      </c>
      <c r="X1506" s="2" t="str">
        <f>IF(Comodines[[#This Row],[L&amp;L]],Comodines[[#This Row],[Contador]],"")</f>
        <v/>
      </c>
      <c r="Y1506" s="2" t="str">
        <f>IFERROR(SMALL(Comodines[L&amp;LC1],COUNTA($U$2:U1506)),"")</f>
        <v/>
      </c>
      <c r="Z1506" s="2" t="str">
        <f>IF(AND(Comodines[[#This Row],[Nuevo_Fuego]],Comodines[[#This Row],[L&amp;L]]),Comodines[[#This Row],[Contador]],"")</f>
        <v/>
      </c>
      <c r="AA1506" s="2" t="str">
        <f>IFERROR(SMALL(Comodines[FuegoC1],COUNTA($W$2:W1506)),"")</f>
        <v/>
      </c>
      <c r="AB1506" s="3"/>
      <c r="AD1506" s="3"/>
      <c r="AE1506" s="3"/>
    </row>
    <row r="1507" spans="1:31" ht="15" x14ac:dyDescent="0.25">
      <c r="A1507" s="25">
        <v>7.28559</v>
      </c>
      <c r="B1507" s="18">
        <v>-63.532890000000002</v>
      </c>
      <c r="C1507" s="2">
        <v>349.7</v>
      </c>
      <c r="D1507" s="2">
        <v>0.4</v>
      </c>
      <c r="E1507" s="2">
        <v>0.5</v>
      </c>
      <c r="F1507" s="4">
        <v>42644</v>
      </c>
      <c r="G1507" s="2">
        <v>1755</v>
      </c>
      <c r="H1507" s="2" t="s">
        <v>0</v>
      </c>
      <c r="I1507" s="2" t="s">
        <v>1</v>
      </c>
      <c r="J1507" s="2" t="s">
        <v>2</v>
      </c>
      <c r="K1507" s="2">
        <v>296.3</v>
      </c>
      <c r="L1507" s="2">
        <v>0</v>
      </c>
      <c r="M1507" s="6" t="s">
        <v>3</v>
      </c>
      <c r="N1507" s="23"/>
      <c r="O1507" s="21" t="str">
        <f>Comodines[[#This Row],[Lat_trunc]]&amp;Comodines[[#This Row],[Lon_trunc]]</f>
        <v>7.2855-63.533</v>
      </c>
      <c r="P1507" s="21">
        <f>MROUND(Datos[[#This Row],[Latitude]],IF(Datos[[#This Row],[Latitude]]&lt;0,-Precisión,Precisión))</f>
        <v>7.2854999999999999</v>
      </c>
      <c r="Q1507" s="21">
        <f>MROUND(Datos[[#This Row],[Longitude]],IF(Datos[[#This Row],[Longitude]]&lt;0,-Precisión,Precisión))</f>
        <v>-63.533000000000001</v>
      </c>
      <c r="R1507" s="1">
        <v>1506</v>
      </c>
      <c r="S1507" s="5" t="b">
        <f>AND(Datos[[#This Row],[Latitude]]&gt;=Latitud_,Datos[[#This Row],[Latitude]]&lt;=_Latitud)</f>
        <v>0</v>
      </c>
      <c r="T1507" s="2" t="b">
        <f>AND(Datos[[#This Row],[Longitude]]&gt;=Longitud_,Datos[[#This Row],[Longitude]]&lt;=_Longitud)</f>
        <v>0</v>
      </c>
      <c r="U1507" s="2" t="b">
        <f>AND(Comodines[[#This Row],[Latitud]],Comodines[[#This Row],[Longitud]])</f>
        <v>0</v>
      </c>
      <c r="V1507" s="2" t="b">
        <f>IF(COUNTIFS($O$2:O1507,Comodines[[#This Row],[LatT&amp;LonT]],$F$2:F1507,Datos[[#This Row],[Acq_date]]-1)=0,TRUE,FALSE)</f>
        <v>1</v>
      </c>
      <c r="W1507" s="2" t="b">
        <f>AND(Comodines[[#This Row],[L&amp;L]],Comodines[[#This Row],[Nuevo_Fuego]])</f>
        <v>0</v>
      </c>
      <c r="X1507" s="2" t="str">
        <f>IF(Comodines[[#This Row],[L&amp;L]],Comodines[[#This Row],[Contador]],"")</f>
        <v/>
      </c>
      <c r="Y1507" s="2" t="str">
        <f>IFERROR(SMALL(Comodines[L&amp;LC1],COUNTA($U$2:U1507)),"")</f>
        <v/>
      </c>
      <c r="Z1507" s="2" t="str">
        <f>IF(AND(Comodines[[#This Row],[Nuevo_Fuego]],Comodines[[#This Row],[L&amp;L]]),Comodines[[#This Row],[Contador]],"")</f>
        <v/>
      </c>
      <c r="AA1507" s="2" t="str">
        <f>IFERROR(SMALL(Comodines[FuegoC1],COUNTA($W$2:W1507)),"")</f>
        <v/>
      </c>
      <c r="AB1507" s="3"/>
      <c r="AD1507" s="3"/>
      <c r="AE1507" s="3"/>
    </row>
    <row r="1508" spans="1:31" ht="15" x14ac:dyDescent="0.25">
      <c r="A1508" s="25">
        <v>7.1905900000000003</v>
      </c>
      <c r="B1508" s="18">
        <v>-67.281049999999993</v>
      </c>
      <c r="C1508" s="2">
        <v>340.4</v>
      </c>
      <c r="D1508" s="2">
        <v>0.4</v>
      </c>
      <c r="E1508" s="2">
        <v>0.4</v>
      </c>
      <c r="F1508" s="4">
        <v>42644</v>
      </c>
      <c r="G1508" s="2">
        <v>1755</v>
      </c>
      <c r="H1508" s="2" t="s">
        <v>0</v>
      </c>
      <c r="I1508" s="2" t="s">
        <v>1</v>
      </c>
      <c r="J1508" s="2" t="s">
        <v>2</v>
      </c>
      <c r="K1508" s="2">
        <v>294.3</v>
      </c>
      <c r="L1508" s="2">
        <v>0</v>
      </c>
      <c r="M1508" s="6" t="s">
        <v>3</v>
      </c>
      <c r="N1508" s="23"/>
      <c r="O1508" s="21" t="str">
        <f>Comodines[[#This Row],[Lat_trunc]]&amp;Comodines[[#This Row],[Lon_trunc]]</f>
        <v>7.1905-67.281</v>
      </c>
      <c r="P1508" s="21">
        <f>MROUND(Datos[[#This Row],[Latitude]],IF(Datos[[#This Row],[Latitude]]&lt;0,-Precisión,Precisión))</f>
        <v>7.1905000000000001</v>
      </c>
      <c r="Q1508" s="21">
        <f>MROUND(Datos[[#This Row],[Longitude]],IF(Datos[[#This Row],[Longitude]]&lt;0,-Precisión,Precisión))</f>
        <v>-67.281000000000006</v>
      </c>
      <c r="R1508" s="1">
        <v>1507</v>
      </c>
      <c r="S1508" s="5" t="b">
        <f>AND(Datos[[#This Row],[Latitude]]&gt;=Latitud_,Datos[[#This Row],[Latitude]]&lt;=_Latitud)</f>
        <v>0</v>
      </c>
      <c r="T1508" s="2" t="b">
        <f>AND(Datos[[#This Row],[Longitude]]&gt;=Longitud_,Datos[[#This Row],[Longitude]]&lt;=_Longitud)</f>
        <v>0</v>
      </c>
      <c r="U1508" s="2" t="b">
        <f>AND(Comodines[[#This Row],[Latitud]],Comodines[[#This Row],[Longitud]])</f>
        <v>0</v>
      </c>
      <c r="V1508" s="2" t="b">
        <f>IF(COUNTIFS($O$2:O1508,Comodines[[#This Row],[LatT&amp;LonT]],$F$2:F1508,Datos[[#This Row],[Acq_date]]-1)=0,TRUE,FALSE)</f>
        <v>1</v>
      </c>
      <c r="W1508" s="2" t="b">
        <f>AND(Comodines[[#This Row],[L&amp;L]],Comodines[[#This Row],[Nuevo_Fuego]])</f>
        <v>0</v>
      </c>
      <c r="X1508" s="2" t="str">
        <f>IF(Comodines[[#This Row],[L&amp;L]],Comodines[[#This Row],[Contador]],"")</f>
        <v/>
      </c>
      <c r="Y1508" s="2" t="str">
        <f>IFERROR(SMALL(Comodines[L&amp;LC1],COUNTA($U$2:U1508)),"")</f>
        <v/>
      </c>
      <c r="Z1508" s="2" t="str">
        <f>IF(AND(Comodines[[#This Row],[Nuevo_Fuego]],Comodines[[#This Row],[L&amp;L]]),Comodines[[#This Row],[Contador]],"")</f>
        <v/>
      </c>
      <c r="AA1508" s="2" t="str">
        <f>IFERROR(SMALL(Comodines[FuegoC1],COUNTA($W$2:W1508)),"")</f>
        <v/>
      </c>
      <c r="AB1508" s="3"/>
      <c r="AD1508" s="3"/>
      <c r="AE1508" s="3"/>
    </row>
    <row r="1509" spans="1:31" ht="15" x14ac:dyDescent="0.25">
      <c r="A1509" s="25">
        <v>7.1894799999999996</v>
      </c>
      <c r="B1509" s="18">
        <v>-67.288640000000001</v>
      </c>
      <c r="C1509" s="2">
        <v>334.2</v>
      </c>
      <c r="D1509" s="2">
        <v>0.4</v>
      </c>
      <c r="E1509" s="2">
        <v>0.4</v>
      </c>
      <c r="F1509" s="4">
        <v>42644</v>
      </c>
      <c r="G1509" s="2">
        <v>1755</v>
      </c>
      <c r="H1509" s="2" t="s">
        <v>0</v>
      </c>
      <c r="I1509" s="2" t="s">
        <v>1</v>
      </c>
      <c r="J1509" s="2" t="s">
        <v>2</v>
      </c>
      <c r="K1509" s="2">
        <v>288.39999999999998</v>
      </c>
      <c r="L1509" s="2">
        <v>0</v>
      </c>
      <c r="M1509" s="6" t="s">
        <v>3</v>
      </c>
      <c r="N1509" s="23"/>
      <c r="O1509" s="21" t="str">
        <f>Comodines[[#This Row],[Lat_trunc]]&amp;Comodines[[#This Row],[Lon_trunc]]</f>
        <v>7.1895-67.2885</v>
      </c>
      <c r="P1509" s="21">
        <f>MROUND(Datos[[#This Row],[Latitude]],IF(Datos[[#This Row],[Latitude]]&lt;0,-Precisión,Precisión))</f>
        <v>7.1894999999999998</v>
      </c>
      <c r="Q1509" s="21">
        <f>MROUND(Datos[[#This Row],[Longitude]],IF(Datos[[#This Row],[Longitude]]&lt;0,-Precisión,Precisión))</f>
        <v>-67.288499999999999</v>
      </c>
      <c r="R1509" s="1">
        <v>1508</v>
      </c>
      <c r="S1509" s="5" t="b">
        <f>AND(Datos[[#This Row],[Latitude]]&gt;=Latitud_,Datos[[#This Row],[Latitude]]&lt;=_Latitud)</f>
        <v>0</v>
      </c>
      <c r="T1509" s="2" t="b">
        <f>AND(Datos[[#This Row],[Longitude]]&gt;=Longitud_,Datos[[#This Row],[Longitude]]&lt;=_Longitud)</f>
        <v>0</v>
      </c>
      <c r="U1509" s="2" t="b">
        <f>AND(Comodines[[#This Row],[Latitud]],Comodines[[#This Row],[Longitud]])</f>
        <v>0</v>
      </c>
      <c r="V1509" s="2" t="b">
        <f>IF(COUNTIFS($O$2:O1509,Comodines[[#This Row],[LatT&amp;LonT]],$F$2:F1509,Datos[[#This Row],[Acq_date]]-1)=0,TRUE,FALSE)</f>
        <v>1</v>
      </c>
      <c r="W1509" s="2" t="b">
        <f>AND(Comodines[[#This Row],[L&amp;L]],Comodines[[#This Row],[Nuevo_Fuego]])</f>
        <v>0</v>
      </c>
      <c r="X1509" s="2" t="str">
        <f>IF(Comodines[[#This Row],[L&amp;L]],Comodines[[#This Row],[Contador]],"")</f>
        <v/>
      </c>
      <c r="Y1509" s="2" t="str">
        <f>IFERROR(SMALL(Comodines[L&amp;LC1],COUNTA($U$2:U1509)),"")</f>
        <v/>
      </c>
      <c r="Z1509" s="2" t="str">
        <f>IF(AND(Comodines[[#This Row],[Nuevo_Fuego]],Comodines[[#This Row],[L&amp;L]]),Comodines[[#This Row],[Contador]],"")</f>
        <v/>
      </c>
      <c r="AA1509" s="2" t="str">
        <f>IFERROR(SMALL(Comodines[FuegoC1],COUNTA($W$2:W1509)),"")</f>
        <v/>
      </c>
      <c r="AB1509" s="3"/>
      <c r="AD1509" s="3"/>
      <c r="AE1509" s="3"/>
    </row>
    <row r="1510" spans="1:31" ht="15" x14ac:dyDescent="0.25">
      <c r="A1510" s="25">
        <v>7.9189299999999996</v>
      </c>
      <c r="B1510" s="18">
        <v>-63.091270000000002</v>
      </c>
      <c r="C1510" s="2">
        <v>330.6</v>
      </c>
      <c r="D1510" s="2">
        <v>0.5</v>
      </c>
      <c r="E1510" s="2">
        <v>0.5</v>
      </c>
      <c r="F1510" s="4">
        <v>42644</v>
      </c>
      <c r="G1510" s="2">
        <v>1755</v>
      </c>
      <c r="H1510" s="2" t="s">
        <v>0</v>
      </c>
      <c r="I1510" s="2" t="s">
        <v>1</v>
      </c>
      <c r="J1510" s="2" t="s">
        <v>2</v>
      </c>
      <c r="K1510" s="2">
        <v>294.10000000000002</v>
      </c>
      <c r="L1510" s="2">
        <v>0</v>
      </c>
      <c r="M1510" s="6" t="s">
        <v>3</v>
      </c>
      <c r="N1510" s="23"/>
      <c r="O1510" s="21" t="str">
        <f>Comodines[[#This Row],[Lat_trunc]]&amp;Comodines[[#This Row],[Lon_trunc]]</f>
        <v>7.919-63.0915</v>
      </c>
      <c r="P1510" s="21">
        <f>MROUND(Datos[[#This Row],[Latitude]],IF(Datos[[#This Row],[Latitude]]&lt;0,-Precisión,Precisión))</f>
        <v>7.9190000000000005</v>
      </c>
      <c r="Q1510" s="21">
        <f>MROUND(Datos[[#This Row],[Longitude]],IF(Datos[[#This Row],[Longitude]]&lt;0,-Precisión,Precisión))</f>
        <v>-63.091500000000003</v>
      </c>
      <c r="R1510" s="1">
        <v>1509</v>
      </c>
      <c r="S1510" s="5" t="b">
        <f>AND(Datos[[#This Row],[Latitude]]&gt;=Latitud_,Datos[[#This Row],[Latitude]]&lt;=_Latitud)</f>
        <v>0</v>
      </c>
      <c r="T1510" s="2" t="b">
        <f>AND(Datos[[#This Row],[Longitude]]&gt;=Longitud_,Datos[[#This Row],[Longitude]]&lt;=_Longitud)</f>
        <v>0</v>
      </c>
      <c r="U1510" s="2" t="b">
        <f>AND(Comodines[[#This Row],[Latitud]],Comodines[[#This Row],[Longitud]])</f>
        <v>0</v>
      </c>
      <c r="V1510" s="2" t="b">
        <f>IF(COUNTIFS($O$2:O1510,Comodines[[#This Row],[LatT&amp;LonT]],$F$2:F1510,Datos[[#This Row],[Acq_date]]-1)=0,TRUE,FALSE)</f>
        <v>1</v>
      </c>
      <c r="W1510" s="2" t="b">
        <f>AND(Comodines[[#This Row],[L&amp;L]],Comodines[[#This Row],[Nuevo_Fuego]])</f>
        <v>0</v>
      </c>
      <c r="X1510" s="2" t="str">
        <f>IF(Comodines[[#This Row],[L&amp;L]],Comodines[[#This Row],[Contador]],"")</f>
        <v/>
      </c>
      <c r="Y1510" s="2" t="str">
        <f>IFERROR(SMALL(Comodines[L&amp;LC1],COUNTA($U$2:U1510)),"")</f>
        <v/>
      </c>
      <c r="Z1510" s="2" t="str">
        <f>IF(AND(Comodines[[#This Row],[Nuevo_Fuego]],Comodines[[#This Row],[L&amp;L]]),Comodines[[#This Row],[Contador]],"")</f>
        <v/>
      </c>
      <c r="AA1510" s="2" t="str">
        <f>IFERROR(SMALL(Comodines[FuegoC1],COUNTA($W$2:W1510)),"")</f>
        <v/>
      </c>
      <c r="AB1510" s="3"/>
      <c r="AD1510" s="3"/>
      <c r="AE1510" s="3"/>
    </row>
    <row r="1511" spans="1:31" ht="15" x14ac:dyDescent="0.25">
      <c r="A1511" s="25">
        <v>7.77088</v>
      </c>
      <c r="B1511" s="18">
        <v>-64.737480000000005</v>
      </c>
      <c r="C1511" s="2">
        <v>338</v>
      </c>
      <c r="D1511" s="2">
        <v>0.6</v>
      </c>
      <c r="E1511" s="2">
        <v>0.4</v>
      </c>
      <c r="F1511" s="4">
        <v>42644</v>
      </c>
      <c r="G1511" s="2">
        <v>1755</v>
      </c>
      <c r="H1511" s="2" t="s">
        <v>0</v>
      </c>
      <c r="I1511" s="2" t="s">
        <v>1</v>
      </c>
      <c r="J1511" s="2" t="s">
        <v>2</v>
      </c>
      <c r="K1511" s="2">
        <v>292.89999999999998</v>
      </c>
      <c r="L1511" s="2">
        <v>0</v>
      </c>
      <c r="M1511" s="6" t="s">
        <v>3</v>
      </c>
      <c r="N1511" s="23"/>
      <c r="O1511" s="21" t="str">
        <f>Comodines[[#This Row],[Lat_trunc]]&amp;Comodines[[#This Row],[Lon_trunc]]</f>
        <v>7.771-64.7375</v>
      </c>
      <c r="P1511" s="21">
        <f>MROUND(Datos[[#This Row],[Latitude]],IF(Datos[[#This Row],[Latitude]]&lt;0,-Precisión,Precisión))</f>
        <v>7.7709999999999999</v>
      </c>
      <c r="Q1511" s="21">
        <f>MROUND(Datos[[#This Row],[Longitude]],IF(Datos[[#This Row],[Longitude]]&lt;0,-Precisión,Precisión))</f>
        <v>-64.737499999999997</v>
      </c>
      <c r="R1511" s="1">
        <v>1510</v>
      </c>
      <c r="S1511" s="5" t="b">
        <f>AND(Datos[[#This Row],[Latitude]]&gt;=Latitud_,Datos[[#This Row],[Latitude]]&lt;=_Latitud)</f>
        <v>0</v>
      </c>
      <c r="T1511" s="2" t="b">
        <f>AND(Datos[[#This Row],[Longitude]]&gt;=Longitud_,Datos[[#This Row],[Longitude]]&lt;=_Longitud)</f>
        <v>0</v>
      </c>
      <c r="U1511" s="2" t="b">
        <f>AND(Comodines[[#This Row],[Latitud]],Comodines[[#This Row],[Longitud]])</f>
        <v>0</v>
      </c>
      <c r="V1511" s="2" t="b">
        <f>IF(COUNTIFS($O$2:O1511,Comodines[[#This Row],[LatT&amp;LonT]],$F$2:F1511,Datos[[#This Row],[Acq_date]]-1)=0,TRUE,FALSE)</f>
        <v>1</v>
      </c>
      <c r="W1511" s="2" t="b">
        <f>AND(Comodines[[#This Row],[L&amp;L]],Comodines[[#This Row],[Nuevo_Fuego]])</f>
        <v>0</v>
      </c>
      <c r="X1511" s="2" t="str">
        <f>IF(Comodines[[#This Row],[L&amp;L]],Comodines[[#This Row],[Contador]],"")</f>
        <v/>
      </c>
      <c r="Y1511" s="2" t="str">
        <f>IFERROR(SMALL(Comodines[L&amp;LC1],COUNTA($U$2:U1511)),"")</f>
        <v/>
      </c>
      <c r="Z1511" s="2" t="str">
        <f>IF(AND(Comodines[[#This Row],[Nuevo_Fuego]],Comodines[[#This Row],[L&amp;L]]),Comodines[[#This Row],[Contador]],"")</f>
        <v/>
      </c>
      <c r="AA1511" s="2" t="str">
        <f>IFERROR(SMALL(Comodines[FuegoC1],COUNTA($W$2:W1511)),"")</f>
        <v/>
      </c>
      <c r="AB1511" s="3"/>
      <c r="AD1511" s="3"/>
      <c r="AE1511" s="3"/>
    </row>
    <row r="1512" spans="1:31" ht="15" x14ac:dyDescent="0.25">
      <c r="A1512" s="25">
        <v>8.0917300000000001</v>
      </c>
      <c r="B1512" s="18">
        <v>-63.162799999999997</v>
      </c>
      <c r="C1512" s="2">
        <v>333.8</v>
      </c>
      <c r="D1512" s="2">
        <v>0.5</v>
      </c>
      <c r="E1512" s="2">
        <v>0.5</v>
      </c>
      <c r="F1512" s="4">
        <v>42644</v>
      </c>
      <c r="G1512" s="2">
        <v>1755</v>
      </c>
      <c r="H1512" s="2" t="s">
        <v>0</v>
      </c>
      <c r="I1512" s="2" t="s">
        <v>1</v>
      </c>
      <c r="J1512" s="2" t="s">
        <v>2</v>
      </c>
      <c r="K1512" s="2">
        <v>293.2</v>
      </c>
      <c r="L1512" s="2">
        <v>0</v>
      </c>
      <c r="M1512" s="6" t="s">
        <v>3</v>
      </c>
      <c r="N1512" s="23"/>
      <c r="O1512" s="21" t="str">
        <f>Comodines[[#This Row],[Lat_trunc]]&amp;Comodines[[#This Row],[Lon_trunc]]</f>
        <v>8.0915-63.163</v>
      </c>
      <c r="P1512" s="21">
        <f>MROUND(Datos[[#This Row],[Latitude]],IF(Datos[[#This Row],[Latitude]]&lt;0,-Precisión,Precisión))</f>
        <v>8.0914999999999999</v>
      </c>
      <c r="Q1512" s="21">
        <f>MROUND(Datos[[#This Row],[Longitude]],IF(Datos[[#This Row],[Longitude]]&lt;0,-Precisión,Precisión))</f>
        <v>-63.163000000000004</v>
      </c>
      <c r="R1512" s="1">
        <v>1511</v>
      </c>
      <c r="S1512" s="5" t="b">
        <f>AND(Datos[[#This Row],[Latitude]]&gt;=Latitud_,Datos[[#This Row],[Latitude]]&lt;=_Latitud)</f>
        <v>0</v>
      </c>
      <c r="T1512" s="2" t="b">
        <f>AND(Datos[[#This Row],[Longitude]]&gt;=Longitud_,Datos[[#This Row],[Longitude]]&lt;=_Longitud)</f>
        <v>0</v>
      </c>
      <c r="U1512" s="2" t="b">
        <f>AND(Comodines[[#This Row],[Latitud]],Comodines[[#This Row],[Longitud]])</f>
        <v>0</v>
      </c>
      <c r="V1512" s="2" t="b">
        <f>IF(COUNTIFS($O$2:O1512,Comodines[[#This Row],[LatT&amp;LonT]],$F$2:F1512,Datos[[#This Row],[Acq_date]]-1)=0,TRUE,FALSE)</f>
        <v>1</v>
      </c>
      <c r="W1512" s="2" t="b">
        <f>AND(Comodines[[#This Row],[L&amp;L]],Comodines[[#This Row],[Nuevo_Fuego]])</f>
        <v>0</v>
      </c>
      <c r="X1512" s="2" t="str">
        <f>IF(Comodines[[#This Row],[L&amp;L]],Comodines[[#This Row],[Contador]],"")</f>
        <v/>
      </c>
      <c r="Y1512" s="2" t="str">
        <f>IFERROR(SMALL(Comodines[L&amp;LC1],COUNTA($U$2:U1512)),"")</f>
        <v/>
      </c>
      <c r="Z1512" s="2" t="str">
        <f>IF(AND(Comodines[[#This Row],[Nuevo_Fuego]],Comodines[[#This Row],[L&amp;L]]),Comodines[[#This Row],[Contador]],"")</f>
        <v/>
      </c>
      <c r="AA1512" s="2" t="str">
        <f>IFERROR(SMALL(Comodines[FuegoC1],COUNTA($W$2:W1512)),"")</f>
        <v/>
      </c>
      <c r="AB1512" s="3"/>
      <c r="AD1512" s="3"/>
      <c r="AE1512" s="3"/>
    </row>
    <row r="1513" spans="1:31" ht="15" x14ac:dyDescent="0.25">
      <c r="A1513" s="25">
        <v>7.9543799999999996</v>
      </c>
      <c r="B1513" s="18">
        <v>-64.691839999999999</v>
      </c>
      <c r="C1513" s="2">
        <v>347.7</v>
      </c>
      <c r="D1513" s="2">
        <v>0.6</v>
      </c>
      <c r="E1513" s="2">
        <v>0.4</v>
      </c>
      <c r="F1513" s="4">
        <v>42644</v>
      </c>
      <c r="G1513" s="2">
        <v>1755</v>
      </c>
      <c r="H1513" s="2" t="s">
        <v>0</v>
      </c>
      <c r="I1513" s="2" t="s">
        <v>1</v>
      </c>
      <c r="J1513" s="2" t="s">
        <v>2</v>
      </c>
      <c r="K1513" s="2">
        <v>295.39999999999998</v>
      </c>
      <c r="L1513" s="2">
        <v>0</v>
      </c>
      <c r="M1513" s="6" t="s">
        <v>3</v>
      </c>
      <c r="N1513" s="23"/>
      <c r="O1513" s="21" t="str">
        <f>Comodines[[#This Row],[Lat_trunc]]&amp;Comodines[[#This Row],[Lon_trunc]]</f>
        <v>7.9545-64.692</v>
      </c>
      <c r="P1513" s="21">
        <f>MROUND(Datos[[#This Row],[Latitude]],IF(Datos[[#This Row],[Latitude]]&lt;0,-Precisión,Precisión))</f>
        <v>7.9545000000000003</v>
      </c>
      <c r="Q1513" s="21">
        <f>MROUND(Datos[[#This Row],[Longitude]],IF(Datos[[#This Row],[Longitude]]&lt;0,-Precisión,Precisión))</f>
        <v>-64.692000000000007</v>
      </c>
      <c r="R1513" s="1">
        <v>1512</v>
      </c>
      <c r="S1513" s="5" t="b">
        <f>AND(Datos[[#This Row],[Latitude]]&gt;=Latitud_,Datos[[#This Row],[Latitude]]&lt;=_Latitud)</f>
        <v>0</v>
      </c>
      <c r="T1513" s="2" t="b">
        <f>AND(Datos[[#This Row],[Longitude]]&gt;=Longitud_,Datos[[#This Row],[Longitude]]&lt;=_Longitud)</f>
        <v>0</v>
      </c>
      <c r="U1513" s="2" t="b">
        <f>AND(Comodines[[#This Row],[Latitud]],Comodines[[#This Row],[Longitud]])</f>
        <v>0</v>
      </c>
      <c r="V1513" s="2" t="b">
        <f>IF(COUNTIFS($O$2:O1513,Comodines[[#This Row],[LatT&amp;LonT]],$F$2:F1513,Datos[[#This Row],[Acq_date]]-1)=0,TRUE,FALSE)</f>
        <v>1</v>
      </c>
      <c r="W1513" s="2" t="b">
        <f>AND(Comodines[[#This Row],[L&amp;L]],Comodines[[#This Row],[Nuevo_Fuego]])</f>
        <v>0</v>
      </c>
      <c r="X1513" s="2" t="str">
        <f>IF(Comodines[[#This Row],[L&amp;L]],Comodines[[#This Row],[Contador]],"")</f>
        <v/>
      </c>
      <c r="Y1513" s="2" t="str">
        <f>IFERROR(SMALL(Comodines[L&amp;LC1],COUNTA($U$2:U1513)),"")</f>
        <v/>
      </c>
      <c r="Z1513" s="2" t="str">
        <f>IF(AND(Comodines[[#This Row],[Nuevo_Fuego]],Comodines[[#This Row],[L&amp;L]]),Comodines[[#This Row],[Contador]],"")</f>
        <v/>
      </c>
      <c r="AA1513" s="2" t="str">
        <f>IFERROR(SMALL(Comodines[FuegoC1],COUNTA($W$2:W1513)),"")</f>
        <v/>
      </c>
      <c r="AB1513" s="3"/>
      <c r="AD1513" s="3"/>
      <c r="AE1513" s="3"/>
    </row>
    <row r="1514" spans="1:31" ht="15" x14ac:dyDescent="0.25">
      <c r="A1514" s="25">
        <v>7.95838</v>
      </c>
      <c r="B1514" s="18">
        <v>-64.692430000000002</v>
      </c>
      <c r="C1514" s="2">
        <v>348.5</v>
      </c>
      <c r="D1514" s="2">
        <v>0.6</v>
      </c>
      <c r="E1514" s="2">
        <v>0.4</v>
      </c>
      <c r="F1514" s="4">
        <v>42644</v>
      </c>
      <c r="G1514" s="2">
        <v>1755</v>
      </c>
      <c r="H1514" s="2" t="s">
        <v>0</v>
      </c>
      <c r="I1514" s="2" t="s">
        <v>1</v>
      </c>
      <c r="J1514" s="2" t="s">
        <v>2</v>
      </c>
      <c r="K1514" s="2">
        <v>295.2</v>
      </c>
      <c r="L1514" s="2">
        <v>0</v>
      </c>
      <c r="M1514" s="6" t="s">
        <v>3</v>
      </c>
      <c r="N1514" s="23"/>
      <c r="O1514" s="21" t="str">
        <f>Comodines[[#This Row],[Lat_trunc]]&amp;Comodines[[#This Row],[Lon_trunc]]</f>
        <v>7.9585-64.6925</v>
      </c>
      <c r="P1514" s="21">
        <f>MROUND(Datos[[#This Row],[Latitude]],IF(Datos[[#This Row],[Latitude]]&lt;0,-Precisión,Precisión))</f>
        <v>7.9584999999999999</v>
      </c>
      <c r="Q1514" s="21">
        <f>MROUND(Datos[[#This Row],[Longitude]],IF(Datos[[#This Row],[Longitude]]&lt;0,-Precisión,Precisión))</f>
        <v>-64.692499999999995</v>
      </c>
      <c r="R1514" s="1">
        <v>1513</v>
      </c>
      <c r="S1514" s="5" t="b">
        <f>AND(Datos[[#This Row],[Latitude]]&gt;=Latitud_,Datos[[#This Row],[Latitude]]&lt;=_Latitud)</f>
        <v>0</v>
      </c>
      <c r="T1514" s="2" t="b">
        <f>AND(Datos[[#This Row],[Longitude]]&gt;=Longitud_,Datos[[#This Row],[Longitude]]&lt;=_Longitud)</f>
        <v>0</v>
      </c>
      <c r="U1514" s="2" t="b">
        <f>AND(Comodines[[#This Row],[Latitud]],Comodines[[#This Row],[Longitud]])</f>
        <v>0</v>
      </c>
      <c r="V1514" s="2" t="b">
        <f>IF(COUNTIFS($O$2:O1514,Comodines[[#This Row],[LatT&amp;LonT]],$F$2:F1514,Datos[[#This Row],[Acq_date]]-1)=0,TRUE,FALSE)</f>
        <v>1</v>
      </c>
      <c r="W1514" s="2" t="b">
        <f>AND(Comodines[[#This Row],[L&amp;L]],Comodines[[#This Row],[Nuevo_Fuego]])</f>
        <v>0</v>
      </c>
      <c r="X1514" s="2" t="str">
        <f>IF(Comodines[[#This Row],[L&amp;L]],Comodines[[#This Row],[Contador]],"")</f>
        <v/>
      </c>
      <c r="Y1514" s="2" t="str">
        <f>IFERROR(SMALL(Comodines[L&amp;LC1],COUNTA($U$2:U1514)),"")</f>
        <v/>
      </c>
      <c r="Z1514" s="2" t="str">
        <f>IF(AND(Comodines[[#This Row],[Nuevo_Fuego]],Comodines[[#This Row],[L&amp;L]]),Comodines[[#This Row],[Contador]],"")</f>
        <v/>
      </c>
      <c r="AA1514" s="2" t="str">
        <f>IFERROR(SMALL(Comodines[FuegoC1],COUNTA($W$2:W1514)),"")</f>
        <v/>
      </c>
      <c r="AB1514" s="3"/>
      <c r="AD1514" s="3"/>
      <c r="AE1514" s="3"/>
    </row>
    <row r="1515" spans="1:31" ht="15" x14ac:dyDescent="0.25">
      <c r="A1515" s="25">
        <v>7.9559899999999999</v>
      </c>
      <c r="B1515" s="18">
        <v>-64.688890000000001</v>
      </c>
      <c r="C1515" s="2">
        <v>346.6</v>
      </c>
      <c r="D1515" s="2">
        <v>0.6</v>
      </c>
      <c r="E1515" s="2">
        <v>0.4</v>
      </c>
      <c r="F1515" s="4">
        <v>42644</v>
      </c>
      <c r="G1515" s="2">
        <v>1755</v>
      </c>
      <c r="H1515" s="2" t="s">
        <v>0</v>
      </c>
      <c r="I1515" s="2" t="s">
        <v>1</v>
      </c>
      <c r="J1515" s="2" t="s">
        <v>2</v>
      </c>
      <c r="K1515" s="2">
        <v>296.60000000000002</v>
      </c>
      <c r="L1515" s="2">
        <v>0</v>
      </c>
      <c r="M1515" s="6" t="s">
        <v>3</v>
      </c>
      <c r="N1515" s="23"/>
      <c r="O1515" s="21" t="str">
        <f>Comodines[[#This Row],[Lat_trunc]]&amp;Comodines[[#This Row],[Lon_trunc]]</f>
        <v>7.956-64.689</v>
      </c>
      <c r="P1515" s="21">
        <f>MROUND(Datos[[#This Row],[Latitude]],IF(Datos[[#This Row],[Latitude]]&lt;0,-Precisión,Precisión))</f>
        <v>7.9560000000000004</v>
      </c>
      <c r="Q1515" s="21">
        <f>MROUND(Datos[[#This Row],[Longitude]],IF(Datos[[#This Row],[Longitude]]&lt;0,-Precisión,Precisión))</f>
        <v>-64.689000000000007</v>
      </c>
      <c r="R1515" s="1">
        <v>1514</v>
      </c>
      <c r="S1515" s="5" t="b">
        <f>AND(Datos[[#This Row],[Latitude]]&gt;=Latitud_,Datos[[#This Row],[Latitude]]&lt;=_Latitud)</f>
        <v>0</v>
      </c>
      <c r="T1515" s="2" t="b">
        <f>AND(Datos[[#This Row],[Longitude]]&gt;=Longitud_,Datos[[#This Row],[Longitude]]&lt;=_Longitud)</f>
        <v>0</v>
      </c>
      <c r="U1515" s="2" t="b">
        <f>AND(Comodines[[#This Row],[Latitud]],Comodines[[#This Row],[Longitud]])</f>
        <v>0</v>
      </c>
      <c r="V1515" s="2" t="b">
        <f>IF(COUNTIFS($O$2:O1515,Comodines[[#This Row],[LatT&amp;LonT]],$F$2:F1515,Datos[[#This Row],[Acq_date]]-1)=0,TRUE,FALSE)</f>
        <v>1</v>
      </c>
      <c r="W1515" s="2" t="b">
        <f>AND(Comodines[[#This Row],[L&amp;L]],Comodines[[#This Row],[Nuevo_Fuego]])</f>
        <v>0</v>
      </c>
      <c r="X1515" s="2" t="str">
        <f>IF(Comodines[[#This Row],[L&amp;L]],Comodines[[#This Row],[Contador]],"")</f>
        <v/>
      </c>
      <c r="Y1515" s="2" t="str">
        <f>IFERROR(SMALL(Comodines[L&amp;LC1],COUNTA($U$2:U1515)),"")</f>
        <v/>
      </c>
      <c r="Z1515" s="2" t="str">
        <f>IF(AND(Comodines[[#This Row],[Nuevo_Fuego]],Comodines[[#This Row],[L&amp;L]]),Comodines[[#This Row],[Contador]],"")</f>
        <v/>
      </c>
      <c r="AA1515" s="2" t="str">
        <f>IFERROR(SMALL(Comodines[FuegoC1],COUNTA($W$2:W1515)),"")</f>
        <v/>
      </c>
      <c r="AB1515" s="3"/>
      <c r="AD1515" s="3"/>
      <c r="AE1515" s="3"/>
    </row>
    <row r="1516" spans="1:31" ht="15" x14ac:dyDescent="0.25">
      <c r="A1516" s="25">
        <v>7.9622400000000004</v>
      </c>
      <c r="B1516" s="18">
        <v>-64.732240000000004</v>
      </c>
      <c r="C1516" s="2">
        <v>337</v>
      </c>
      <c r="D1516" s="2">
        <v>0.6</v>
      </c>
      <c r="E1516" s="2">
        <v>0.4</v>
      </c>
      <c r="F1516" s="4">
        <v>42644</v>
      </c>
      <c r="G1516" s="2">
        <v>1755</v>
      </c>
      <c r="H1516" s="2" t="s">
        <v>0</v>
      </c>
      <c r="I1516" s="2" t="s">
        <v>1</v>
      </c>
      <c r="J1516" s="2" t="s">
        <v>2</v>
      </c>
      <c r="K1516" s="2">
        <v>295.39999999999998</v>
      </c>
      <c r="L1516" s="2">
        <v>0</v>
      </c>
      <c r="M1516" s="6" t="s">
        <v>3</v>
      </c>
      <c r="N1516" s="23"/>
      <c r="O1516" s="21" t="str">
        <f>Comodines[[#This Row],[Lat_trunc]]&amp;Comodines[[#This Row],[Lon_trunc]]</f>
        <v>7.962-64.732</v>
      </c>
      <c r="P1516" s="21">
        <f>MROUND(Datos[[#This Row],[Latitude]],IF(Datos[[#This Row],[Latitude]]&lt;0,-Precisión,Precisión))</f>
        <v>7.9619999999999997</v>
      </c>
      <c r="Q1516" s="21">
        <f>MROUND(Datos[[#This Row],[Longitude]],IF(Datos[[#This Row],[Longitude]]&lt;0,-Precisión,Precisión))</f>
        <v>-64.731999999999999</v>
      </c>
      <c r="R1516" s="1">
        <v>1515</v>
      </c>
      <c r="S1516" s="5" t="b">
        <f>AND(Datos[[#This Row],[Latitude]]&gt;=Latitud_,Datos[[#This Row],[Latitude]]&lt;=_Latitud)</f>
        <v>0</v>
      </c>
      <c r="T1516" s="2" t="b">
        <f>AND(Datos[[#This Row],[Longitude]]&gt;=Longitud_,Datos[[#This Row],[Longitude]]&lt;=_Longitud)</f>
        <v>0</v>
      </c>
      <c r="U1516" s="2" t="b">
        <f>AND(Comodines[[#This Row],[Latitud]],Comodines[[#This Row],[Longitud]])</f>
        <v>0</v>
      </c>
      <c r="V1516" s="2" t="b">
        <f>IF(COUNTIFS($O$2:O1516,Comodines[[#This Row],[LatT&amp;LonT]],$F$2:F1516,Datos[[#This Row],[Acq_date]]-1)=0,TRUE,FALSE)</f>
        <v>1</v>
      </c>
      <c r="W1516" s="2" t="b">
        <f>AND(Comodines[[#This Row],[L&amp;L]],Comodines[[#This Row],[Nuevo_Fuego]])</f>
        <v>0</v>
      </c>
      <c r="X1516" s="2" t="str">
        <f>IF(Comodines[[#This Row],[L&amp;L]],Comodines[[#This Row],[Contador]],"")</f>
        <v/>
      </c>
      <c r="Y1516" s="2" t="str">
        <f>IFERROR(SMALL(Comodines[L&amp;LC1],COUNTA($U$2:U1516)),"")</f>
        <v/>
      </c>
      <c r="Z1516" s="2" t="str">
        <f>IF(AND(Comodines[[#This Row],[Nuevo_Fuego]],Comodines[[#This Row],[L&amp;L]]),Comodines[[#This Row],[Contador]],"")</f>
        <v/>
      </c>
      <c r="AA1516" s="2" t="str">
        <f>IFERROR(SMALL(Comodines[FuegoC1],COUNTA($W$2:W1516)),"")</f>
        <v/>
      </c>
      <c r="AB1516" s="3"/>
      <c r="AD1516" s="3"/>
      <c r="AE1516" s="3"/>
    </row>
    <row r="1517" spans="1:31" ht="15" x14ac:dyDescent="0.25">
      <c r="A1517" s="25">
        <v>7.9662300000000004</v>
      </c>
      <c r="B1517" s="18">
        <v>-64.732810000000001</v>
      </c>
      <c r="C1517" s="2">
        <v>338.2</v>
      </c>
      <c r="D1517" s="2">
        <v>0.6</v>
      </c>
      <c r="E1517" s="2">
        <v>0.4</v>
      </c>
      <c r="F1517" s="4">
        <v>42644</v>
      </c>
      <c r="G1517" s="2">
        <v>1755</v>
      </c>
      <c r="H1517" s="2" t="s">
        <v>0</v>
      </c>
      <c r="I1517" s="2" t="s">
        <v>1</v>
      </c>
      <c r="J1517" s="2" t="s">
        <v>2</v>
      </c>
      <c r="K1517" s="2">
        <v>294.39999999999998</v>
      </c>
      <c r="L1517" s="2">
        <v>0</v>
      </c>
      <c r="M1517" s="6" t="s">
        <v>3</v>
      </c>
      <c r="N1517" s="23"/>
      <c r="O1517" s="21" t="str">
        <f>Comodines[[#This Row],[Lat_trunc]]&amp;Comodines[[#This Row],[Lon_trunc]]</f>
        <v>7.966-64.733</v>
      </c>
      <c r="P1517" s="21">
        <f>MROUND(Datos[[#This Row],[Latitude]],IF(Datos[[#This Row],[Latitude]]&lt;0,-Precisión,Precisión))</f>
        <v>7.9660000000000002</v>
      </c>
      <c r="Q1517" s="21">
        <f>MROUND(Datos[[#This Row],[Longitude]],IF(Datos[[#This Row],[Longitude]]&lt;0,-Precisión,Precisión))</f>
        <v>-64.733000000000004</v>
      </c>
      <c r="R1517" s="1">
        <v>1516</v>
      </c>
      <c r="S1517" s="5" t="b">
        <f>AND(Datos[[#This Row],[Latitude]]&gt;=Latitud_,Datos[[#This Row],[Latitude]]&lt;=_Latitud)</f>
        <v>0</v>
      </c>
      <c r="T1517" s="2" t="b">
        <f>AND(Datos[[#This Row],[Longitude]]&gt;=Longitud_,Datos[[#This Row],[Longitude]]&lt;=_Longitud)</f>
        <v>0</v>
      </c>
      <c r="U1517" s="2" t="b">
        <f>AND(Comodines[[#This Row],[Latitud]],Comodines[[#This Row],[Longitud]])</f>
        <v>0</v>
      </c>
      <c r="V1517" s="2" t="b">
        <f>IF(COUNTIFS($O$2:O1517,Comodines[[#This Row],[LatT&amp;LonT]],$F$2:F1517,Datos[[#This Row],[Acq_date]]-1)=0,TRUE,FALSE)</f>
        <v>1</v>
      </c>
      <c r="W1517" s="2" t="b">
        <f>AND(Comodines[[#This Row],[L&amp;L]],Comodines[[#This Row],[Nuevo_Fuego]])</f>
        <v>0</v>
      </c>
      <c r="X1517" s="2" t="str">
        <f>IF(Comodines[[#This Row],[L&amp;L]],Comodines[[#This Row],[Contador]],"")</f>
        <v/>
      </c>
      <c r="Y1517" s="2" t="str">
        <f>IFERROR(SMALL(Comodines[L&amp;LC1],COUNTA($U$2:U1517)),"")</f>
        <v/>
      </c>
      <c r="Z1517" s="2" t="str">
        <f>IF(AND(Comodines[[#This Row],[Nuevo_Fuego]],Comodines[[#This Row],[L&amp;L]]),Comodines[[#This Row],[Contador]],"")</f>
        <v/>
      </c>
      <c r="AA1517" s="2" t="str">
        <f>IFERROR(SMALL(Comodines[FuegoC1],COUNTA($W$2:W1517)),"")</f>
        <v/>
      </c>
      <c r="AB1517" s="3"/>
      <c r="AD1517" s="3"/>
      <c r="AE1517" s="3"/>
    </row>
    <row r="1518" spans="1:31" ht="15" x14ac:dyDescent="0.25">
      <c r="A1518" s="25">
        <v>8.1528299999999998</v>
      </c>
      <c r="B1518" s="18">
        <v>-63.907960000000003</v>
      </c>
      <c r="C1518" s="2">
        <v>335.9</v>
      </c>
      <c r="D1518" s="2">
        <v>0.4</v>
      </c>
      <c r="E1518" s="2">
        <v>0.5</v>
      </c>
      <c r="F1518" s="4">
        <v>42644</v>
      </c>
      <c r="G1518" s="2">
        <v>1755</v>
      </c>
      <c r="H1518" s="2" t="s">
        <v>0</v>
      </c>
      <c r="I1518" s="2" t="s">
        <v>1</v>
      </c>
      <c r="J1518" s="2" t="s">
        <v>2</v>
      </c>
      <c r="K1518" s="2">
        <v>295</v>
      </c>
      <c r="L1518" s="2">
        <v>0</v>
      </c>
      <c r="M1518" s="6" t="s">
        <v>3</v>
      </c>
      <c r="N1518" s="23"/>
      <c r="O1518" s="21" t="str">
        <f>Comodines[[#This Row],[Lat_trunc]]&amp;Comodines[[#This Row],[Lon_trunc]]</f>
        <v>8.153-63.908</v>
      </c>
      <c r="P1518" s="21">
        <f>MROUND(Datos[[#This Row],[Latitude]],IF(Datos[[#This Row],[Latitude]]&lt;0,-Precisión,Precisión))</f>
        <v>8.1530000000000005</v>
      </c>
      <c r="Q1518" s="21">
        <f>MROUND(Datos[[#This Row],[Longitude]],IF(Datos[[#This Row],[Longitude]]&lt;0,-Precisión,Precisión))</f>
        <v>-63.908000000000001</v>
      </c>
      <c r="R1518" s="1">
        <v>1517</v>
      </c>
      <c r="S1518" s="5" t="b">
        <f>AND(Datos[[#This Row],[Latitude]]&gt;=Latitud_,Datos[[#This Row],[Latitude]]&lt;=_Latitud)</f>
        <v>0</v>
      </c>
      <c r="T1518" s="2" t="b">
        <f>AND(Datos[[#This Row],[Longitude]]&gt;=Longitud_,Datos[[#This Row],[Longitude]]&lt;=_Longitud)</f>
        <v>0</v>
      </c>
      <c r="U1518" s="2" t="b">
        <f>AND(Comodines[[#This Row],[Latitud]],Comodines[[#This Row],[Longitud]])</f>
        <v>0</v>
      </c>
      <c r="V1518" s="2" t="b">
        <f>IF(COUNTIFS($O$2:O1518,Comodines[[#This Row],[LatT&amp;LonT]],$F$2:F1518,Datos[[#This Row],[Acq_date]]-1)=0,TRUE,FALSE)</f>
        <v>1</v>
      </c>
      <c r="W1518" s="2" t="b">
        <f>AND(Comodines[[#This Row],[L&amp;L]],Comodines[[#This Row],[Nuevo_Fuego]])</f>
        <v>0</v>
      </c>
      <c r="X1518" s="2" t="str">
        <f>IF(Comodines[[#This Row],[L&amp;L]],Comodines[[#This Row],[Contador]],"")</f>
        <v/>
      </c>
      <c r="Y1518" s="2" t="str">
        <f>IFERROR(SMALL(Comodines[L&amp;LC1],COUNTA($U$2:U1518)),"")</f>
        <v/>
      </c>
      <c r="Z1518" s="2" t="str">
        <f>IF(AND(Comodines[[#This Row],[Nuevo_Fuego]],Comodines[[#This Row],[L&amp;L]]),Comodines[[#This Row],[Contador]],"")</f>
        <v/>
      </c>
      <c r="AA1518" s="2" t="str">
        <f>IFERROR(SMALL(Comodines[FuegoC1],COUNTA($W$2:W1518)),"")</f>
        <v/>
      </c>
      <c r="AB1518" s="3"/>
      <c r="AD1518" s="3"/>
      <c r="AE1518" s="3"/>
    </row>
    <row r="1519" spans="1:31" ht="15" x14ac:dyDescent="0.25">
      <c r="A1519" s="25">
        <v>8.3912899999999997</v>
      </c>
      <c r="B1519" s="18">
        <v>-62.494309999999999</v>
      </c>
      <c r="C1519" s="2">
        <v>335.9</v>
      </c>
      <c r="D1519" s="2">
        <v>0.5</v>
      </c>
      <c r="E1519" s="2">
        <v>0.5</v>
      </c>
      <c r="F1519" s="4">
        <v>42644</v>
      </c>
      <c r="G1519" s="2">
        <v>1755</v>
      </c>
      <c r="H1519" s="2" t="s">
        <v>0</v>
      </c>
      <c r="I1519" s="2" t="s">
        <v>1</v>
      </c>
      <c r="J1519" s="2" t="s">
        <v>2</v>
      </c>
      <c r="K1519" s="2">
        <v>292.2</v>
      </c>
      <c r="L1519" s="2">
        <v>0</v>
      </c>
      <c r="M1519" s="6" t="s">
        <v>3</v>
      </c>
      <c r="N1519" s="23"/>
      <c r="O1519" s="21" t="str">
        <f>Comodines[[#This Row],[Lat_trunc]]&amp;Comodines[[#This Row],[Lon_trunc]]</f>
        <v>8.3915-62.4945</v>
      </c>
      <c r="P1519" s="21">
        <f>MROUND(Datos[[#This Row],[Latitude]],IF(Datos[[#This Row],[Latitude]]&lt;0,-Precisión,Precisión))</f>
        <v>8.3915000000000006</v>
      </c>
      <c r="Q1519" s="21">
        <f>MROUND(Datos[[#This Row],[Longitude]],IF(Datos[[#This Row],[Longitude]]&lt;0,-Precisión,Precisión))</f>
        <v>-62.494500000000002</v>
      </c>
      <c r="R1519" s="1">
        <v>1518</v>
      </c>
      <c r="S1519" s="5" t="b">
        <f>AND(Datos[[#This Row],[Latitude]]&gt;=Latitud_,Datos[[#This Row],[Latitude]]&lt;=_Latitud)</f>
        <v>0</v>
      </c>
      <c r="T1519" s="2" t="b">
        <f>AND(Datos[[#This Row],[Longitude]]&gt;=Longitud_,Datos[[#This Row],[Longitude]]&lt;=_Longitud)</f>
        <v>0</v>
      </c>
      <c r="U1519" s="2" t="b">
        <f>AND(Comodines[[#This Row],[Latitud]],Comodines[[#This Row],[Longitud]])</f>
        <v>0</v>
      </c>
      <c r="V1519" s="2" t="b">
        <f>IF(COUNTIFS($O$2:O1519,Comodines[[#This Row],[LatT&amp;LonT]],$F$2:F1519,Datos[[#This Row],[Acq_date]]-1)=0,TRUE,FALSE)</f>
        <v>1</v>
      </c>
      <c r="W1519" s="2" t="b">
        <f>AND(Comodines[[#This Row],[L&amp;L]],Comodines[[#This Row],[Nuevo_Fuego]])</f>
        <v>0</v>
      </c>
      <c r="X1519" s="2" t="str">
        <f>IF(Comodines[[#This Row],[L&amp;L]],Comodines[[#This Row],[Contador]],"")</f>
        <v/>
      </c>
      <c r="Y1519" s="2" t="str">
        <f>IFERROR(SMALL(Comodines[L&amp;LC1],COUNTA($U$2:U1519)),"")</f>
        <v/>
      </c>
      <c r="Z1519" s="2" t="str">
        <f>IF(AND(Comodines[[#This Row],[Nuevo_Fuego]],Comodines[[#This Row],[L&amp;L]]),Comodines[[#This Row],[Contador]],"")</f>
        <v/>
      </c>
      <c r="AA1519" s="2" t="str">
        <f>IFERROR(SMALL(Comodines[FuegoC1],COUNTA($W$2:W1519)),"")</f>
        <v/>
      </c>
      <c r="AB1519" s="3"/>
      <c r="AD1519" s="3"/>
      <c r="AE1519" s="3"/>
    </row>
    <row r="1520" spans="1:31" ht="15" x14ac:dyDescent="0.25">
      <c r="A1520" s="25">
        <v>8.5409299999999995</v>
      </c>
      <c r="B1520" s="18">
        <v>-61.780880000000003</v>
      </c>
      <c r="C1520" s="2">
        <v>340.4</v>
      </c>
      <c r="D1520" s="2">
        <v>0.6</v>
      </c>
      <c r="E1520" s="2">
        <v>0.5</v>
      </c>
      <c r="F1520" s="4">
        <v>42644</v>
      </c>
      <c r="G1520" s="2">
        <v>1755</v>
      </c>
      <c r="H1520" s="2" t="s">
        <v>0</v>
      </c>
      <c r="I1520" s="2" t="s">
        <v>1</v>
      </c>
      <c r="J1520" s="2" t="s">
        <v>2</v>
      </c>
      <c r="K1520" s="2">
        <v>293.39999999999998</v>
      </c>
      <c r="L1520" s="2">
        <v>0</v>
      </c>
      <c r="M1520" s="6" t="s">
        <v>3</v>
      </c>
      <c r="N1520" s="23"/>
      <c r="O1520" s="21" t="str">
        <f>Comodines[[#This Row],[Lat_trunc]]&amp;Comodines[[#This Row],[Lon_trunc]]</f>
        <v>8.541-61.781</v>
      </c>
      <c r="P1520" s="21">
        <f>MROUND(Datos[[#This Row],[Latitude]],IF(Datos[[#This Row],[Latitude]]&lt;0,-Precisión,Precisión))</f>
        <v>8.5410000000000004</v>
      </c>
      <c r="Q1520" s="21">
        <f>MROUND(Datos[[#This Row],[Longitude]],IF(Datos[[#This Row],[Longitude]]&lt;0,-Precisión,Precisión))</f>
        <v>-61.780999999999999</v>
      </c>
      <c r="R1520" s="1">
        <v>1519</v>
      </c>
      <c r="S1520" s="5" t="b">
        <f>AND(Datos[[#This Row],[Latitude]]&gt;=Latitud_,Datos[[#This Row],[Latitude]]&lt;=_Latitud)</f>
        <v>0</v>
      </c>
      <c r="T1520" s="2" t="b">
        <f>AND(Datos[[#This Row],[Longitude]]&gt;=Longitud_,Datos[[#This Row],[Longitude]]&lt;=_Longitud)</f>
        <v>0</v>
      </c>
      <c r="U1520" s="2" t="b">
        <f>AND(Comodines[[#This Row],[Latitud]],Comodines[[#This Row],[Longitud]])</f>
        <v>0</v>
      </c>
      <c r="V1520" s="2" t="b">
        <f>IF(COUNTIFS($O$2:O1520,Comodines[[#This Row],[LatT&amp;LonT]],$F$2:F1520,Datos[[#This Row],[Acq_date]]-1)=0,TRUE,FALSE)</f>
        <v>1</v>
      </c>
      <c r="W1520" s="2" t="b">
        <f>AND(Comodines[[#This Row],[L&amp;L]],Comodines[[#This Row],[Nuevo_Fuego]])</f>
        <v>0</v>
      </c>
      <c r="X1520" s="2" t="str">
        <f>IF(Comodines[[#This Row],[L&amp;L]],Comodines[[#This Row],[Contador]],"")</f>
        <v/>
      </c>
      <c r="Y1520" s="2" t="str">
        <f>IFERROR(SMALL(Comodines[L&amp;LC1],COUNTA($U$2:U1520)),"")</f>
        <v/>
      </c>
      <c r="Z1520" s="2" t="str">
        <f>IF(AND(Comodines[[#This Row],[Nuevo_Fuego]],Comodines[[#This Row],[L&amp;L]]),Comodines[[#This Row],[Contador]],"")</f>
        <v/>
      </c>
      <c r="AA1520" s="2" t="str">
        <f>IFERROR(SMALL(Comodines[FuegoC1],COUNTA($W$2:W1520)),"")</f>
        <v/>
      </c>
      <c r="AB1520" s="3"/>
      <c r="AD1520" s="3"/>
      <c r="AE1520" s="3"/>
    </row>
    <row r="1521" spans="1:31" ht="15" x14ac:dyDescent="0.25">
      <c r="A1521" s="25">
        <v>8.0191999999999997</v>
      </c>
      <c r="B1521" s="18">
        <v>-65.596440000000001</v>
      </c>
      <c r="C1521" s="2">
        <v>331.8</v>
      </c>
      <c r="D1521" s="2">
        <v>0.5</v>
      </c>
      <c r="E1521" s="2">
        <v>0.4</v>
      </c>
      <c r="F1521" s="4">
        <v>42644</v>
      </c>
      <c r="G1521" s="2">
        <v>1755</v>
      </c>
      <c r="H1521" s="2" t="s">
        <v>0</v>
      </c>
      <c r="I1521" s="2" t="s">
        <v>1</v>
      </c>
      <c r="J1521" s="2" t="s">
        <v>2</v>
      </c>
      <c r="K1521" s="2">
        <v>291.89999999999998</v>
      </c>
      <c r="L1521" s="2">
        <v>0</v>
      </c>
      <c r="M1521" s="6" t="s">
        <v>3</v>
      </c>
      <c r="N1521" s="23"/>
      <c r="O1521" s="21" t="str">
        <f>Comodines[[#This Row],[Lat_trunc]]&amp;Comodines[[#This Row],[Lon_trunc]]</f>
        <v>8.019-65.5965</v>
      </c>
      <c r="P1521" s="21">
        <f>MROUND(Datos[[#This Row],[Latitude]],IF(Datos[[#This Row],[Latitude]]&lt;0,-Precisión,Precisión))</f>
        <v>8.0190000000000001</v>
      </c>
      <c r="Q1521" s="21">
        <f>MROUND(Datos[[#This Row],[Longitude]],IF(Datos[[#This Row],[Longitude]]&lt;0,-Precisión,Precisión))</f>
        <v>-65.596500000000006</v>
      </c>
      <c r="R1521" s="1">
        <v>1520</v>
      </c>
      <c r="S1521" s="5" t="b">
        <f>AND(Datos[[#This Row],[Latitude]]&gt;=Latitud_,Datos[[#This Row],[Latitude]]&lt;=_Latitud)</f>
        <v>0</v>
      </c>
      <c r="T1521" s="2" t="b">
        <f>AND(Datos[[#This Row],[Longitude]]&gt;=Longitud_,Datos[[#This Row],[Longitude]]&lt;=_Longitud)</f>
        <v>0</v>
      </c>
      <c r="U1521" s="2" t="b">
        <f>AND(Comodines[[#This Row],[Latitud]],Comodines[[#This Row],[Longitud]])</f>
        <v>0</v>
      </c>
      <c r="V1521" s="2" t="b">
        <f>IF(COUNTIFS($O$2:O1521,Comodines[[#This Row],[LatT&amp;LonT]],$F$2:F1521,Datos[[#This Row],[Acq_date]]-1)=0,TRUE,FALSE)</f>
        <v>1</v>
      </c>
      <c r="W1521" s="2" t="b">
        <f>AND(Comodines[[#This Row],[L&amp;L]],Comodines[[#This Row],[Nuevo_Fuego]])</f>
        <v>0</v>
      </c>
      <c r="X1521" s="2" t="str">
        <f>IF(Comodines[[#This Row],[L&amp;L]],Comodines[[#This Row],[Contador]],"")</f>
        <v/>
      </c>
      <c r="Y1521" s="2" t="str">
        <f>IFERROR(SMALL(Comodines[L&amp;LC1],COUNTA($U$2:U1521)),"")</f>
        <v/>
      </c>
      <c r="Z1521" s="2" t="str">
        <f>IF(AND(Comodines[[#This Row],[Nuevo_Fuego]],Comodines[[#This Row],[L&amp;L]]),Comodines[[#This Row],[Contador]],"")</f>
        <v/>
      </c>
      <c r="AA1521" s="2" t="str">
        <f>IFERROR(SMALL(Comodines[FuegoC1],COUNTA($W$2:W1521)),"")</f>
        <v/>
      </c>
      <c r="AB1521" s="3"/>
      <c r="AD1521" s="3"/>
      <c r="AE1521" s="3"/>
    </row>
    <row r="1522" spans="1:31" ht="15" x14ac:dyDescent="0.25">
      <c r="A1522" s="25">
        <v>8.0267700000000008</v>
      </c>
      <c r="B1522" s="18">
        <v>-65.597530000000006</v>
      </c>
      <c r="C1522" s="2">
        <v>336.7</v>
      </c>
      <c r="D1522" s="2">
        <v>0.5</v>
      </c>
      <c r="E1522" s="2">
        <v>0.4</v>
      </c>
      <c r="F1522" s="4">
        <v>42644</v>
      </c>
      <c r="G1522" s="2">
        <v>1755</v>
      </c>
      <c r="H1522" s="2" t="s">
        <v>0</v>
      </c>
      <c r="I1522" s="2" t="s">
        <v>1</v>
      </c>
      <c r="J1522" s="2" t="s">
        <v>2</v>
      </c>
      <c r="K1522" s="2">
        <v>292</v>
      </c>
      <c r="L1522" s="2">
        <v>0</v>
      </c>
      <c r="M1522" s="6" t="s">
        <v>3</v>
      </c>
      <c r="N1522" s="23"/>
      <c r="O1522" s="21" t="str">
        <f>Comodines[[#This Row],[Lat_trunc]]&amp;Comodines[[#This Row],[Lon_trunc]]</f>
        <v>8.027-65.5975</v>
      </c>
      <c r="P1522" s="21">
        <f>MROUND(Datos[[#This Row],[Latitude]],IF(Datos[[#This Row],[Latitude]]&lt;0,-Precisión,Precisión))</f>
        <v>8.027000000000001</v>
      </c>
      <c r="Q1522" s="21">
        <f>MROUND(Datos[[#This Row],[Longitude]],IF(Datos[[#This Row],[Longitude]]&lt;0,-Precisión,Precisión))</f>
        <v>-65.597499999999997</v>
      </c>
      <c r="R1522" s="1">
        <v>1521</v>
      </c>
      <c r="S1522" s="5" t="b">
        <f>AND(Datos[[#This Row],[Latitude]]&gt;=Latitud_,Datos[[#This Row],[Latitude]]&lt;=_Latitud)</f>
        <v>0</v>
      </c>
      <c r="T1522" s="2" t="b">
        <f>AND(Datos[[#This Row],[Longitude]]&gt;=Longitud_,Datos[[#This Row],[Longitude]]&lt;=_Longitud)</f>
        <v>0</v>
      </c>
      <c r="U1522" s="2" t="b">
        <f>AND(Comodines[[#This Row],[Latitud]],Comodines[[#This Row],[Longitud]])</f>
        <v>0</v>
      </c>
      <c r="V1522" s="2" t="b">
        <f>IF(COUNTIFS($O$2:O1522,Comodines[[#This Row],[LatT&amp;LonT]],$F$2:F1522,Datos[[#This Row],[Acq_date]]-1)=0,TRUE,FALSE)</f>
        <v>1</v>
      </c>
      <c r="W1522" s="2" t="b">
        <f>AND(Comodines[[#This Row],[L&amp;L]],Comodines[[#This Row],[Nuevo_Fuego]])</f>
        <v>0</v>
      </c>
      <c r="X1522" s="2" t="str">
        <f>IF(Comodines[[#This Row],[L&amp;L]],Comodines[[#This Row],[Contador]],"")</f>
        <v/>
      </c>
      <c r="Y1522" s="2" t="str">
        <f>IFERROR(SMALL(Comodines[L&amp;LC1],COUNTA($U$2:U1522)),"")</f>
        <v/>
      </c>
      <c r="Z1522" s="2" t="str">
        <f>IF(AND(Comodines[[#This Row],[Nuevo_Fuego]],Comodines[[#This Row],[L&amp;L]]),Comodines[[#This Row],[Contador]],"")</f>
        <v/>
      </c>
      <c r="AA1522" s="2" t="str">
        <f>IFERROR(SMALL(Comodines[FuegoC1],COUNTA($W$2:W1522)),"")</f>
        <v/>
      </c>
      <c r="AB1522" s="3"/>
      <c r="AD1522" s="3"/>
      <c r="AE1522" s="3"/>
    </row>
    <row r="1523" spans="1:31" ht="15" x14ac:dyDescent="0.25">
      <c r="A1523" s="25">
        <v>8.0431299999999997</v>
      </c>
      <c r="B1523" s="18">
        <v>-65.538179999999997</v>
      </c>
      <c r="C1523" s="2">
        <v>333.5</v>
      </c>
      <c r="D1523" s="2">
        <v>0.5</v>
      </c>
      <c r="E1523" s="2">
        <v>0.4</v>
      </c>
      <c r="F1523" s="4">
        <v>42644</v>
      </c>
      <c r="G1523" s="2">
        <v>1755</v>
      </c>
      <c r="H1523" s="2" t="s">
        <v>0</v>
      </c>
      <c r="I1523" s="2" t="s">
        <v>1</v>
      </c>
      <c r="J1523" s="2" t="s">
        <v>2</v>
      </c>
      <c r="K1523" s="2">
        <v>293.60000000000002</v>
      </c>
      <c r="L1523" s="2">
        <v>0</v>
      </c>
      <c r="M1523" s="6" t="s">
        <v>3</v>
      </c>
      <c r="N1523" s="23"/>
      <c r="O1523" s="21" t="str">
        <f>Comodines[[#This Row],[Lat_trunc]]&amp;Comodines[[#This Row],[Lon_trunc]]</f>
        <v>8.043-65.538</v>
      </c>
      <c r="P1523" s="21">
        <f>MROUND(Datos[[#This Row],[Latitude]],IF(Datos[[#This Row],[Latitude]]&lt;0,-Precisión,Precisión))</f>
        <v>8.043000000000001</v>
      </c>
      <c r="Q1523" s="21">
        <f>MROUND(Datos[[#This Row],[Longitude]],IF(Datos[[#This Row],[Longitude]]&lt;0,-Precisión,Precisión))</f>
        <v>-65.537999999999997</v>
      </c>
      <c r="R1523" s="1">
        <v>1522</v>
      </c>
      <c r="S1523" s="5" t="b">
        <f>AND(Datos[[#This Row],[Latitude]]&gt;=Latitud_,Datos[[#This Row],[Latitude]]&lt;=_Latitud)</f>
        <v>0</v>
      </c>
      <c r="T1523" s="2" t="b">
        <f>AND(Datos[[#This Row],[Longitude]]&gt;=Longitud_,Datos[[#This Row],[Longitude]]&lt;=_Longitud)</f>
        <v>0</v>
      </c>
      <c r="U1523" s="2" t="b">
        <f>AND(Comodines[[#This Row],[Latitud]],Comodines[[#This Row],[Longitud]])</f>
        <v>0</v>
      </c>
      <c r="V1523" s="2" t="b">
        <f>IF(COUNTIFS($O$2:O1523,Comodines[[#This Row],[LatT&amp;LonT]],$F$2:F1523,Datos[[#This Row],[Acq_date]]-1)=0,TRUE,FALSE)</f>
        <v>1</v>
      </c>
      <c r="W1523" s="2" t="b">
        <f>AND(Comodines[[#This Row],[L&amp;L]],Comodines[[#This Row],[Nuevo_Fuego]])</f>
        <v>0</v>
      </c>
      <c r="X1523" s="2" t="str">
        <f>IF(Comodines[[#This Row],[L&amp;L]],Comodines[[#This Row],[Contador]],"")</f>
        <v/>
      </c>
      <c r="Y1523" s="2" t="str">
        <f>IFERROR(SMALL(Comodines[L&amp;LC1],COUNTA($U$2:U1523)),"")</f>
        <v/>
      </c>
      <c r="Z1523" s="2" t="str">
        <f>IF(AND(Comodines[[#This Row],[Nuevo_Fuego]],Comodines[[#This Row],[L&amp;L]]),Comodines[[#This Row],[Contador]],"")</f>
        <v/>
      </c>
      <c r="AA1523" s="2" t="str">
        <f>IFERROR(SMALL(Comodines[FuegoC1],COUNTA($W$2:W1523)),"")</f>
        <v/>
      </c>
      <c r="AB1523" s="3"/>
      <c r="AD1523" s="3"/>
      <c r="AE1523" s="3"/>
    </row>
    <row r="1524" spans="1:31" ht="15" x14ac:dyDescent="0.25">
      <c r="A1524" s="25">
        <v>8.0424600000000002</v>
      </c>
      <c r="B1524" s="18">
        <v>-65.542850000000001</v>
      </c>
      <c r="C1524" s="2">
        <v>331.8</v>
      </c>
      <c r="D1524" s="2">
        <v>0.5</v>
      </c>
      <c r="E1524" s="2">
        <v>0.4</v>
      </c>
      <c r="F1524" s="4">
        <v>42644</v>
      </c>
      <c r="G1524" s="2">
        <v>1755</v>
      </c>
      <c r="H1524" s="2" t="s">
        <v>0</v>
      </c>
      <c r="I1524" s="2" t="s">
        <v>1</v>
      </c>
      <c r="J1524" s="2" t="s">
        <v>2</v>
      </c>
      <c r="K1524" s="2">
        <v>290.60000000000002</v>
      </c>
      <c r="L1524" s="2">
        <v>0</v>
      </c>
      <c r="M1524" s="6" t="s">
        <v>3</v>
      </c>
      <c r="N1524" s="23"/>
      <c r="O1524" s="21" t="str">
        <f>Comodines[[#This Row],[Lat_trunc]]&amp;Comodines[[#This Row],[Lon_trunc]]</f>
        <v>8.0425-65.543</v>
      </c>
      <c r="P1524" s="21">
        <f>MROUND(Datos[[#This Row],[Latitude]],IF(Datos[[#This Row],[Latitude]]&lt;0,-Precisión,Precisión))</f>
        <v>8.0425000000000004</v>
      </c>
      <c r="Q1524" s="21">
        <f>MROUND(Datos[[#This Row],[Longitude]],IF(Datos[[#This Row],[Longitude]]&lt;0,-Precisión,Precisión))</f>
        <v>-65.543000000000006</v>
      </c>
      <c r="R1524" s="1">
        <v>1523</v>
      </c>
      <c r="S1524" s="5" t="b">
        <f>AND(Datos[[#This Row],[Latitude]]&gt;=Latitud_,Datos[[#This Row],[Latitude]]&lt;=_Latitud)</f>
        <v>0</v>
      </c>
      <c r="T1524" s="2" t="b">
        <f>AND(Datos[[#This Row],[Longitude]]&gt;=Longitud_,Datos[[#This Row],[Longitude]]&lt;=_Longitud)</f>
        <v>0</v>
      </c>
      <c r="U1524" s="2" t="b">
        <f>AND(Comodines[[#This Row],[Latitud]],Comodines[[#This Row],[Longitud]])</f>
        <v>0</v>
      </c>
      <c r="V1524" s="2" t="b">
        <f>IF(COUNTIFS($O$2:O1524,Comodines[[#This Row],[LatT&amp;LonT]],$F$2:F1524,Datos[[#This Row],[Acq_date]]-1)=0,TRUE,FALSE)</f>
        <v>1</v>
      </c>
      <c r="W1524" s="2" t="b">
        <f>AND(Comodines[[#This Row],[L&amp;L]],Comodines[[#This Row],[Nuevo_Fuego]])</f>
        <v>0</v>
      </c>
      <c r="X1524" s="2" t="str">
        <f>IF(Comodines[[#This Row],[L&amp;L]],Comodines[[#This Row],[Contador]],"")</f>
        <v/>
      </c>
      <c r="Y1524" s="2" t="str">
        <f>IFERROR(SMALL(Comodines[L&amp;LC1],COUNTA($U$2:U1524)),"")</f>
        <v/>
      </c>
      <c r="Z1524" s="2" t="str">
        <f>IF(AND(Comodines[[#This Row],[Nuevo_Fuego]],Comodines[[#This Row],[L&amp;L]]),Comodines[[#This Row],[Contador]],"")</f>
        <v/>
      </c>
      <c r="AA1524" s="2" t="str">
        <f>IFERROR(SMALL(Comodines[FuegoC1],COUNTA($W$2:W1524)),"")</f>
        <v/>
      </c>
      <c r="AB1524" s="3"/>
      <c r="AD1524" s="3"/>
      <c r="AE1524" s="3"/>
    </row>
    <row r="1525" spans="1:31" ht="15" x14ac:dyDescent="0.25">
      <c r="A1525" s="25">
        <v>8.0455799999999993</v>
      </c>
      <c r="B1525" s="18">
        <v>-65.548060000000007</v>
      </c>
      <c r="C1525" s="2">
        <v>340.7</v>
      </c>
      <c r="D1525" s="2">
        <v>0.5</v>
      </c>
      <c r="E1525" s="2">
        <v>0.4</v>
      </c>
      <c r="F1525" s="4">
        <v>42644</v>
      </c>
      <c r="G1525" s="2">
        <v>1755</v>
      </c>
      <c r="H1525" s="2" t="s">
        <v>0</v>
      </c>
      <c r="I1525" s="2" t="s">
        <v>1</v>
      </c>
      <c r="J1525" s="2" t="s">
        <v>2</v>
      </c>
      <c r="K1525" s="2">
        <v>289.39999999999998</v>
      </c>
      <c r="L1525" s="2">
        <v>0</v>
      </c>
      <c r="M1525" s="6" t="s">
        <v>3</v>
      </c>
      <c r="N1525" s="23"/>
      <c r="O1525" s="21" t="str">
        <f>Comodines[[#This Row],[Lat_trunc]]&amp;Comodines[[#This Row],[Lon_trunc]]</f>
        <v>8.0455-65.548</v>
      </c>
      <c r="P1525" s="21">
        <f>MROUND(Datos[[#This Row],[Latitude]],IF(Datos[[#This Row],[Latitude]]&lt;0,-Precisión,Precisión))</f>
        <v>8.0455000000000005</v>
      </c>
      <c r="Q1525" s="21">
        <f>MROUND(Datos[[#This Row],[Longitude]],IF(Datos[[#This Row],[Longitude]]&lt;0,-Precisión,Precisión))</f>
        <v>-65.548000000000002</v>
      </c>
      <c r="R1525" s="1">
        <v>1524</v>
      </c>
      <c r="S1525" s="5" t="b">
        <f>AND(Datos[[#This Row],[Latitude]]&gt;=Latitud_,Datos[[#This Row],[Latitude]]&lt;=_Latitud)</f>
        <v>0</v>
      </c>
      <c r="T1525" s="2" t="b">
        <f>AND(Datos[[#This Row],[Longitude]]&gt;=Longitud_,Datos[[#This Row],[Longitude]]&lt;=_Longitud)</f>
        <v>0</v>
      </c>
      <c r="U1525" s="2" t="b">
        <f>AND(Comodines[[#This Row],[Latitud]],Comodines[[#This Row],[Longitud]])</f>
        <v>0</v>
      </c>
      <c r="V1525" s="2" t="b">
        <f>IF(COUNTIFS($O$2:O1525,Comodines[[#This Row],[LatT&amp;LonT]],$F$2:F1525,Datos[[#This Row],[Acq_date]]-1)=0,TRUE,FALSE)</f>
        <v>1</v>
      </c>
      <c r="W1525" s="2" t="b">
        <f>AND(Comodines[[#This Row],[L&amp;L]],Comodines[[#This Row],[Nuevo_Fuego]])</f>
        <v>0</v>
      </c>
      <c r="X1525" s="2" t="str">
        <f>IF(Comodines[[#This Row],[L&amp;L]],Comodines[[#This Row],[Contador]],"")</f>
        <v/>
      </c>
      <c r="Y1525" s="2" t="str">
        <f>IFERROR(SMALL(Comodines[L&amp;LC1],COUNTA($U$2:U1525)),"")</f>
        <v/>
      </c>
      <c r="Z1525" s="2" t="str">
        <f>IF(AND(Comodines[[#This Row],[Nuevo_Fuego]],Comodines[[#This Row],[L&amp;L]]),Comodines[[#This Row],[Contador]],"")</f>
        <v/>
      </c>
      <c r="AA1525" s="2" t="str">
        <f>IFERROR(SMALL(Comodines[FuegoC1],COUNTA($W$2:W1525)),"")</f>
        <v/>
      </c>
      <c r="AB1525" s="3"/>
      <c r="AD1525" s="3"/>
      <c r="AE1525" s="3"/>
    </row>
    <row r="1526" spans="1:31" ht="15" x14ac:dyDescent="0.25">
      <c r="A1526" s="25">
        <v>8.0493799999999993</v>
      </c>
      <c r="B1526" s="18">
        <v>-65.548590000000004</v>
      </c>
      <c r="C1526" s="2">
        <v>337.7</v>
      </c>
      <c r="D1526" s="2">
        <v>0.5</v>
      </c>
      <c r="E1526" s="2">
        <v>0.4</v>
      </c>
      <c r="F1526" s="4">
        <v>42644</v>
      </c>
      <c r="G1526" s="2">
        <v>1755</v>
      </c>
      <c r="H1526" s="2" t="s">
        <v>0</v>
      </c>
      <c r="I1526" s="2" t="s">
        <v>1</v>
      </c>
      <c r="J1526" s="2" t="s">
        <v>2</v>
      </c>
      <c r="K1526" s="2">
        <v>288.5</v>
      </c>
      <c r="L1526" s="2">
        <v>0</v>
      </c>
      <c r="M1526" s="6" t="s">
        <v>3</v>
      </c>
      <c r="N1526" s="23"/>
      <c r="O1526" s="21" t="str">
        <f>Comodines[[#This Row],[Lat_trunc]]&amp;Comodines[[#This Row],[Lon_trunc]]</f>
        <v>8.0495-65.5485</v>
      </c>
      <c r="P1526" s="21">
        <f>MROUND(Datos[[#This Row],[Latitude]],IF(Datos[[#This Row],[Latitude]]&lt;0,-Precisión,Precisión))</f>
        <v>8.0495000000000001</v>
      </c>
      <c r="Q1526" s="21">
        <f>MROUND(Datos[[#This Row],[Longitude]],IF(Datos[[#This Row],[Longitude]]&lt;0,-Precisión,Precisión))</f>
        <v>-65.548500000000004</v>
      </c>
      <c r="R1526" s="1">
        <v>1525</v>
      </c>
      <c r="S1526" s="5" t="b">
        <f>AND(Datos[[#This Row],[Latitude]]&gt;=Latitud_,Datos[[#This Row],[Latitude]]&lt;=_Latitud)</f>
        <v>0</v>
      </c>
      <c r="T1526" s="2" t="b">
        <f>AND(Datos[[#This Row],[Longitude]]&gt;=Longitud_,Datos[[#This Row],[Longitude]]&lt;=_Longitud)</f>
        <v>0</v>
      </c>
      <c r="U1526" s="2" t="b">
        <f>AND(Comodines[[#This Row],[Latitud]],Comodines[[#This Row],[Longitud]])</f>
        <v>0</v>
      </c>
      <c r="V1526" s="2" t="b">
        <f>IF(COUNTIFS($O$2:O1526,Comodines[[#This Row],[LatT&amp;LonT]],$F$2:F1526,Datos[[#This Row],[Acq_date]]-1)=0,TRUE,FALSE)</f>
        <v>1</v>
      </c>
      <c r="W1526" s="2" t="b">
        <f>AND(Comodines[[#This Row],[L&amp;L]],Comodines[[#This Row],[Nuevo_Fuego]])</f>
        <v>0</v>
      </c>
      <c r="X1526" s="2" t="str">
        <f>IF(Comodines[[#This Row],[L&amp;L]],Comodines[[#This Row],[Contador]],"")</f>
        <v/>
      </c>
      <c r="Y1526" s="2" t="str">
        <f>IFERROR(SMALL(Comodines[L&amp;LC1],COUNTA($U$2:U1526)),"")</f>
        <v/>
      </c>
      <c r="Z1526" s="2" t="str">
        <f>IF(AND(Comodines[[#This Row],[Nuevo_Fuego]],Comodines[[#This Row],[L&amp;L]]),Comodines[[#This Row],[Contador]],"")</f>
        <v/>
      </c>
      <c r="AA1526" s="2" t="str">
        <f>IFERROR(SMALL(Comodines[FuegoC1],COUNTA($W$2:W1526)),"")</f>
        <v/>
      </c>
      <c r="AB1526" s="3"/>
      <c r="AD1526" s="3"/>
      <c r="AE1526" s="3"/>
    </row>
    <row r="1527" spans="1:31" ht="15" x14ac:dyDescent="0.25">
      <c r="A1527" s="25">
        <v>8.0421499999999995</v>
      </c>
      <c r="B1527" s="18">
        <v>-65.536779999999993</v>
      </c>
      <c r="C1527" s="2">
        <v>332.8</v>
      </c>
      <c r="D1527" s="2">
        <v>0.5</v>
      </c>
      <c r="E1527" s="2">
        <v>0.4</v>
      </c>
      <c r="F1527" s="4">
        <v>42644</v>
      </c>
      <c r="G1527" s="2">
        <v>1755</v>
      </c>
      <c r="H1527" s="2" t="s">
        <v>0</v>
      </c>
      <c r="I1527" s="2" t="s">
        <v>1</v>
      </c>
      <c r="J1527" s="2" t="s">
        <v>2</v>
      </c>
      <c r="K1527" s="2">
        <v>293.89999999999998</v>
      </c>
      <c r="L1527" s="2">
        <v>0</v>
      </c>
      <c r="M1527" s="6" t="s">
        <v>3</v>
      </c>
      <c r="N1527" s="23"/>
      <c r="O1527" s="21" t="str">
        <f>Comodines[[#This Row],[Lat_trunc]]&amp;Comodines[[#This Row],[Lon_trunc]]</f>
        <v>8.042-65.537</v>
      </c>
      <c r="P1527" s="21">
        <f>MROUND(Datos[[#This Row],[Latitude]],IF(Datos[[#This Row],[Latitude]]&lt;0,-Precisión,Precisión))</f>
        <v>8.0419999999999998</v>
      </c>
      <c r="Q1527" s="21">
        <f>MROUND(Datos[[#This Row],[Longitude]],IF(Datos[[#This Row],[Longitude]]&lt;0,-Precisión,Precisión))</f>
        <v>-65.537000000000006</v>
      </c>
      <c r="R1527" s="1">
        <v>1526</v>
      </c>
      <c r="S1527" s="5" t="b">
        <f>AND(Datos[[#This Row],[Latitude]]&gt;=Latitud_,Datos[[#This Row],[Latitude]]&lt;=_Latitud)</f>
        <v>0</v>
      </c>
      <c r="T1527" s="2" t="b">
        <f>AND(Datos[[#This Row],[Longitude]]&gt;=Longitud_,Datos[[#This Row],[Longitude]]&lt;=_Longitud)</f>
        <v>0</v>
      </c>
      <c r="U1527" s="2" t="b">
        <f>AND(Comodines[[#This Row],[Latitud]],Comodines[[#This Row],[Longitud]])</f>
        <v>0</v>
      </c>
      <c r="V1527" s="2" t="b">
        <f>IF(COUNTIFS($O$2:O1527,Comodines[[#This Row],[LatT&amp;LonT]],$F$2:F1527,Datos[[#This Row],[Acq_date]]-1)=0,TRUE,FALSE)</f>
        <v>1</v>
      </c>
      <c r="W1527" s="2" t="b">
        <f>AND(Comodines[[#This Row],[L&amp;L]],Comodines[[#This Row],[Nuevo_Fuego]])</f>
        <v>0</v>
      </c>
      <c r="X1527" s="2" t="str">
        <f>IF(Comodines[[#This Row],[L&amp;L]],Comodines[[#This Row],[Contador]],"")</f>
        <v/>
      </c>
      <c r="Y1527" s="2" t="str">
        <f>IFERROR(SMALL(Comodines[L&amp;LC1],COUNTA($U$2:U1527)),"")</f>
        <v/>
      </c>
      <c r="Z1527" s="2" t="str">
        <f>IF(AND(Comodines[[#This Row],[Nuevo_Fuego]],Comodines[[#This Row],[L&amp;L]]),Comodines[[#This Row],[Contador]],"")</f>
        <v/>
      </c>
      <c r="AA1527" s="2" t="str">
        <f>IFERROR(SMALL(Comodines[FuegoC1],COUNTA($W$2:W1527)),"")</f>
        <v/>
      </c>
      <c r="AB1527" s="3"/>
      <c r="AD1527" s="3"/>
      <c r="AE1527" s="3"/>
    </row>
    <row r="1528" spans="1:31" ht="15" x14ac:dyDescent="0.25">
      <c r="A1528" s="25">
        <v>8.0446500000000007</v>
      </c>
      <c r="B1528" s="18">
        <v>-65.546700000000001</v>
      </c>
      <c r="C1528" s="2">
        <v>338.2</v>
      </c>
      <c r="D1528" s="2">
        <v>0.5</v>
      </c>
      <c r="E1528" s="2">
        <v>0.4</v>
      </c>
      <c r="F1528" s="4">
        <v>42644</v>
      </c>
      <c r="G1528" s="2">
        <v>1755</v>
      </c>
      <c r="H1528" s="2" t="s">
        <v>0</v>
      </c>
      <c r="I1528" s="2" t="s">
        <v>1</v>
      </c>
      <c r="J1528" s="2" t="s">
        <v>2</v>
      </c>
      <c r="K1528" s="2">
        <v>289.5</v>
      </c>
      <c r="L1528" s="2">
        <v>0</v>
      </c>
      <c r="M1528" s="6" t="s">
        <v>3</v>
      </c>
      <c r="N1528" s="23"/>
      <c r="O1528" s="21" t="str">
        <f>Comodines[[#This Row],[Lat_trunc]]&amp;Comodines[[#This Row],[Lon_trunc]]</f>
        <v>8.0445-65.5465</v>
      </c>
      <c r="P1528" s="21">
        <f>MROUND(Datos[[#This Row],[Latitude]],IF(Datos[[#This Row],[Latitude]]&lt;0,-Precisión,Precisión))</f>
        <v>8.0444999999999993</v>
      </c>
      <c r="Q1528" s="21">
        <f>MROUND(Datos[[#This Row],[Longitude]],IF(Datos[[#This Row],[Longitude]]&lt;0,-Precisión,Precisión))</f>
        <v>-65.546499999999995</v>
      </c>
      <c r="R1528" s="1">
        <v>1527</v>
      </c>
      <c r="S1528" s="5" t="b">
        <f>AND(Datos[[#This Row],[Latitude]]&gt;=Latitud_,Datos[[#This Row],[Latitude]]&lt;=_Latitud)</f>
        <v>0</v>
      </c>
      <c r="T1528" s="2" t="b">
        <f>AND(Datos[[#This Row],[Longitude]]&gt;=Longitud_,Datos[[#This Row],[Longitude]]&lt;=_Longitud)</f>
        <v>0</v>
      </c>
      <c r="U1528" s="2" t="b">
        <f>AND(Comodines[[#This Row],[Latitud]],Comodines[[#This Row],[Longitud]])</f>
        <v>0</v>
      </c>
      <c r="V1528" s="2" t="b">
        <f>IF(COUNTIFS($O$2:O1528,Comodines[[#This Row],[LatT&amp;LonT]],$F$2:F1528,Datos[[#This Row],[Acq_date]]-1)=0,TRUE,FALSE)</f>
        <v>1</v>
      </c>
      <c r="W1528" s="2" t="b">
        <f>AND(Comodines[[#This Row],[L&amp;L]],Comodines[[#This Row],[Nuevo_Fuego]])</f>
        <v>0</v>
      </c>
      <c r="X1528" s="2" t="str">
        <f>IF(Comodines[[#This Row],[L&amp;L]],Comodines[[#This Row],[Contador]],"")</f>
        <v/>
      </c>
      <c r="Y1528" s="2" t="str">
        <f>IFERROR(SMALL(Comodines[L&amp;LC1],COUNTA($U$2:U1528)),"")</f>
        <v/>
      </c>
      <c r="Z1528" s="2" t="str">
        <f>IF(AND(Comodines[[#This Row],[Nuevo_Fuego]],Comodines[[#This Row],[L&amp;L]]),Comodines[[#This Row],[Contador]],"")</f>
        <v/>
      </c>
      <c r="AA1528" s="2" t="str">
        <f>IFERROR(SMALL(Comodines[FuegoC1],COUNTA($W$2:W1528)),"")</f>
        <v/>
      </c>
      <c r="AB1528" s="3"/>
      <c r="AD1528" s="3"/>
      <c r="AE1528" s="3"/>
    </row>
    <row r="1529" spans="1:31" ht="15" x14ac:dyDescent="0.25">
      <c r="A1529" s="25">
        <v>8.0484600000000004</v>
      </c>
      <c r="B1529" s="18">
        <v>-65.547240000000002</v>
      </c>
      <c r="C1529" s="2">
        <v>344.3</v>
      </c>
      <c r="D1529" s="2">
        <v>0.5</v>
      </c>
      <c r="E1529" s="2">
        <v>0.4</v>
      </c>
      <c r="F1529" s="4">
        <v>42644</v>
      </c>
      <c r="G1529" s="2">
        <v>1755</v>
      </c>
      <c r="H1529" s="2" t="s">
        <v>0</v>
      </c>
      <c r="I1529" s="2" t="s">
        <v>1</v>
      </c>
      <c r="J1529" s="2" t="s">
        <v>2</v>
      </c>
      <c r="K1529" s="2">
        <v>290.3</v>
      </c>
      <c r="L1529" s="2">
        <v>0</v>
      </c>
      <c r="M1529" s="6" t="s">
        <v>3</v>
      </c>
      <c r="N1529" s="23"/>
      <c r="O1529" s="21" t="str">
        <f>Comodines[[#This Row],[Lat_trunc]]&amp;Comodines[[#This Row],[Lon_trunc]]</f>
        <v>8.0485-65.547</v>
      </c>
      <c r="P1529" s="21">
        <f>MROUND(Datos[[#This Row],[Latitude]],IF(Datos[[#This Row],[Latitude]]&lt;0,-Precisión,Precisión))</f>
        <v>8.0485000000000007</v>
      </c>
      <c r="Q1529" s="21">
        <f>MROUND(Datos[[#This Row],[Longitude]],IF(Datos[[#This Row],[Longitude]]&lt;0,-Precisión,Precisión))</f>
        <v>-65.546999999999997</v>
      </c>
      <c r="R1529" s="1">
        <v>1528</v>
      </c>
      <c r="S1529" s="5" t="b">
        <f>AND(Datos[[#This Row],[Latitude]]&gt;=Latitud_,Datos[[#This Row],[Latitude]]&lt;=_Latitud)</f>
        <v>0</v>
      </c>
      <c r="T1529" s="2" t="b">
        <f>AND(Datos[[#This Row],[Longitude]]&gt;=Longitud_,Datos[[#This Row],[Longitude]]&lt;=_Longitud)</f>
        <v>0</v>
      </c>
      <c r="U1529" s="2" t="b">
        <f>AND(Comodines[[#This Row],[Latitud]],Comodines[[#This Row],[Longitud]])</f>
        <v>0</v>
      </c>
      <c r="V1529" s="2" t="b">
        <f>IF(COUNTIFS($O$2:O1529,Comodines[[#This Row],[LatT&amp;LonT]],$F$2:F1529,Datos[[#This Row],[Acq_date]]-1)=0,TRUE,FALSE)</f>
        <v>1</v>
      </c>
      <c r="W1529" s="2" t="b">
        <f>AND(Comodines[[#This Row],[L&amp;L]],Comodines[[#This Row],[Nuevo_Fuego]])</f>
        <v>0</v>
      </c>
      <c r="X1529" s="2" t="str">
        <f>IF(Comodines[[#This Row],[L&amp;L]],Comodines[[#This Row],[Contador]],"")</f>
        <v/>
      </c>
      <c r="Y1529" s="2" t="str">
        <f>IFERROR(SMALL(Comodines[L&amp;LC1],COUNTA($U$2:U1529)),"")</f>
        <v/>
      </c>
      <c r="Z1529" s="2" t="str">
        <f>IF(AND(Comodines[[#This Row],[Nuevo_Fuego]],Comodines[[#This Row],[L&amp;L]]),Comodines[[#This Row],[Contador]],"")</f>
        <v/>
      </c>
      <c r="AA1529" s="2" t="str">
        <f>IFERROR(SMALL(Comodines[FuegoC1],COUNTA($W$2:W1529)),"")</f>
        <v/>
      </c>
      <c r="AB1529" s="3"/>
      <c r="AD1529" s="3"/>
      <c r="AE1529" s="3"/>
    </row>
    <row r="1530" spans="1:31" ht="15" x14ac:dyDescent="0.25">
      <c r="A1530" s="25">
        <v>8.1054899999999996</v>
      </c>
      <c r="B1530" s="18">
        <v>-65.555310000000006</v>
      </c>
      <c r="C1530" s="2">
        <v>330.1</v>
      </c>
      <c r="D1530" s="2">
        <v>0.5</v>
      </c>
      <c r="E1530" s="2">
        <v>0.4</v>
      </c>
      <c r="F1530" s="4">
        <v>42644</v>
      </c>
      <c r="G1530" s="2">
        <v>1755</v>
      </c>
      <c r="H1530" s="2" t="s">
        <v>0</v>
      </c>
      <c r="I1530" s="2" t="s">
        <v>1</v>
      </c>
      <c r="J1530" s="2" t="s">
        <v>2</v>
      </c>
      <c r="K1530" s="2">
        <v>292.39999999999998</v>
      </c>
      <c r="L1530" s="2">
        <v>0</v>
      </c>
      <c r="M1530" s="6" t="s">
        <v>3</v>
      </c>
      <c r="N1530" s="23"/>
      <c r="O1530" s="21" t="str">
        <f>Comodines[[#This Row],[Lat_trunc]]&amp;Comodines[[#This Row],[Lon_trunc]]</f>
        <v>8.1055-65.5555</v>
      </c>
      <c r="P1530" s="21">
        <f>MROUND(Datos[[#This Row],[Latitude]],IF(Datos[[#This Row],[Latitude]]&lt;0,-Precisión,Precisión))</f>
        <v>8.105500000000001</v>
      </c>
      <c r="Q1530" s="21">
        <f>MROUND(Datos[[#This Row],[Longitude]],IF(Datos[[#This Row],[Longitude]]&lt;0,-Precisión,Precisión))</f>
        <v>-65.555499999999995</v>
      </c>
      <c r="R1530" s="1">
        <v>1529</v>
      </c>
      <c r="S1530" s="5" t="b">
        <f>AND(Datos[[#This Row],[Latitude]]&gt;=Latitud_,Datos[[#This Row],[Latitude]]&lt;=_Latitud)</f>
        <v>0</v>
      </c>
      <c r="T1530" s="2" t="b">
        <f>AND(Datos[[#This Row],[Longitude]]&gt;=Longitud_,Datos[[#This Row],[Longitude]]&lt;=_Longitud)</f>
        <v>0</v>
      </c>
      <c r="U1530" s="2" t="b">
        <f>AND(Comodines[[#This Row],[Latitud]],Comodines[[#This Row],[Longitud]])</f>
        <v>0</v>
      </c>
      <c r="V1530" s="2" t="b">
        <f>IF(COUNTIFS($O$2:O1530,Comodines[[#This Row],[LatT&amp;LonT]],$F$2:F1530,Datos[[#This Row],[Acq_date]]-1)=0,TRUE,FALSE)</f>
        <v>1</v>
      </c>
      <c r="W1530" s="2" t="b">
        <f>AND(Comodines[[#This Row],[L&amp;L]],Comodines[[#This Row],[Nuevo_Fuego]])</f>
        <v>0</v>
      </c>
      <c r="X1530" s="2" t="str">
        <f>IF(Comodines[[#This Row],[L&amp;L]],Comodines[[#This Row],[Contador]],"")</f>
        <v/>
      </c>
      <c r="Y1530" s="2" t="str">
        <f>IFERROR(SMALL(Comodines[L&amp;LC1],COUNTA($U$2:U1530)),"")</f>
        <v/>
      </c>
      <c r="Z1530" s="2" t="str">
        <f>IF(AND(Comodines[[#This Row],[Nuevo_Fuego]],Comodines[[#This Row],[L&amp;L]]),Comodines[[#This Row],[Contador]],"")</f>
        <v/>
      </c>
      <c r="AA1530" s="2" t="str">
        <f>IFERROR(SMALL(Comodines[FuegoC1],COUNTA($W$2:W1530)),"")</f>
        <v/>
      </c>
      <c r="AB1530" s="3"/>
      <c r="AD1530" s="3"/>
      <c r="AE1530" s="3"/>
    </row>
    <row r="1531" spans="1:31" ht="15" x14ac:dyDescent="0.25">
      <c r="A1531" s="25">
        <v>8.1048200000000001</v>
      </c>
      <c r="B1531" s="18">
        <v>-65.559989999999999</v>
      </c>
      <c r="C1531" s="2">
        <v>336.2</v>
      </c>
      <c r="D1531" s="2">
        <v>0.5</v>
      </c>
      <c r="E1531" s="2">
        <v>0.4</v>
      </c>
      <c r="F1531" s="4">
        <v>42644</v>
      </c>
      <c r="G1531" s="2">
        <v>1755</v>
      </c>
      <c r="H1531" s="2" t="s">
        <v>0</v>
      </c>
      <c r="I1531" s="2" t="s">
        <v>1</v>
      </c>
      <c r="J1531" s="2" t="s">
        <v>2</v>
      </c>
      <c r="K1531" s="2">
        <v>289.3</v>
      </c>
      <c r="L1531" s="2">
        <v>0</v>
      </c>
      <c r="M1531" s="6" t="s">
        <v>3</v>
      </c>
      <c r="N1531" s="23"/>
      <c r="O1531" s="21" t="str">
        <f>Comodines[[#This Row],[Lat_trunc]]&amp;Comodines[[#This Row],[Lon_trunc]]</f>
        <v>8.105-65.56</v>
      </c>
      <c r="P1531" s="21">
        <f>MROUND(Datos[[#This Row],[Latitude]],IF(Datos[[#This Row],[Latitude]]&lt;0,-Precisión,Precisión))</f>
        <v>8.1050000000000004</v>
      </c>
      <c r="Q1531" s="21">
        <f>MROUND(Datos[[#This Row],[Longitude]],IF(Datos[[#This Row],[Longitude]]&lt;0,-Precisión,Precisión))</f>
        <v>-65.56</v>
      </c>
      <c r="R1531" s="1">
        <v>1530</v>
      </c>
      <c r="S1531" s="5" t="b">
        <f>AND(Datos[[#This Row],[Latitude]]&gt;=Latitud_,Datos[[#This Row],[Latitude]]&lt;=_Latitud)</f>
        <v>0</v>
      </c>
      <c r="T1531" s="2" t="b">
        <f>AND(Datos[[#This Row],[Longitude]]&gt;=Longitud_,Datos[[#This Row],[Longitude]]&lt;=_Longitud)</f>
        <v>0</v>
      </c>
      <c r="U1531" s="2" t="b">
        <f>AND(Comodines[[#This Row],[Latitud]],Comodines[[#This Row],[Longitud]])</f>
        <v>0</v>
      </c>
      <c r="V1531" s="2" t="b">
        <f>IF(COUNTIFS($O$2:O1531,Comodines[[#This Row],[LatT&amp;LonT]],$F$2:F1531,Datos[[#This Row],[Acq_date]]-1)=0,TRUE,FALSE)</f>
        <v>1</v>
      </c>
      <c r="W1531" s="2" t="b">
        <f>AND(Comodines[[#This Row],[L&amp;L]],Comodines[[#This Row],[Nuevo_Fuego]])</f>
        <v>0</v>
      </c>
      <c r="X1531" s="2" t="str">
        <f>IF(Comodines[[#This Row],[L&amp;L]],Comodines[[#This Row],[Contador]],"")</f>
        <v/>
      </c>
      <c r="Y1531" s="2" t="str">
        <f>IFERROR(SMALL(Comodines[L&amp;LC1],COUNTA($U$2:U1531)),"")</f>
        <v/>
      </c>
      <c r="Z1531" s="2" t="str">
        <f>IF(AND(Comodines[[#This Row],[Nuevo_Fuego]],Comodines[[#This Row],[L&amp;L]]),Comodines[[#This Row],[Contador]],"")</f>
        <v/>
      </c>
      <c r="AA1531" s="2" t="str">
        <f>IFERROR(SMALL(Comodines[FuegoC1],COUNTA($W$2:W1531)),"")</f>
        <v/>
      </c>
      <c r="AB1531" s="3"/>
      <c r="AD1531" s="3"/>
      <c r="AE1531" s="3"/>
    </row>
    <row r="1532" spans="1:31" ht="15" x14ac:dyDescent="0.25">
      <c r="A1532" s="25">
        <v>8.4067000000000007</v>
      </c>
      <c r="B1532" s="18">
        <v>-63.723939999999999</v>
      </c>
      <c r="C1532" s="2">
        <v>332.6</v>
      </c>
      <c r="D1532" s="2">
        <v>0.4</v>
      </c>
      <c r="E1532" s="2">
        <v>0.5</v>
      </c>
      <c r="F1532" s="4">
        <v>42644</v>
      </c>
      <c r="G1532" s="2">
        <v>1755</v>
      </c>
      <c r="H1532" s="2" t="s">
        <v>0</v>
      </c>
      <c r="I1532" s="2" t="s">
        <v>1</v>
      </c>
      <c r="J1532" s="2" t="s">
        <v>2</v>
      </c>
      <c r="K1532" s="2">
        <v>291.60000000000002</v>
      </c>
      <c r="L1532" s="2">
        <v>0</v>
      </c>
      <c r="M1532" s="6" t="s">
        <v>3</v>
      </c>
      <c r="N1532" s="23"/>
      <c r="O1532" s="21" t="str">
        <f>Comodines[[#This Row],[Lat_trunc]]&amp;Comodines[[#This Row],[Lon_trunc]]</f>
        <v>8.4065-63.724</v>
      </c>
      <c r="P1532" s="21">
        <f>MROUND(Datos[[#This Row],[Latitude]],IF(Datos[[#This Row],[Latitude]]&lt;0,-Precisión,Precisión))</f>
        <v>8.4064999999999994</v>
      </c>
      <c r="Q1532" s="21">
        <f>MROUND(Datos[[#This Row],[Longitude]],IF(Datos[[#This Row],[Longitude]]&lt;0,-Precisión,Precisión))</f>
        <v>-63.724000000000004</v>
      </c>
      <c r="R1532" s="1">
        <v>1531</v>
      </c>
      <c r="S1532" s="5" t="b">
        <f>AND(Datos[[#This Row],[Latitude]]&gt;=Latitud_,Datos[[#This Row],[Latitude]]&lt;=_Latitud)</f>
        <v>0</v>
      </c>
      <c r="T1532" s="2" t="b">
        <f>AND(Datos[[#This Row],[Longitude]]&gt;=Longitud_,Datos[[#This Row],[Longitude]]&lt;=_Longitud)</f>
        <v>0</v>
      </c>
      <c r="U1532" s="2" t="b">
        <f>AND(Comodines[[#This Row],[Latitud]],Comodines[[#This Row],[Longitud]])</f>
        <v>0</v>
      </c>
      <c r="V1532" s="2" t="b">
        <f>IF(COUNTIFS($O$2:O1532,Comodines[[#This Row],[LatT&amp;LonT]],$F$2:F1532,Datos[[#This Row],[Acq_date]]-1)=0,TRUE,FALSE)</f>
        <v>1</v>
      </c>
      <c r="W1532" s="2" t="b">
        <f>AND(Comodines[[#This Row],[L&amp;L]],Comodines[[#This Row],[Nuevo_Fuego]])</f>
        <v>0</v>
      </c>
      <c r="X1532" s="2" t="str">
        <f>IF(Comodines[[#This Row],[L&amp;L]],Comodines[[#This Row],[Contador]],"")</f>
        <v/>
      </c>
      <c r="Y1532" s="2" t="str">
        <f>IFERROR(SMALL(Comodines[L&amp;LC1],COUNTA($U$2:U1532)),"")</f>
        <v/>
      </c>
      <c r="Z1532" s="2" t="str">
        <f>IF(AND(Comodines[[#This Row],[Nuevo_Fuego]],Comodines[[#This Row],[L&amp;L]]),Comodines[[#This Row],[Contador]],"")</f>
        <v/>
      </c>
      <c r="AA1532" s="2" t="str">
        <f>IFERROR(SMALL(Comodines[FuegoC1],COUNTA($W$2:W1532)),"")</f>
        <v/>
      </c>
      <c r="AB1532" s="3"/>
      <c r="AD1532" s="3"/>
      <c r="AE1532" s="3"/>
    </row>
    <row r="1533" spans="1:31" ht="15" x14ac:dyDescent="0.25">
      <c r="A1533" s="25">
        <v>8.4121500000000005</v>
      </c>
      <c r="B1533" s="18">
        <v>-63.716360000000002</v>
      </c>
      <c r="C1533" s="2">
        <v>341.5</v>
      </c>
      <c r="D1533" s="2">
        <v>0.4</v>
      </c>
      <c r="E1533" s="2">
        <v>0.5</v>
      </c>
      <c r="F1533" s="4">
        <v>42644</v>
      </c>
      <c r="G1533" s="2">
        <v>1755</v>
      </c>
      <c r="H1533" s="2" t="s">
        <v>0</v>
      </c>
      <c r="I1533" s="2" t="s">
        <v>1</v>
      </c>
      <c r="J1533" s="2" t="s">
        <v>2</v>
      </c>
      <c r="K1533" s="2">
        <v>292</v>
      </c>
      <c r="L1533" s="2">
        <v>0</v>
      </c>
      <c r="M1533" s="6" t="s">
        <v>3</v>
      </c>
      <c r="N1533" s="23"/>
      <c r="O1533" s="21" t="str">
        <f>Comodines[[#This Row],[Lat_trunc]]&amp;Comodines[[#This Row],[Lon_trunc]]</f>
        <v>8.412-63.7165</v>
      </c>
      <c r="P1533" s="21">
        <f>MROUND(Datos[[#This Row],[Latitude]],IF(Datos[[#This Row],[Latitude]]&lt;0,-Precisión,Precisión))</f>
        <v>8.4120000000000008</v>
      </c>
      <c r="Q1533" s="21">
        <f>MROUND(Datos[[#This Row],[Longitude]],IF(Datos[[#This Row],[Longitude]]&lt;0,-Precisión,Precisión))</f>
        <v>-63.716500000000003</v>
      </c>
      <c r="R1533" s="1">
        <v>1532</v>
      </c>
      <c r="S1533" s="5" t="b">
        <f>AND(Datos[[#This Row],[Latitude]]&gt;=Latitud_,Datos[[#This Row],[Latitude]]&lt;=_Latitud)</f>
        <v>0</v>
      </c>
      <c r="T1533" s="2" t="b">
        <f>AND(Datos[[#This Row],[Longitude]]&gt;=Longitud_,Datos[[#This Row],[Longitude]]&lt;=_Longitud)</f>
        <v>0</v>
      </c>
      <c r="U1533" s="2" t="b">
        <f>AND(Comodines[[#This Row],[Latitud]],Comodines[[#This Row],[Longitud]])</f>
        <v>0</v>
      </c>
      <c r="V1533" s="2" t="b">
        <f>IF(COUNTIFS($O$2:O1533,Comodines[[#This Row],[LatT&amp;LonT]],$F$2:F1533,Datos[[#This Row],[Acq_date]]-1)=0,TRUE,FALSE)</f>
        <v>1</v>
      </c>
      <c r="W1533" s="2" t="b">
        <f>AND(Comodines[[#This Row],[L&amp;L]],Comodines[[#This Row],[Nuevo_Fuego]])</f>
        <v>0</v>
      </c>
      <c r="X1533" s="2" t="str">
        <f>IF(Comodines[[#This Row],[L&amp;L]],Comodines[[#This Row],[Contador]],"")</f>
        <v/>
      </c>
      <c r="Y1533" s="2" t="str">
        <f>IFERROR(SMALL(Comodines[L&amp;LC1],COUNTA($U$2:U1533)),"")</f>
        <v/>
      </c>
      <c r="Z1533" s="2" t="str">
        <f>IF(AND(Comodines[[#This Row],[Nuevo_Fuego]],Comodines[[#This Row],[L&amp;L]]),Comodines[[#This Row],[Contador]],"")</f>
        <v/>
      </c>
      <c r="AA1533" s="2" t="str">
        <f>IFERROR(SMALL(Comodines[FuegoC1],COUNTA($W$2:W1533)),"")</f>
        <v/>
      </c>
      <c r="AB1533" s="3"/>
      <c r="AD1533" s="3"/>
      <c r="AE1533" s="3"/>
    </row>
    <row r="1534" spans="1:31" ht="15" x14ac:dyDescent="0.25">
      <c r="A1534" s="25">
        <v>8.1300500000000007</v>
      </c>
      <c r="B1534" s="18">
        <v>-65.979420000000005</v>
      </c>
      <c r="C1534" s="2">
        <v>331.7</v>
      </c>
      <c r="D1534" s="2">
        <v>0.5</v>
      </c>
      <c r="E1534" s="2">
        <v>0.4</v>
      </c>
      <c r="F1534" s="4">
        <v>42644</v>
      </c>
      <c r="G1534" s="2">
        <v>1755</v>
      </c>
      <c r="H1534" s="2" t="s">
        <v>0</v>
      </c>
      <c r="I1534" s="2" t="s">
        <v>1</v>
      </c>
      <c r="J1534" s="2" t="s">
        <v>2</v>
      </c>
      <c r="K1534" s="2">
        <v>290.8</v>
      </c>
      <c r="L1534" s="2">
        <v>0</v>
      </c>
      <c r="M1534" s="6" t="s">
        <v>3</v>
      </c>
      <c r="N1534" s="23"/>
      <c r="O1534" s="21" t="str">
        <f>Comodines[[#This Row],[Lat_trunc]]&amp;Comodines[[#This Row],[Lon_trunc]]</f>
        <v>8.13-65.9795</v>
      </c>
      <c r="P1534" s="21">
        <f>MROUND(Datos[[#This Row],[Latitude]],IF(Datos[[#This Row],[Latitude]]&lt;0,-Precisión,Precisión))</f>
        <v>8.1300000000000008</v>
      </c>
      <c r="Q1534" s="21">
        <f>MROUND(Datos[[#This Row],[Longitude]],IF(Datos[[#This Row],[Longitude]]&lt;0,-Precisión,Precisión))</f>
        <v>-65.979500000000002</v>
      </c>
      <c r="R1534" s="1">
        <v>1533</v>
      </c>
      <c r="S1534" s="5" t="b">
        <f>AND(Datos[[#This Row],[Latitude]]&gt;=Latitud_,Datos[[#This Row],[Latitude]]&lt;=_Latitud)</f>
        <v>0</v>
      </c>
      <c r="T1534" s="2" t="b">
        <f>AND(Datos[[#This Row],[Longitude]]&gt;=Longitud_,Datos[[#This Row],[Longitude]]&lt;=_Longitud)</f>
        <v>0</v>
      </c>
      <c r="U1534" s="2" t="b">
        <f>AND(Comodines[[#This Row],[Latitud]],Comodines[[#This Row],[Longitud]])</f>
        <v>0</v>
      </c>
      <c r="V1534" s="2" t="b">
        <f>IF(COUNTIFS($O$2:O1534,Comodines[[#This Row],[LatT&amp;LonT]],$F$2:F1534,Datos[[#This Row],[Acq_date]]-1)=0,TRUE,FALSE)</f>
        <v>1</v>
      </c>
      <c r="W1534" s="2" t="b">
        <f>AND(Comodines[[#This Row],[L&amp;L]],Comodines[[#This Row],[Nuevo_Fuego]])</f>
        <v>0</v>
      </c>
      <c r="X1534" s="2" t="str">
        <f>IF(Comodines[[#This Row],[L&amp;L]],Comodines[[#This Row],[Contador]],"")</f>
        <v/>
      </c>
      <c r="Y1534" s="2" t="str">
        <f>IFERROR(SMALL(Comodines[L&amp;LC1],COUNTA($U$2:U1534)),"")</f>
        <v/>
      </c>
      <c r="Z1534" s="2" t="str">
        <f>IF(AND(Comodines[[#This Row],[Nuevo_Fuego]],Comodines[[#This Row],[L&amp;L]]),Comodines[[#This Row],[Contador]],"")</f>
        <v/>
      </c>
      <c r="AA1534" s="2" t="str">
        <f>IFERROR(SMALL(Comodines[FuegoC1],COUNTA($W$2:W1534)),"")</f>
        <v/>
      </c>
      <c r="AB1534" s="3"/>
      <c r="AD1534" s="3"/>
      <c r="AE1534" s="3"/>
    </row>
    <row r="1535" spans="1:31" ht="15" x14ac:dyDescent="0.25">
      <c r="A1535" s="25">
        <v>8.1618099999999991</v>
      </c>
      <c r="B1535" s="18">
        <v>-65.782539999999997</v>
      </c>
      <c r="C1535" s="2">
        <v>336.9</v>
      </c>
      <c r="D1535" s="2">
        <v>0.5</v>
      </c>
      <c r="E1535" s="2">
        <v>0.4</v>
      </c>
      <c r="F1535" s="4">
        <v>42644</v>
      </c>
      <c r="G1535" s="2">
        <v>1755</v>
      </c>
      <c r="H1535" s="2" t="s">
        <v>0</v>
      </c>
      <c r="I1535" s="2" t="s">
        <v>1</v>
      </c>
      <c r="J1535" s="2" t="s">
        <v>2</v>
      </c>
      <c r="K1535" s="2">
        <v>295.2</v>
      </c>
      <c r="L1535" s="2">
        <v>0</v>
      </c>
      <c r="M1535" s="6" t="s">
        <v>3</v>
      </c>
      <c r="N1535" s="23"/>
      <c r="O1535" s="21" t="str">
        <f>Comodines[[#This Row],[Lat_trunc]]&amp;Comodines[[#This Row],[Lon_trunc]]</f>
        <v>8.162-65.7825</v>
      </c>
      <c r="P1535" s="21">
        <f>MROUND(Datos[[#This Row],[Latitude]],IF(Datos[[#This Row],[Latitude]]&lt;0,-Precisión,Precisión))</f>
        <v>8.1620000000000008</v>
      </c>
      <c r="Q1535" s="21">
        <f>MROUND(Datos[[#This Row],[Longitude]],IF(Datos[[#This Row],[Longitude]]&lt;0,-Precisión,Precisión))</f>
        <v>-65.782499999999999</v>
      </c>
      <c r="R1535" s="1">
        <v>1534</v>
      </c>
      <c r="S1535" s="5" t="b">
        <f>AND(Datos[[#This Row],[Latitude]]&gt;=Latitud_,Datos[[#This Row],[Latitude]]&lt;=_Latitud)</f>
        <v>0</v>
      </c>
      <c r="T1535" s="2" t="b">
        <f>AND(Datos[[#This Row],[Longitude]]&gt;=Longitud_,Datos[[#This Row],[Longitude]]&lt;=_Longitud)</f>
        <v>0</v>
      </c>
      <c r="U1535" s="2" t="b">
        <f>AND(Comodines[[#This Row],[Latitud]],Comodines[[#This Row],[Longitud]])</f>
        <v>0</v>
      </c>
      <c r="V1535" s="2" t="b">
        <f>IF(COUNTIFS($O$2:O1535,Comodines[[#This Row],[LatT&amp;LonT]],$F$2:F1535,Datos[[#This Row],[Acq_date]]-1)=0,TRUE,FALSE)</f>
        <v>1</v>
      </c>
      <c r="W1535" s="2" t="b">
        <f>AND(Comodines[[#This Row],[L&amp;L]],Comodines[[#This Row],[Nuevo_Fuego]])</f>
        <v>0</v>
      </c>
      <c r="X1535" s="2" t="str">
        <f>IF(Comodines[[#This Row],[L&amp;L]],Comodines[[#This Row],[Contador]],"")</f>
        <v/>
      </c>
      <c r="Y1535" s="2" t="str">
        <f>IFERROR(SMALL(Comodines[L&amp;LC1],COUNTA($U$2:U1535)),"")</f>
        <v/>
      </c>
      <c r="Z1535" s="2" t="str">
        <f>IF(AND(Comodines[[#This Row],[Nuevo_Fuego]],Comodines[[#This Row],[L&amp;L]]),Comodines[[#This Row],[Contador]],"")</f>
        <v/>
      </c>
      <c r="AA1535" s="2" t="str">
        <f>IFERROR(SMALL(Comodines[FuegoC1],COUNTA($W$2:W1535)),"")</f>
        <v/>
      </c>
      <c r="AB1535" s="3"/>
      <c r="AD1535" s="3"/>
      <c r="AE1535" s="3"/>
    </row>
    <row r="1536" spans="1:31" ht="15" x14ac:dyDescent="0.25">
      <c r="A1536" s="25">
        <v>8.1655700000000007</v>
      </c>
      <c r="B1536" s="18">
        <v>-65.783069999999995</v>
      </c>
      <c r="C1536" s="2">
        <v>330.3</v>
      </c>
      <c r="D1536" s="2">
        <v>0.5</v>
      </c>
      <c r="E1536" s="2">
        <v>0.4</v>
      </c>
      <c r="F1536" s="4">
        <v>42644</v>
      </c>
      <c r="G1536" s="2">
        <v>1755</v>
      </c>
      <c r="H1536" s="2" t="s">
        <v>0</v>
      </c>
      <c r="I1536" s="2" t="s">
        <v>1</v>
      </c>
      <c r="J1536" s="2" t="s">
        <v>2</v>
      </c>
      <c r="K1536" s="2">
        <v>293.8</v>
      </c>
      <c r="L1536" s="2">
        <v>0</v>
      </c>
      <c r="M1536" s="6" t="s">
        <v>3</v>
      </c>
      <c r="N1536" s="23"/>
      <c r="O1536" s="21" t="str">
        <f>Comodines[[#This Row],[Lat_trunc]]&amp;Comodines[[#This Row],[Lon_trunc]]</f>
        <v>8.1655-65.783</v>
      </c>
      <c r="P1536" s="21">
        <f>MROUND(Datos[[#This Row],[Latitude]],IF(Datos[[#This Row],[Latitude]]&lt;0,-Precisión,Precisión))</f>
        <v>8.1654999999999998</v>
      </c>
      <c r="Q1536" s="21">
        <f>MROUND(Datos[[#This Row],[Longitude]],IF(Datos[[#This Row],[Longitude]]&lt;0,-Precisión,Precisión))</f>
        <v>-65.783000000000001</v>
      </c>
      <c r="R1536" s="1">
        <v>1535</v>
      </c>
      <c r="S1536" s="5" t="b">
        <f>AND(Datos[[#This Row],[Latitude]]&gt;=Latitud_,Datos[[#This Row],[Latitude]]&lt;=_Latitud)</f>
        <v>0</v>
      </c>
      <c r="T1536" s="2" t="b">
        <f>AND(Datos[[#This Row],[Longitude]]&gt;=Longitud_,Datos[[#This Row],[Longitude]]&lt;=_Longitud)</f>
        <v>0</v>
      </c>
      <c r="U1536" s="2" t="b">
        <f>AND(Comodines[[#This Row],[Latitud]],Comodines[[#This Row],[Longitud]])</f>
        <v>0</v>
      </c>
      <c r="V1536" s="2" t="b">
        <f>IF(COUNTIFS($O$2:O1536,Comodines[[#This Row],[LatT&amp;LonT]],$F$2:F1536,Datos[[#This Row],[Acq_date]]-1)=0,TRUE,FALSE)</f>
        <v>1</v>
      </c>
      <c r="W1536" s="2" t="b">
        <f>AND(Comodines[[#This Row],[L&amp;L]],Comodines[[#This Row],[Nuevo_Fuego]])</f>
        <v>0</v>
      </c>
      <c r="X1536" s="2" t="str">
        <f>IF(Comodines[[#This Row],[L&amp;L]],Comodines[[#This Row],[Contador]],"")</f>
        <v/>
      </c>
      <c r="Y1536" s="2" t="str">
        <f>IFERROR(SMALL(Comodines[L&amp;LC1],COUNTA($U$2:U1536)),"")</f>
        <v/>
      </c>
      <c r="Z1536" s="2" t="str">
        <f>IF(AND(Comodines[[#This Row],[Nuevo_Fuego]],Comodines[[#This Row],[L&amp;L]]),Comodines[[#This Row],[Contador]],"")</f>
        <v/>
      </c>
      <c r="AA1536" s="2" t="str">
        <f>IFERROR(SMALL(Comodines[FuegoC1],COUNTA($W$2:W1536)),"")</f>
        <v/>
      </c>
      <c r="AB1536" s="3"/>
      <c r="AD1536" s="3"/>
      <c r="AE1536" s="3"/>
    </row>
    <row r="1537" spans="1:31" ht="15" x14ac:dyDescent="0.25">
      <c r="A1537" s="25">
        <v>8.3518799999999995</v>
      </c>
      <c r="B1537" s="18">
        <v>-64.546030000000002</v>
      </c>
      <c r="C1537" s="2">
        <v>340.1</v>
      </c>
      <c r="D1537" s="2">
        <v>0.4</v>
      </c>
      <c r="E1537" s="2">
        <v>0.5</v>
      </c>
      <c r="F1537" s="4">
        <v>42644</v>
      </c>
      <c r="G1537" s="2">
        <v>1755</v>
      </c>
      <c r="H1537" s="2" t="s">
        <v>0</v>
      </c>
      <c r="I1537" s="2" t="s">
        <v>1</v>
      </c>
      <c r="J1537" s="2" t="s">
        <v>2</v>
      </c>
      <c r="K1537" s="2">
        <v>297.10000000000002</v>
      </c>
      <c r="L1537" s="2">
        <v>0</v>
      </c>
      <c r="M1537" s="6" t="s">
        <v>3</v>
      </c>
      <c r="N1537" s="23"/>
      <c r="O1537" s="21" t="str">
        <f>Comodines[[#This Row],[Lat_trunc]]&amp;Comodines[[#This Row],[Lon_trunc]]</f>
        <v>8.352-64.546</v>
      </c>
      <c r="P1537" s="21">
        <f>MROUND(Datos[[#This Row],[Latitude]],IF(Datos[[#This Row],[Latitude]]&lt;0,-Precisión,Precisión))</f>
        <v>8.3520000000000003</v>
      </c>
      <c r="Q1537" s="21">
        <f>MROUND(Datos[[#This Row],[Longitude]],IF(Datos[[#This Row],[Longitude]]&lt;0,-Precisión,Precisión))</f>
        <v>-64.546000000000006</v>
      </c>
      <c r="R1537" s="1">
        <v>1536</v>
      </c>
      <c r="S1537" s="5" t="b">
        <f>AND(Datos[[#This Row],[Latitude]]&gt;=Latitud_,Datos[[#This Row],[Latitude]]&lt;=_Latitud)</f>
        <v>0</v>
      </c>
      <c r="T1537" s="2" t="b">
        <f>AND(Datos[[#This Row],[Longitude]]&gt;=Longitud_,Datos[[#This Row],[Longitude]]&lt;=_Longitud)</f>
        <v>0</v>
      </c>
      <c r="U1537" s="2" t="b">
        <f>AND(Comodines[[#This Row],[Latitud]],Comodines[[#This Row],[Longitud]])</f>
        <v>0</v>
      </c>
      <c r="V1537" s="2" t="b">
        <f>IF(COUNTIFS($O$2:O1537,Comodines[[#This Row],[LatT&amp;LonT]],$F$2:F1537,Datos[[#This Row],[Acq_date]]-1)=0,TRUE,FALSE)</f>
        <v>1</v>
      </c>
      <c r="W1537" s="2" t="b">
        <f>AND(Comodines[[#This Row],[L&amp;L]],Comodines[[#This Row],[Nuevo_Fuego]])</f>
        <v>0</v>
      </c>
      <c r="X1537" s="2" t="str">
        <f>IF(Comodines[[#This Row],[L&amp;L]],Comodines[[#This Row],[Contador]],"")</f>
        <v/>
      </c>
      <c r="Y1537" s="2" t="str">
        <f>IFERROR(SMALL(Comodines[L&amp;LC1],COUNTA($U$2:U1537)),"")</f>
        <v/>
      </c>
      <c r="Z1537" s="2" t="str">
        <f>IF(AND(Comodines[[#This Row],[Nuevo_Fuego]],Comodines[[#This Row],[L&amp;L]]),Comodines[[#This Row],[Contador]],"")</f>
        <v/>
      </c>
      <c r="AA1537" s="2" t="str">
        <f>IFERROR(SMALL(Comodines[FuegoC1],COUNTA($W$2:W1537)),"")</f>
        <v/>
      </c>
      <c r="AB1537" s="3"/>
      <c r="AD1537" s="3"/>
      <c r="AE1537" s="3"/>
    </row>
    <row r="1538" spans="1:31" ht="15" x14ac:dyDescent="0.25">
      <c r="A1538" s="25">
        <v>8.2205399999999997</v>
      </c>
      <c r="B1538" s="18">
        <v>-65.72099</v>
      </c>
      <c r="C1538" s="2">
        <v>337.5</v>
      </c>
      <c r="D1538" s="2">
        <v>0.5</v>
      </c>
      <c r="E1538" s="2">
        <v>0.4</v>
      </c>
      <c r="F1538" s="4">
        <v>42644</v>
      </c>
      <c r="G1538" s="2">
        <v>1755</v>
      </c>
      <c r="H1538" s="2" t="s">
        <v>0</v>
      </c>
      <c r="I1538" s="2" t="s">
        <v>1</v>
      </c>
      <c r="J1538" s="2" t="s">
        <v>2</v>
      </c>
      <c r="K1538" s="2">
        <v>288.60000000000002</v>
      </c>
      <c r="L1538" s="2">
        <v>0</v>
      </c>
      <c r="M1538" s="6" t="s">
        <v>3</v>
      </c>
      <c r="N1538" s="23"/>
      <c r="O1538" s="21" t="str">
        <f>Comodines[[#This Row],[Lat_trunc]]&amp;Comodines[[#This Row],[Lon_trunc]]</f>
        <v>8.2205-65.721</v>
      </c>
      <c r="P1538" s="21">
        <f>MROUND(Datos[[#This Row],[Latitude]],IF(Datos[[#This Row],[Latitude]]&lt;0,-Precisión,Precisión))</f>
        <v>8.2204999999999995</v>
      </c>
      <c r="Q1538" s="21">
        <f>MROUND(Datos[[#This Row],[Longitude]],IF(Datos[[#This Row],[Longitude]]&lt;0,-Precisión,Precisión))</f>
        <v>-65.721000000000004</v>
      </c>
      <c r="R1538" s="1">
        <v>1537</v>
      </c>
      <c r="S1538" s="5" t="b">
        <f>AND(Datos[[#This Row],[Latitude]]&gt;=Latitud_,Datos[[#This Row],[Latitude]]&lt;=_Latitud)</f>
        <v>0</v>
      </c>
      <c r="T1538" s="2" t="b">
        <f>AND(Datos[[#This Row],[Longitude]]&gt;=Longitud_,Datos[[#This Row],[Longitude]]&lt;=_Longitud)</f>
        <v>0</v>
      </c>
      <c r="U1538" s="2" t="b">
        <f>AND(Comodines[[#This Row],[Latitud]],Comodines[[#This Row],[Longitud]])</f>
        <v>0</v>
      </c>
      <c r="V1538" s="2" t="b">
        <f>IF(COUNTIFS($O$2:O1538,Comodines[[#This Row],[LatT&amp;LonT]],$F$2:F1538,Datos[[#This Row],[Acq_date]]-1)=0,TRUE,FALSE)</f>
        <v>1</v>
      </c>
      <c r="W1538" s="2" t="b">
        <f>AND(Comodines[[#This Row],[L&amp;L]],Comodines[[#This Row],[Nuevo_Fuego]])</f>
        <v>0</v>
      </c>
      <c r="X1538" s="2" t="str">
        <f>IF(Comodines[[#This Row],[L&amp;L]],Comodines[[#This Row],[Contador]],"")</f>
        <v/>
      </c>
      <c r="Y1538" s="2" t="str">
        <f>IFERROR(SMALL(Comodines[L&amp;LC1],COUNTA($U$2:U1538)),"")</f>
        <v/>
      </c>
      <c r="Z1538" s="2" t="str">
        <f>IF(AND(Comodines[[#This Row],[Nuevo_Fuego]],Comodines[[#This Row],[L&amp;L]]),Comodines[[#This Row],[Contador]],"")</f>
        <v/>
      </c>
      <c r="AA1538" s="2" t="str">
        <f>IFERROR(SMALL(Comodines[FuegoC1],COUNTA($W$2:W1538)),"")</f>
        <v/>
      </c>
      <c r="AB1538" s="3"/>
      <c r="AD1538" s="3"/>
      <c r="AE1538" s="3"/>
    </row>
    <row r="1539" spans="1:31" ht="15" x14ac:dyDescent="0.25">
      <c r="A1539" s="25">
        <v>8.4046699999999994</v>
      </c>
      <c r="B1539" s="18">
        <v>-64.789850000000001</v>
      </c>
      <c r="C1539" s="2">
        <v>335.1</v>
      </c>
      <c r="D1539" s="2">
        <v>0.6</v>
      </c>
      <c r="E1539" s="2">
        <v>0.4</v>
      </c>
      <c r="F1539" s="4">
        <v>42644</v>
      </c>
      <c r="G1539" s="2">
        <v>1755</v>
      </c>
      <c r="H1539" s="2" t="s">
        <v>0</v>
      </c>
      <c r="I1539" s="2" t="s">
        <v>1</v>
      </c>
      <c r="J1539" s="2" t="s">
        <v>2</v>
      </c>
      <c r="K1539" s="2">
        <v>293.39999999999998</v>
      </c>
      <c r="L1539" s="2">
        <v>0</v>
      </c>
      <c r="M1539" s="6" t="s">
        <v>3</v>
      </c>
      <c r="N1539" s="23"/>
      <c r="O1539" s="21" t="str">
        <f>Comodines[[#This Row],[Lat_trunc]]&amp;Comodines[[#This Row],[Lon_trunc]]</f>
        <v>8.4045-64.79</v>
      </c>
      <c r="P1539" s="21">
        <f>MROUND(Datos[[#This Row],[Latitude]],IF(Datos[[#This Row],[Latitude]]&lt;0,-Precisión,Precisión))</f>
        <v>8.4045000000000005</v>
      </c>
      <c r="Q1539" s="21">
        <f>MROUND(Datos[[#This Row],[Longitude]],IF(Datos[[#This Row],[Longitude]]&lt;0,-Precisión,Precisión))</f>
        <v>-64.790000000000006</v>
      </c>
      <c r="R1539" s="1">
        <v>1538</v>
      </c>
      <c r="S1539" s="5" t="b">
        <f>AND(Datos[[#This Row],[Latitude]]&gt;=Latitud_,Datos[[#This Row],[Latitude]]&lt;=_Latitud)</f>
        <v>0</v>
      </c>
      <c r="T1539" s="2" t="b">
        <f>AND(Datos[[#This Row],[Longitude]]&gt;=Longitud_,Datos[[#This Row],[Longitude]]&lt;=_Longitud)</f>
        <v>0</v>
      </c>
      <c r="U1539" s="2" t="b">
        <f>AND(Comodines[[#This Row],[Latitud]],Comodines[[#This Row],[Longitud]])</f>
        <v>0</v>
      </c>
      <c r="V1539" s="2" t="b">
        <f>IF(COUNTIFS($O$2:O1539,Comodines[[#This Row],[LatT&amp;LonT]],$F$2:F1539,Datos[[#This Row],[Acq_date]]-1)=0,TRUE,FALSE)</f>
        <v>1</v>
      </c>
      <c r="W1539" s="2" t="b">
        <f>AND(Comodines[[#This Row],[L&amp;L]],Comodines[[#This Row],[Nuevo_Fuego]])</f>
        <v>0</v>
      </c>
      <c r="X1539" s="2" t="str">
        <f>IF(Comodines[[#This Row],[L&amp;L]],Comodines[[#This Row],[Contador]],"")</f>
        <v/>
      </c>
      <c r="Y1539" s="2" t="str">
        <f>IFERROR(SMALL(Comodines[L&amp;LC1],COUNTA($U$2:U1539)),"")</f>
        <v/>
      </c>
      <c r="Z1539" s="2" t="str">
        <f>IF(AND(Comodines[[#This Row],[Nuevo_Fuego]],Comodines[[#This Row],[L&amp;L]]),Comodines[[#This Row],[Contador]],"")</f>
        <v/>
      </c>
      <c r="AA1539" s="2" t="str">
        <f>IFERROR(SMALL(Comodines[FuegoC1],COUNTA($W$2:W1539)),"")</f>
        <v/>
      </c>
      <c r="AB1539" s="3"/>
      <c r="AD1539" s="3"/>
      <c r="AE1539" s="3"/>
    </row>
    <row r="1540" spans="1:31" ht="15" x14ac:dyDescent="0.25">
      <c r="A1540" s="25">
        <v>8.4079899999999999</v>
      </c>
      <c r="B1540" s="18">
        <v>-64.911580000000001</v>
      </c>
      <c r="C1540" s="2">
        <v>335.8</v>
      </c>
      <c r="D1540" s="2">
        <v>0.6</v>
      </c>
      <c r="E1540" s="2">
        <v>0.4</v>
      </c>
      <c r="F1540" s="4">
        <v>42644</v>
      </c>
      <c r="G1540" s="2">
        <v>1755</v>
      </c>
      <c r="H1540" s="2" t="s">
        <v>0</v>
      </c>
      <c r="I1540" s="2" t="s">
        <v>1</v>
      </c>
      <c r="J1540" s="2" t="s">
        <v>2</v>
      </c>
      <c r="K1540" s="2">
        <v>291.89999999999998</v>
      </c>
      <c r="L1540" s="2">
        <v>0</v>
      </c>
      <c r="M1540" s="6" t="s">
        <v>3</v>
      </c>
      <c r="N1540" s="23"/>
      <c r="O1540" s="21" t="str">
        <f>Comodines[[#This Row],[Lat_trunc]]&amp;Comodines[[#This Row],[Lon_trunc]]</f>
        <v>8.408-64.9115</v>
      </c>
      <c r="P1540" s="21">
        <f>MROUND(Datos[[#This Row],[Latitude]],IF(Datos[[#This Row],[Latitude]]&lt;0,-Precisión,Precisión))</f>
        <v>8.4079999999999995</v>
      </c>
      <c r="Q1540" s="21">
        <f>MROUND(Datos[[#This Row],[Longitude]],IF(Datos[[#This Row],[Longitude]]&lt;0,-Precisión,Precisión))</f>
        <v>-64.911500000000004</v>
      </c>
      <c r="R1540" s="1">
        <v>1539</v>
      </c>
      <c r="S1540" s="5" t="b">
        <f>AND(Datos[[#This Row],[Latitude]]&gt;=Latitud_,Datos[[#This Row],[Latitude]]&lt;=_Latitud)</f>
        <v>0</v>
      </c>
      <c r="T1540" s="2" t="b">
        <f>AND(Datos[[#This Row],[Longitude]]&gt;=Longitud_,Datos[[#This Row],[Longitude]]&lt;=_Longitud)</f>
        <v>0</v>
      </c>
      <c r="U1540" s="2" t="b">
        <f>AND(Comodines[[#This Row],[Latitud]],Comodines[[#This Row],[Longitud]])</f>
        <v>0</v>
      </c>
      <c r="V1540" s="2" t="b">
        <f>IF(COUNTIFS($O$2:O1540,Comodines[[#This Row],[LatT&amp;LonT]],$F$2:F1540,Datos[[#This Row],[Acq_date]]-1)=0,TRUE,FALSE)</f>
        <v>1</v>
      </c>
      <c r="W1540" s="2" t="b">
        <f>AND(Comodines[[#This Row],[L&amp;L]],Comodines[[#This Row],[Nuevo_Fuego]])</f>
        <v>0</v>
      </c>
      <c r="X1540" s="2" t="str">
        <f>IF(Comodines[[#This Row],[L&amp;L]],Comodines[[#This Row],[Contador]],"")</f>
        <v/>
      </c>
      <c r="Y1540" s="2" t="str">
        <f>IFERROR(SMALL(Comodines[L&amp;LC1],COUNTA($U$2:U1540)),"")</f>
        <v/>
      </c>
      <c r="Z1540" s="2" t="str">
        <f>IF(AND(Comodines[[#This Row],[Nuevo_Fuego]],Comodines[[#This Row],[L&amp;L]]),Comodines[[#This Row],[Contador]],"")</f>
        <v/>
      </c>
      <c r="AA1540" s="2" t="str">
        <f>IFERROR(SMALL(Comodines[FuegoC1],COUNTA($W$2:W1540)),"")</f>
        <v/>
      </c>
      <c r="AB1540" s="3"/>
      <c r="AD1540" s="3"/>
      <c r="AE1540" s="3"/>
    </row>
    <row r="1541" spans="1:31" ht="15" x14ac:dyDescent="0.25">
      <c r="A1541" s="25">
        <v>8.3000299999999996</v>
      </c>
      <c r="B1541" s="18">
        <v>-65.674930000000003</v>
      </c>
      <c r="C1541" s="2">
        <v>334.6</v>
      </c>
      <c r="D1541" s="2">
        <v>0.5</v>
      </c>
      <c r="E1541" s="2">
        <v>0.4</v>
      </c>
      <c r="F1541" s="4">
        <v>42644</v>
      </c>
      <c r="G1541" s="2">
        <v>1755</v>
      </c>
      <c r="H1541" s="2" t="s">
        <v>0</v>
      </c>
      <c r="I1541" s="2" t="s">
        <v>1</v>
      </c>
      <c r="J1541" s="2" t="s">
        <v>2</v>
      </c>
      <c r="K1541" s="2">
        <v>293.7</v>
      </c>
      <c r="L1541" s="2">
        <v>0</v>
      </c>
      <c r="M1541" s="6" t="s">
        <v>3</v>
      </c>
      <c r="N1541" s="23"/>
      <c r="O1541" s="21" t="str">
        <f>Comodines[[#This Row],[Lat_trunc]]&amp;Comodines[[#This Row],[Lon_trunc]]</f>
        <v>8.3-65.675</v>
      </c>
      <c r="P1541" s="21">
        <f>MROUND(Datos[[#This Row],[Latitude]],IF(Datos[[#This Row],[Latitude]]&lt;0,-Precisión,Precisión))</f>
        <v>8.3000000000000007</v>
      </c>
      <c r="Q1541" s="21">
        <f>MROUND(Datos[[#This Row],[Longitude]],IF(Datos[[#This Row],[Longitude]]&lt;0,-Precisión,Precisión))</f>
        <v>-65.674999999999997</v>
      </c>
      <c r="R1541" s="1">
        <v>1540</v>
      </c>
      <c r="S1541" s="5" t="b">
        <f>AND(Datos[[#This Row],[Latitude]]&gt;=Latitud_,Datos[[#This Row],[Latitude]]&lt;=_Latitud)</f>
        <v>0</v>
      </c>
      <c r="T1541" s="2" t="b">
        <f>AND(Datos[[#This Row],[Longitude]]&gt;=Longitud_,Datos[[#This Row],[Longitude]]&lt;=_Longitud)</f>
        <v>0</v>
      </c>
      <c r="U1541" s="2" t="b">
        <f>AND(Comodines[[#This Row],[Latitud]],Comodines[[#This Row],[Longitud]])</f>
        <v>0</v>
      </c>
      <c r="V1541" s="2" t="b">
        <f>IF(COUNTIFS($O$2:O1541,Comodines[[#This Row],[LatT&amp;LonT]],$F$2:F1541,Datos[[#This Row],[Acq_date]]-1)=0,TRUE,FALSE)</f>
        <v>1</v>
      </c>
      <c r="W1541" s="2" t="b">
        <f>AND(Comodines[[#This Row],[L&amp;L]],Comodines[[#This Row],[Nuevo_Fuego]])</f>
        <v>0</v>
      </c>
      <c r="X1541" s="2" t="str">
        <f>IF(Comodines[[#This Row],[L&amp;L]],Comodines[[#This Row],[Contador]],"")</f>
        <v/>
      </c>
      <c r="Y1541" s="2" t="str">
        <f>IFERROR(SMALL(Comodines[L&amp;LC1],COUNTA($U$2:U1541)),"")</f>
        <v/>
      </c>
      <c r="Z1541" s="2" t="str">
        <f>IF(AND(Comodines[[#This Row],[Nuevo_Fuego]],Comodines[[#This Row],[L&amp;L]]),Comodines[[#This Row],[Contador]],"")</f>
        <v/>
      </c>
      <c r="AA1541" s="2" t="str">
        <f>IFERROR(SMALL(Comodines[FuegoC1],COUNTA($W$2:W1541)),"")</f>
        <v/>
      </c>
      <c r="AB1541" s="3"/>
      <c r="AD1541" s="3"/>
      <c r="AE1541" s="3"/>
    </row>
    <row r="1542" spans="1:31" ht="15" x14ac:dyDescent="0.25">
      <c r="A1542" s="25">
        <v>8.3804800000000004</v>
      </c>
      <c r="B1542" s="18">
        <v>-65.219629999999995</v>
      </c>
      <c r="C1542" s="2">
        <v>334</v>
      </c>
      <c r="D1542" s="2">
        <v>0.5</v>
      </c>
      <c r="E1542" s="2">
        <v>0.4</v>
      </c>
      <c r="F1542" s="4">
        <v>42644</v>
      </c>
      <c r="G1542" s="2">
        <v>1755</v>
      </c>
      <c r="H1542" s="2" t="s">
        <v>0</v>
      </c>
      <c r="I1542" s="2" t="s">
        <v>1</v>
      </c>
      <c r="J1542" s="2" t="s">
        <v>2</v>
      </c>
      <c r="K1542" s="2">
        <v>292.89999999999998</v>
      </c>
      <c r="L1542" s="2">
        <v>0</v>
      </c>
      <c r="M1542" s="6" t="s">
        <v>3</v>
      </c>
      <c r="N1542" s="23"/>
      <c r="O1542" s="21" t="str">
        <f>Comodines[[#This Row],[Lat_trunc]]&amp;Comodines[[#This Row],[Lon_trunc]]</f>
        <v>8.3805-65.2195</v>
      </c>
      <c r="P1542" s="21">
        <f>MROUND(Datos[[#This Row],[Latitude]],IF(Datos[[#This Row],[Latitude]]&lt;0,-Precisión,Precisión))</f>
        <v>8.3804999999999996</v>
      </c>
      <c r="Q1542" s="21">
        <f>MROUND(Datos[[#This Row],[Longitude]],IF(Datos[[#This Row],[Longitude]]&lt;0,-Precisión,Precisión))</f>
        <v>-65.219499999999996</v>
      </c>
      <c r="R1542" s="1">
        <v>1541</v>
      </c>
      <c r="S1542" s="5" t="b">
        <f>AND(Datos[[#This Row],[Latitude]]&gt;=Latitud_,Datos[[#This Row],[Latitude]]&lt;=_Latitud)</f>
        <v>0</v>
      </c>
      <c r="T1542" s="2" t="b">
        <f>AND(Datos[[#This Row],[Longitude]]&gt;=Longitud_,Datos[[#This Row],[Longitude]]&lt;=_Longitud)</f>
        <v>0</v>
      </c>
      <c r="U1542" s="2" t="b">
        <f>AND(Comodines[[#This Row],[Latitud]],Comodines[[#This Row],[Longitud]])</f>
        <v>0</v>
      </c>
      <c r="V1542" s="2" t="b">
        <f>IF(COUNTIFS($O$2:O1542,Comodines[[#This Row],[LatT&amp;LonT]],$F$2:F1542,Datos[[#This Row],[Acq_date]]-1)=0,TRUE,FALSE)</f>
        <v>1</v>
      </c>
      <c r="W1542" s="2" t="b">
        <f>AND(Comodines[[#This Row],[L&amp;L]],Comodines[[#This Row],[Nuevo_Fuego]])</f>
        <v>0</v>
      </c>
      <c r="X1542" s="2" t="str">
        <f>IF(Comodines[[#This Row],[L&amp;L]],Comodines[[#This Row],[Contador]],"")</f>
        <v/>
      </c>
      <c r="Y1542" s="2" t="str">
        <f>IFERROR(SMALL(Comodines[L&amp;LC1],COUNTA($U$2:U1542)),"")</f>
        <v/>
      </c>
      <c r="Z1542" s="2" t="str">
        <f>IF(AND(Comodines[[#This Row],[Nuevo_Fuego]],Comodines[[#This Row],[L&amp;L]]),Comodines[[#This Row],[Contador]],"")</f>
        <v/>
      </c>
      <c r="AA1542" s="2" t="str">
        <f>IFERROR(SMALL(Comodines[FuegoC1],COUNTA($W$2:W1542)),"")</f>
        <v/>
      </c>
      <c r="AB1542" s="3"/>
      <c r="AD1542" s="3"/>
      <c r="AE1542" s="3"/>
    </row>
    <row r="1543" spans="1:31" ht="15" x14ac:dyDescent="0.25">
      <c r="A1543" s="25">
        <v>8.82057</v>
      </c>
      <c r="B1543" s="18">
        <v>-62.118119999999998</v>
      </c>
      <c r="C1543" s="2">
        <v>340.7</v>
      </c>
      <c r="D1543" s="2">
        <v>0.6</v>
      </c>
      <c r="E1543" s="2">
        <v>0.5</v>
      </c>
      <c r="F1543" s="4">
        <v>42644</v>
      </c>
      <c r="G1543" s="2">
        <v>1755</v>
      </c>
      <c r="H1543" s="2" t="s">
        <v>0</v>
      </c>
      <c r="I1543" s="2" t="s">
        <v>1</v>
      </c>
      <c r="J1543" s="2" t="s">
        <v>2</v>
      </c>
      <c r="K1543" s="2">
        <v>292.89999999999998</v>
      </c>
      <c r="L1543" s="2">
        <v>0</v>
      </c>
      <c r="M1543" s="6" t="s">
        <v>3</v>
      </c>
      <c r="N1543" s="23"/>
      <c r="O1543" s="21" t="str">
        <f>Comodines[[#This Row],[Lat_trunc]]&amp;Comodines[[#This Row],[Lon_trunc]]</f>
        <v>8.8205-62.118</v>
      </c>
      <c r="P1543" s="21">
        <f>MROUND(Datos[[#This Row],[Latitude]],IF(Datos[[#This Row],[Latitude]]&lt;0,-Precisión,Precisión))</f>
        <v>8.8205000000000009</v>
      </c>
      <c r="Q1543" s="21">
        <f>MROUND(Datos[[#This Row],[Longitude]],IF(Datos[[#This Row],[Longitude]]&lt;0,-Precisión,Precisión))</f>
        <v>-62.118000000000002</v>
      </c>
      <c r="R1543" s="1">
        <v>1542</v>
      </c>
      <c r="S1543" s="5" t="b">
        <f>AND(Datos[[#This Row],[Latitude]]&gt;=Latitud_,Datos[[#This Row],[Latitude]]&lt;=_Latitud)</f>
        <v>0</v>
      </c>
      <c r="T1543" s="2" t="b">
        <f>AND(Datos[[#This Row],[Longitude]]&gt;=Longitud_,Datos[[#This Row],[Longitude]]&lt;=_Longitud)</f>
        <v>0</v>
      </c>
      <c r="U1543" s="2" t="b">
        <f>AND(Comodines[[#This Row],[Latitud]],Comodines[[#This Row],[Longitud]])</f>
        <v>0</v>
      </c>
      <c r="V1543" s="2" t="b">
        <f>IF(COUNTIFS($O$2:O1543,Comodines[[#This Row],[LatT&amp;LonT]],$F$2:F1543,Datos[[#This Row],[Acq_date]]-1)=0,TRUE,FALSE)</f>
        <v>1</v>
      </c>
      <c r="W1543" s="2" t="b">
        <f>AND(Comodines[[#This Row],[L&amp;L]],Comodines[[#This Row],[Nuevo_Fuego]])</f>
        <v>0</v>
      </c>
      <c r="X1543" s="2" t="str">
        <f>IF(Comodines[[#This Row],[L&amp;L]],Comodines[[#This Row],[Contador]],"")</f>
        <v/>
      </c>
      <c r="Y1543" s="2" t="str">
        <f>IFERROR(SMALL(Comodines[L&amp;LC1],COUNTA($U$2:U1543)),"")</f>
        <v/>
      </c>
      <c r="Z1543" s="2" t="str">
        <f>IF(AND(Comodines[[#This Row],[Nuevo_Fuego]],Comodines[[#This Row],[L&amp;L]]),Comodines[[#This Row],[Contador]],"")</f>
        <v/>
      </c>
      <c r="AA1543" s="2" t="str">
        <f>IFERROR(SMALL(Comodines[FuegoC1],COUNTA($W$2:W1543)),"")</f>
        <v/>
      </c>
      <c r="AB1543" s="3"/>
      <c r="AD1543" s="3"/>
      <c r="AE1543" s="3"/>
    </row>
    <row r="1544" spans="1:31" ht="15" x14ac:dyDescent="0.25">
      <c r="A1544" s="25">
        <v>8.6881199999999996</v>
      </c>
      <c r="B1544" s="18">
        <v>-63.15184</v>
      </c>
      <c r="C1544" s="2">
        <v>342.2</v>
      </c>
      <c r="D1544" s="2">
        <v>0.5</v>
      </c>
      <c r="E1544" s="2">
        <v>0.5</v>
      </c>
      <c r="F1544" s="4">
        <v>42644</v>
      </c>
      <c r="G1544" s="2">
        <v>1755</v>
      </c>
      <c r="H1544" s="2" t="s">
        <v>0</v>
      </c>
      <c r="I1544" s="2" t="s">
        <v>1</v>
      </c>
      <c r="J1544" s="2" t="s">
        <v>2</v>
      </c>
      <c r="K1544" s="2">
        <v>293.7</v>
      </c>
      <c r="L1544" s="2">
        <v>0</v>
      </c>
      <c r="M1544" s="6" t="s">
        <v>3</v>
      </c>
      <c r="N1544" s="23"/>
      <c r="O1544" s="21" t="str">
        <f>Comodines[[#This Row],[Lat_trunc]]&amp;Comodines[[#This Row],[Lon_trunc]]</f>
        <v>8.688-63.152</v>
      </c>
      <c r="P1544" s="21">
        <f>MROUND(Datos[[#This Row],[Latitude]],IF(Datos[[#This Row],[Latitude]]&lt;0,-Precisión,Precisión))</f>
        <v>8.6880000000000006</v>
      </c>
      <c r="Q1544" s="21">
        <f>MROUND(Datos[[#This Row],[Longitude]],IF(Datos[[#This Row],[Longitude]]&lt;0,-Precisión,Precisión))</f>
        <v>-63.152000000000001</v>
      </c>
      <c r="R1544" s="1">
        <v>1543</v>
      </c>
      <c r="S1544" s="5" t="b">
        <f>AND(Datos[[#This Row],[Latitude]]&gt;=Latitud_,Datos[[#This Row],[Latitude]]&lt;=_Latitud)</f>
        <v>0</v>
      </c>
      <c r="T1544" s="2" t="b">
        <f>AND(Datos[[#This Row],[Longitude]]&gt;=Longitud_,Datos[[#This Row],[Longitude]]&lt;=_Longitud)</f>
        <v>0</v>
      </c>
      <c r="U1544" s="2" t="b">
        <f>AND(Comodines[[#This Row],[Latitud]],Comodines[[#This Row],[Longitud]])</f>
        <v>0</v>
      </c>
      <c r="V1544" s="2" t="b">
        <f>IF(COUNTIFS($O$2:O1544,Comodines[[#This Row],[LatT&amp;LonT]],$F$2:F1544,Datos[[#This Row],[Acq_date]]-1)=0,TRUE,FALSE)</f>
        <v>1</v>
      </c>
      <c r="W1544" s="2" t="b">
        <f>AND(Comodines[[#This Row],[L&amp;L]],Comodines[[#This Row],[Nuevo_Fuego]])</f>
        <v>0</v>
      </c>
      <c r="X1544" s="2" t="str">
        <f>IF(Comodines[[#This Row],[L&amp;L]],Comodines[[#This Row],[Contador]],"")</f>
        <v/>
      </c>
      <c r="Y1544" s="2" t="str">
        <f>IFERROR(SMALL(Comodines[L&amp;LC1],COUNTA($U$2:U1544)),"")</f>
        <v/>
      </c>
      <c r="Z1544" s="2" t="str">
        <f>IF(AND(Comodines[[#This Row],[Nuevo_Fuego]],Comodines[[#This Row],[L&amp;L]]),Comodines[[#This Row],[Contador]],"")</f>
        <v/>
      </c>
      <c r="AA1544" s="2" t="str">
        <f>IFERROR(SMALL(Comodines[FuegoC1],COUNTA($W$2:W1544)),"")</f>
        <v/>
      </c>
      <c r="AB1544" s="3"/>
      <c r="AD1544" s="3"/>
      <c r="AE1544" s="3"/>
    </row>
    <row r="1545" spans="1:31" ht="15" x14ac:dyDescent="0.25">
      <c r="A1545" s="25">
        <v>8.6874900000000004</v>
      </c>
      <c r="B1545" s="18">
        <v>-63.156329999999997</v>
      </c>
      <c r="C1545" s="2">
        <v>342.4</v>
      </c>
      <c r="D1545" s="2">
        <v>0.5</v>
      </c>
      <c r="E1545" s="2">
        <v>0.5</v>
      </c>
      <c r="F1545" s="4">
        <v>42644</v>
      </c>
      <c r="G1545" s="2">
        <v>1755</v>
      </c>
      <c r="H1545" s="2" t="s">
        <v>0</v>
      </c>
      <c r="I1545" s="2" t="s">
        <v>1</v>
      </c>
      <c r="J1545" s="2" t="s">
        <v>2</v>
      </c>
      <c r="K1545" s="2">
        <v>294.89999999999998</v>
      </c>
      <c r="L1545" s="2">
        <v>0</v>
      </c>
      <c r="M1545" s="6" t="s">
        <v>3</v>
      </c>
      <c r="N1545" s="23"/>
      <c r="O1545" s="21" t="str">
        <f>Comodines[[#This Row],[Lat_trunc]]&amp;Comodines[[#This Row],[Lon_trunc]]</f>
        <v>8.6875-63.1565</v>
      </c>
      <c r="P1545" s="21">
        <f>MROUND(Datos[[#This Row],[Latitude]],IF(Datos[[#This Row],[Latitude]]&lt;0,-Precisión,Precisión))</f>
        <v>8.6875</v>
      </c>
      <c r="Q1545" s="21">
        <f>MROUND(Datos[[#This Row],[Longitude]],IF(Datos[[#This Row],[Longitude]]&lt;0,-Precisión,Precisión))</f>
        <v>-63.156500000000001</v>
      </c>
      <c r="R1545" s="1">
        <v>1544</v>
      </c>
      <c r="S1545" s="5" t="b">
        <f>AND(Datos[[#This Row],[Latitude]]&gt;=Latitud_,Datos[[#This Row],[Latitude]]&lt;=_Latitud)</f>
        <v>0</v>
      </c>
      <c r="T1545" s="2" t="b">
        <f>AND(Datos[[#This Row],[Longitude]]&gt;=Longitud_,Datos[[#This Row],[Longitude]]&lt;=_Longitud)</f>
        <v>0</v>
      </c>
      <c r="U1545" s="2" t="b">
        <f>AND(Comodines[[#This Row],[Latitud]],Comodines[[#This Row],[Longitud]])</f>
        <v>0</v>
      </c>
      <c r="V1545" s="2" t="b">
        <f>IF(COUNTIFS($O$2:O1545,Comodines[[#This Row],[LatT&amp;LonT]],$F$2:F1545,Datos[[#This Row],[Acq_date]]-1)=0,TRUE,FALSE)</f>
        <v>1</v>
      </c>
      <c r="W1545" s="2" t="b">
        <f>AND(Comodines[[#This Row],[L&amp;L]],Comodines[[#This Row],[Nuevo_Fuego]])</f>
        <v>0</v>
      </c>
      <c r="X1545" s="2" t="str">
        <f>IF(Comodines[[#This Row],[L&amp;L]],Comodines[[#This Row],[Contador]],"")</f>
        <v/>
      </c>
      <c r="Y1545" s="2" t="str">
        <f>IFERROR(SMALL(Comodines[L&amp;LC1],COUNTA($U$2:U1545)),"")</f>
        <v/>
      </c>
      <c r="Z1545" s="2" t="str">
        <f>IF(AND(Comodines[[#This Row],[Nuevo_Fuego]],Comodines[[#This Row],[L&amp;L]]),Comodines[[#This Row],[Contador]],"")</f>
        <v/>
      </c>
      <c r="AA1545" s="2" t="str">
        <f>IFERROR(SMALL(Comodines[FuegoC1],COUNTA($W$2:W1545)),"")</f>
        <v/>
      </c>
      <c r="AB1545" s="3"/>
      <c r="AD1545" s="3"/>
      <c r="AE1545" s="3"/>
    </row>
    <row r="1546" spans="1:31" ht="15" x14ac:dyDescent="0.25">
      <c r="A1546" s="25">
        <v>8.5547199999999997</v>
      </c>
      <c r="B1546" s="18">
        <v>-64.135599999999997</v>
      </c>
      <c r="C1546" s="2">
        <v>340.7</v>
      </c>
      <c r="D1546" s="2">
        <v>0.4</v>
      </c>
      <c r="E1546" s="2">
        <v>0.5</v>
      </c>
      <c r="F1546" s="4">
        <v>42644</v>
      </c>
      <c r="G1546" s="2">
        <v>1755</v>
      </c>
      <c r="H1546" s="2" t="s">
        <v>0</v>
      </c>
      <c r="I1546" s="2" t="s">
        <v>1</v>
      </c>
      <c r="J1546" s="2" t="s">
        <v>2</v>
      </c>
      <c r="K1546" s="2">
        <v>296.5</v>
      </c>
      <c r="L1546" s="2">
        <v>0</v>
      </c>
      <c r="M1546" s="6" t="s">
        <v>3</v>
      </c>
      <c r="N1546" s="23"/>
      <c r="O1546" s="21" t="str">
        <f>Comodines[[#This Row],[Lat_trunc]]&amp;Comodines[[#This Row],[Lon_trunc]]</f>
        <v>8.5545-64.1355</v>
      </c>
      <c r="P1546" s="21">
        <f>MROUND(Datos[[#This Row],[Latitude]],IF(Datos[[#This Row],[Latitude]]&lt;0,-Precisión,Precisión))</f>
        <v>8.5545000000000009</v>
      </c>
      <c r="Q1546" s="21">
        <f>MROUND(Datos[[#This Row],[Longitude]],IF(Datos[[#This Row],[Longitude]]&lt;0,-Precisión,Precisión))</f>
        <v>-64.135500000000008</v>
      </c>
      <c r="R1546" s="1">
        <v>1545</v>
      </c>
      <c r="S1546" s="5" t="b">
        <f>AND(Datos[[#This Row],[Latitude]]&gt;=Latitud_,Datos[[#This Row],[Latitude]]&lt;=_Latitud)</f>
        <v>0</v>
      </c>
      <c r="T1546" s="2" t="b">
        <f>AND(Datos[[#This Row],[Longitude]]&gt;=Longitud_,Datos[[#This Row],[Longitude]]&lt;=_Longitud)</f>
        <v>0</v>
      </c>
      <c r="U1546" s="2" t="b">
        <f>AND(Comodines[[#This Row],[Latitud]],Comodines[[#This Row],[Longitud]])</f>
        <v>0</v>
      </c>
      <c r="V1546" s="2" t="b">
        <f>IF(COUNTIFS($O$2:O1546,Comodines[[#This Row],[LatT&amp;LonT]],$F$2:F1546,Datos[[#This Row],[Acq_date]]-1)=0,TRUE,FALSE)</f>
        <v>1</v>
      </c>
      <c r="W1546" s="2" t="b">
        <f>AND(Comodines[[#This Row],[L&amp;L]],Comodines[[#This Row],[Nuevo_Fuego]])</f>
        <v>0</v>
      </c>
      <c r="X1546" s="2" t="str">
        <f>IF(Comodines[[#This Row],[L&amp;L]],Comodines[[#This Row],[Contador]],"")</f>
        <v/>
      </c>
      <c r="Y1546" s="2" t="str">
        <f>IFERROR(SMALL(Comodines[L&amp;LC1],COUNTA($U$2:U1546)),"")</f>
        <v/>
      </c>
      <c r="Z1546" s="2" t="str">
        <f>IF(AND(Comodines[[#This Row],[Nuevo_Fuego]],Comodines[[#This Row],[L&amp;L]]),Comodines[[#This Row],[Contador]],"")</f>
        <v/>
      </c>
      <c r="AA1546" s="2" t="str">
        <f>IFERROR(SMALL(Comodines[FuegoC1],COUNTA($W$2:W1546)),"")</f>
        <v/>
      </c>
      <c r="AB1546" s="3"/>
      <c r="AD1546" s="3"/>
      <c r="AE1546" s="3"/>
    </row>
    <row r="1547" spans="1:31" ht="15" x14ac:dyDescent="0.25">
      <c r="A1547" s="25">
        <v>8.4638899999999992</v>
      </c>
      <c r="B1547" s="18">
        <v>-65.308300000000003</v>
      </c>
      <c r="C1547" s="2">
        <v>335.8</v>
      </c>
      <c r="D1547" s="2">
        <v>0.5</v>
      </c>
      <c r="E1547" s="2">
        <v>0.4</v>
      </c>
      <c r="F1547" s="4">
        <v>42644</v>
      </c>
      <c r="G1547" s="2">
        <v>1755</v>
      </c>
      <c r="H1547" s="2" t="s">
        <v>0</v>
      </c>
      <c r="I1547" s="2" t="s">
        <v>1</v>
      </c>
      <c r="J1547" s="2" t="s">
        <v>2</v>
      </c>
      <c r="K1547" s="2">
        <v>291.2</v>
      </c>
      <c r="L1547" s="2">
        <v>0</v>
      </c>
      <c r="M1547" s="6" t="s">
        <v>3</v>
      </c>
      <c r="N1547" s="23"/>
      <c r="O1547" s="21" t="str">
        <f>Comodines[[#This Row],[Lat_trunc]]&amp;Comodines[[#This Row],[Lon_trunc]]</f>
        <v>8.464-65.3085</v>
      </c>
      <c r="P1547" s="21">
        <f>MROUND(Datos[[#This Row],[Latitude]],IF(Datos[[#This Row],[Latitude]]&lt;0,-Precisión,Precisión))</f>
        <v>8.4640000000000004</v>
      </c>
      <c r="Q1547" s="21">
        <f>MROUND(Datos[[#This Row],[Longitude]],IF(Datos[[#This Row],[Longitude]]&lt;0,-Precisión,Precisión))</f>
        <v>-65.308499999999995</v>
      </c>
      <c r="R1547" s="1">
        <v>1546</v>
      </c>
      <c r="S1547" s="5" t="b">
        <f>AND(Datos[[#This Row],[Latitude]]&gt;=Latitud_,Datos[[#This Row],[Latitude]]&lt;=_Latitud)</f>
        <v>0</v>
      </c>
      <c r="T1547" s="2" t="b">
        <f>AND(Datos[[#This Row],[Longitude]]&gt;=Longitud_,Datos[[#This Row],[Longitude]]&lt;=_Longitud)</f>
        <v>0</v>
      </c>
      <c r="U1547" s="2" t="b">
        <f>AND(Comodines[[#This Row],[Latitud]],Comodines[[#This Row],[Longitud]])</f>
        <v>0</v>
      </c>
      <c r="V1547" s="2" t="b">
        <f>IF(COUNTIFS($O$2:O1547,Comodines[[#This Row],[LatT&amp;LonT]],$F$2:F1547,Datos[[#This Row],[Acq_date]]-1)=0,TRUE,FALSE)</f>
        <v>1</v>
      </c>
      <c r="W1547" s="2" t="b">
        <f>AND(Comodines[[#This Row],[L&amp;L]],Comodines[[#This Row],[Nuevo_Fuego]])</f>
        <v>0</v>
      </c>
      <c r="X1547" s="2" t="str">
        <f>IF(Comodines[[#This Row],[L&amp;L]],Comodines[[#This Row],[Contador]],"")</f>
        <v/>
      </c>
      <c r="Y1547" s="2" t="str">
        <f>IFERROR(SMALL(Comodines[L&amp;LC1],COUNTA($U$2:U1547)),"")</f>
        <v/>
      </c>
      <c r="Z1547" s="2" t="str">
        <f>IF(AND(Comodines[[#This Row],[Nuevo_Fuego]],Comodines[[#This Row],[L&amp;L]]),Comodines[[#This Row],[Contador]],"")</f>
        <v/>
      </c>
      <c r="AA1547" s="2" t="str">
        <f>IFERROR(SMALL(Comodines[FuegoC1],COUNTA($W$2:W1547)),"")</f>
        <v/>
      </c>
      <c r="AB1547" s="3"/>
      <c r="AD1547" s="3"/>
      <c r="AE1547" s="3"/>
    </row>
    <row r="1548" spans="1:31" ht="15" x14ac:dyDescent="0.25">
      <c r="A1548" s="25">
        <v>8.3844899999999996</v>
      </c>
      <c r="B1548" s="18">
        <v>-65.999409999999997</v>
      </c>
      <c r="C1548" s="2">
        <v>339.3</v>
      </c>
      <c r="D1548" s="2">
        <v>0.5</v>
      </c>
      <c r="E1548" s="2">
        <v>0.4</v>
      </c>
      <c r="F1548" s="4">
        <v>42644</v>
      </c>
      <c r="G1548" s="2">
        <v>1755</v>
      </c>
      <c r="H1548" s="2" t="s">
        <v>0</v>
      </c>
      <c r="I1548" s="2" t="s">
        <v>1</v>
      </c>
      <c r="J1548" s="2" t="s">
        <v>2</v>
      </c>
      <c r="K1548" s="2">
        <v>294.10000000000002</v>
      </c>
      <c r="L1548" s="2">
        <v>0</v>
      </c>
      <c r="M1548" s="6" t="s">
        <v>3</v>
      </c>
      <c r="N1548" s="23"/>
      <c r="O1548" s="21" t="str">
        <f>Comodines[[#This Row],[Lat_trunc]]&amp;Comodines[[#This Row],[Lon_trunc]]</f>
        <v>8.3845-65.9995</v>
      </c>
      <c r="P1548" s="21">
        <f>MROUND(Datos[[#This Row],[Latitude]],IF(Datos[[#This Row],[Latitude]]&lt;0,-Precisión,Precisión))</f>
        <v>8.384500000000001</v>
      </c>
      <c r="Q1548" s="21">
        <f>MROUND(Datos[[#This Row],[Longitude]],IF(Datos[[#This Row],[Longitude]]&lt;0,-Precisión,Precisión))</f>
        <v>-65.999499999999998</v>
      </c>
      <c r="R1548" s="1">
        <v>1547</v>
      </c>
      <c r="S1548" s="5" t="b">
        <f>AND(Datos[[#This Row],[Latitude]]&gt;=Latitud_,Datos[[#This Row],[Latitude]]&lt;=_Latitud)</f>
        <v>0</v>
      </c>
      <c r="T1548" s="2" t="b">
        <f>AND(Datos[[#This Row],[Longitude]]&gt;=Longitud_,Datos[[#This Row],[Longitude]]&lt;=_Longitud)</f>
        <v>0</v>
      </c>
      <c r="U1548" s="2" t="b">
        <f>AND(Comodines[[#This Row],[Latitud]],Comodines[[#This Row],[Longitud]])</f>
        <v>0</v>
      </c>
      <c r="V1548" s="2" t="b">
        <f>IF(COUNTIFS($O$2:O1548,Comodines[[#This Row],[LatT&amp;LonT]],$F$2:F1548,Datos[[#This Row],[Acq_date]]-1)=0,TRUE,FALSE)</f>
        <v>1</v>
      </c>
      <c r="W1548" s="2" t="b">
        <f>AND(Comodines[[#This Row],[L&amp;L]],Comodines[[#This Row],[Nuevo_Fuego]])</f>
        <v>0</v>
      </c>
      <c r="X1548" s="2" t="str">
        <f>IF(Comodines[[#This Row],[L&amp;L]],Comodines[[#This Row],[Contador]],"")</f>
        <v/>
      </c>
      <c r="Y1548" s="2" t="str">
        <f>IFERROR(SMALL(Comodines[L&amp;LC1],COUNTA($U$2:U1548)),"")</f>
        <v/>
      </c>
      <c r="Z1548" s="2" t="str">
        <f>IF(AND(Comodines[[#This Row],[Nuevo_Fuego]],Comodines[[#This Row],[L&amp;L]]),Comodines[[#This Row],[Contador]],"")</f>
        <v/>
      </c>
      <c r="AA1548" s="2" t="str">
        <f>IFERROR(SMALL(Comodines[FuegoC1],COUNTA($W$2:W1548)),"")</f>
        <v/>
      </c>
      <c r="AB1548" s="3"/>
      <c r="AD1548" s="3"/>
      <c r="AE1548" s="3"/>
    </row>
    <row r="1549" spans="1:31" ht="15" x14ac:dyDescent="0.25">
      <c r="A1549" s="25">
        <v>8.3875499999999992</v>
      </c>
      <c r="B1549" s="18">
        <v>-66.004450000000006</v>
      </c>
      <c r="C1549" s="2">
        <v>342.6</v>
      </c>
      <c r="D1549" s="2">
        <v>0.5</v>
      </c>
      <c r="E1549" s="2">
        <v>0.4</v>
      </c>
      <c r="F1549" s="4">
        <v>42644</v>
      </c>
      <c r="G1549" s="2">
        <v>1755</v>
      </c>
      <c r="H1549" s="2" t="s">
        <v>0</v>
      </c>
      <c r="I1549" s="2" t="s">
        <v>1</v>
      </c>
      <c r="J1549" s="2" t="s">
        <v>2</v>
      </c>
      <c r="K1549" s="2">
        <v>293.39999999999998</v>
      </c>
      <c r="L1549" s="2">
        <v>0</v>
      </c>
      <c r="M1549" s="6" t="s">
        <v>3</v>
      </c>
      <c r="N1549" s="23"/>
      <c r="O1549" s="21" t="str">
        <f>Comodines[[#This Row],[Lat_trunc]]&amp;Comodines[[#This Row],[Lon_trunc]]</f>
        <v>8.3875-66.0045</v>
      </c>
      <c r="P1549" s="21">
        <f>MROUND(Datos[[#This Row],[Latitude]],IF(Datos[[#This Row],[Latitude]]&lt;0,-Precisión,Precisión))</f>
        <v>8.3874999999999993</v>
      </c>
      <c r="Q1549" s="21">
        <f>MROUND(Datos[[#This Row],[Longitude]],IF(Datos[[#This Row],[Longitude]]&lt;0,-Precisión,Precisión))</f>
        <v>-66.004500000000007</v>
      </c>
      <c r="R1549" s="1">
        <v>1548</v>
      </c>
      <c r="S1549" s="5" t="b">
        <f>AND(Datos[[#This Row],[Latitude]]&gt;=Latitud_,Datos[[#This Row],[Latitude]]&lt;=_Latitud)</f>
        <v>0</v>
      </c>
      <c r="T1549" s="2" t="b">
        <f>AND(Datos[[#This Row],[Longitude]]&gt;=Longitud_,Datos[[#This Row],[Longitude]]&lt;=_Longitud)</f>
        <v>0</v>
      </c>
      <c r="U1549" s="2" t="b">
        <f>AND(Comodines[[#This Row],[Latitud]],Comodines[[#This Row],[Longitud]])</f>
        <v>0</v>
      </c>
      <c r="V1549" s="2" t="b">
        <f>IF(COUNTIFS($O$2:O1549,Comodines[[#This Row],[LatT&amp;LonT]],$F$2:F1549,Datos[[#This Row],[Acq_date]]-1)=0,TRUE,FALSE)</f>
        <v>1</v>
      </c>
      <c r="W1549" s="2" t="b">
        <f>AND(Comodines[[#This Row],[L&amp;L]],Comodines[[#This Row],[Nuevo_Fuego]])</f>
        <v>0</v>
      </c>
      <c r="X1549" s="2" t="str">
        <f>IF(Comodines[[#This Row],[L&amp;L]],Comodines[[#This Row],[Contador]],"")</f>
        <v/>
      </c>
      <c r="Y1549" s="2" t="str">
        <f>IFERROR(SMALL(Comodines[L&amp;LC1],COUNTA($U$2:U1549)),"")</f>
        <v/>
      </c>
      <c r="Z1549" s="2" t="str">
        <f>IF(AND(Comodines[[#This Row],[Nuevo_Fuego]],Comodines[[#This Row],[L&amp;L]]),Comodines[[#This Row],[Contador]],"")</f>
        <v/>
      </c>
      <c r="AA1549" s="2" t="str">
        <f>IFERROR(SMALL(Comodines[FuegoC1],COUNTA($W$2:W1549)),"")</f>
        <v/>
      </c>
      <c r="AB1549" s="3"/>
      <c r="AD1549" s="3"/>
      <c r="AE1549" s="3"/>
    </row>
    <row r="1550" spans="1:31" ht="15" x14ac:dyDescent="0.25">
      <c r="A1550" s="25">
        <v>8.6800499999999996</v>
      </c>
      <c r="B1550" s="18">
        <v>-65.979039999999998</v>
      </c>
      <c r="C1550" s="2">
        <v>337.7</v>
      </c>
      <c r="D1550" s="2">
        <v>0.5</v>
      </c>
      <c r="E1550" s="2">
        <v>0.4</v>
      </c>
      <c r="F1550" s="4">
        <v>42644</v>
      </c>
      <c r="G1550" s="2">
        <v>1755</v>
      </c>
      <c r="H1550" s="2" t="s">
        <v>0</v>
      </c>
      <c r="I1550" s="2" t="s">
        <v>1</v>
      </c>
      <c r="J1550" s="2" t="s">
        <v>2</v>
      </c>
      <c r="K1550" s="2">
        <v>292.2</v>
      </c>
      <c r="L1550" s="2">
        <v>0</v>
      </c>
      <c r="M1550" s="6" t="s">
        <v>3</v>
      </c>
      <c r="N1550" s="23"/>
      <c r="O1550" s="21" t="str">
        <f>Comodines[[#This Row],[Lat_trunc]]&amp;Comodines[[#This Row],[Lon_trunc]]</f>
        <v>8.68-65.979</v>
      </c>
      <c r="P1550" s="21">
        <f>MROUND(Datos[[#This Row],[Latitude]],IF(Datos[[#This Row],[Latitude]]&lt;0,-Precisión,Precisión))</f>
        <v>8.68</v>
      </c>
      <c r="Q1550" s="21">
        <f>MROUND(Datos[[#This Row],[Longitude]],IF(Datos[[#This Row],[Longitude]]&lt;0,-Precisión,Precisión))</f>
        <v>-65.978999999999999</v>
      </c>
      <c r="R1550" s="1">
        <v>1549</v>
      </c>
      <c r="S1550" s="5" t="b">
        <f>AND(Datos[[#This Row],[Latitude]]&gt;=Latitud_,Datos[[#This Row],[Latitude]]&lt;=_Latitud)</f>
        <v>0</v>
      </c>
      <c r="T1550" s="2" t="b">
        <f>AND(Datos[[#This Row],[Longitude]]&gt;=Longitud_,Datos[[#This Row],[Longitude]]&lt;=_Longitud)</f>
        <v>0</v>
      </c>
      <c r="U1550" s="2" t="b">
        <f>AND(Comodines[[#This Row],[Latitud]],Comodines[[#This Row],[Longitud]])</f>
        <v>0</v>
      </c>
      <c r="V1550" s="2" t="b">
        <f>IF(COUNTIFS($O$2:O1550,Comodines[[#This Row],[LatT&amp;LonT]],$F$2:F1550,Datos[[#This Row],[Acq_date]]-1)=0,TRUE,FALSE)</f>
        <v>1</v>
      </c>
      <c r="W1550" s="2" t="b">
        <f>AND(Comodines[[#This Row],[L&amp;L]],Comodines[[#This Row],[Nuevo_Fuego]])</f>
        <v>0</v>
      </c>
      <c r="X1550" s="2" t="str">
        <f>IF(Comodines[[#This Row],[L&amp;L]],Comodines[[#This Row],[Contador]],"")</f>
        <v/>
      </c>
      <c r="Y1550" s="2" t="str">
        <f>IFERROR(SMALL(Comodines[L&amp;LC1],COUNTA($U$2:U1550)),"")</f>
        <v/>
      </c>
      <c r="Z1550" s="2" t="str">
        <f>IF(AND(Comodines[[#This Row],[Nuevo_Fuego]],Comodines[[#This Row],[L&amp;L]]),Comodines[[#This Row],[Contador]],"")</f>
        <v/>
      </c>
      <c r="AA1550" s="2" t="str">
        <f>IFERROR(SMALL(Comodines[FuegoC1],COUNTA($W$2:W1550)),"")</f>
        <v/>
      </c>
      <c r="AB1550" s="3"/>
      <c r="AD1550" s="3"/>
      <c r="AE1550" s="3"/>
    </row>
    <row r="1551" spans="1:31" ht="15" x14ac:dyDescent="0.25">
      <c r="A1551" s="25">
        <v>8.7929099999999991</v>
      </c>
      <c r="B1551" s="18">
        <v>-65.835329999999999</v>
      </c>
      <c r="C1551" s="2">
        <v>333.6</v>
      </c>
      <c r="D1551" s="2">
        <v>0.5</v>
      </c>
      <c r="E1551" s="2">
        <v>0.4</v>
      </c>
      <c r="F1551" s="4">
        <v>42644</v>
      </c>
      <c r="G1551" s="2">
        <v>1755</v>
      </c>
      <c r="H1551" s="2" t="s">
        <v>0</v>
      </c>
      <c r="I1551" s="2" t="s">
        <v>1</v>
      </c>
      <c r="J1551" s="2" t="s">
        <v>2</v>
      </c>
      <c r="K1551" s="2">
        <v>294.39999999999998</v>
      </c>
      <c r="L1551" s="2">
        <v>0</v>
      </c>
      <c r="M1551" s="6" t="s">
        <v>3</v>
      </c>
      <c r="N1551" s="23"/>
      <c r="O1551" s="21" t="str">
        <f>Comodines[[#This Row],[Lat_trunc]]&amp;Comodines[[#This Row],[Lon_trunc]]</f>
        <v>8.793-65.8355</v>
      </c>
      <c r="P1551" s="21">
        <f>MROUND(Datos[[#This Row],[Latitude]],IF(Datos[[#This Row],[Latitude]]&lt;0,-Precisión,Precisión))</f>
        <v>8.793000000000001</v>
      </c>
      <c r="Q1551" s="21">
        <f>MROUND(Datos[[#This Row],[Longitude]],IF(Datos[[#This Row],[Longitude]]&lt;0,-Precisión,Precisión))</f>
        <v>-65.835499999999996</v>
      </c>
      <c r="R1551" s="1">
        <v>1550</v>
      </c>
      <c r="S1551" s="5" t="b">
        <f>AND(Datos[[#This Row],[Latitude]]&gt;=Latitud_,Datos[[#This Row],[Latitude]]&lt;=_Latitud)</f>
        <v>0</v>
      </c>
      <c r="T1551" s="2" t="b">
        <f>AND(Datos[[#This Row],[Longitude]]&gt;=Longitud_,Datos[[#This Row],[Longitude]]&lt;=_Longitud)</f>
        <v>0</v>
      </c>
      <c r="U1551" s="2" t="b">
        <f>AND(Comodines[[#This Row],[Latitud]],Comodines[[#This Row],[Longitud]])</f>
        <v>0</v>
      </c>
      <c r="V1551" s="2" t="b">
        <f>IF(COUNTIFS($O$2:O1551,Comodines[[#This Row],[LatT&amp;LonT]],$F$2:F1551,Datos[[#This Row],[Acq_date]]-1)=0,TRUE,FALSE)</f>
        <v>1</v>
      </c>
      <c r="W1551" s="2" t="b">
        <f>AND(Comodines[[#This Row],[L&amp;L]],Comodines[[#This Row],[Nuevo_Fuego]])</f>
        <v>0</v>
      </c>
      <c r="X1551" s="2" t="str">
        <f>IF(Comodines[[#This Row],[L&amp;L]],Comodines[[#This Row],[Contador]],"")</f>
        <v/>
      </c>
      <c r="Y1551" s="2" t="str">
        <f>IFERROR(SMALL(Comodines[L&amp;LC1],COUNTA($U$2:U1551)),"")</f>
        <v/>
      </c>
      <c r="Z1551" s="2" t="str">
        <f>IF(AND(Comodines[[#This Row],[Nuevo_Fuego]],Comodines[[#This Row],[L&amp;L]]),Comodines[[#This Row],[Contador]],"")</f>
        <v/>
      </c>
      <c r="AA1551" s="2" t="str">
        <f>IFERROR(SMALL(Comodines[FuegoC1],COUNTA($W$2:W1551)),"")</f>
        <v/>
      </c>
      <c r="AB1551" s="3"/>
      <c r="AD1551" s="3"/>
      <c r="AE1551" s="3"/>
    </row>
    <row r="1552" spans="1:31" ht="15" x14ac:dyDescent="0.25">
      <c r="A1552" s="25">
        <v>7.88924</v>
      </c>
      <c r="B1552" s="18">
        <v>-72.573840000000004</v>
      </c>
      <c r="C1552" s="2">
        <v>327.9</v>
      </c>
      <c r="D1552" s="2">
        <v>0.5</v>
      </c>
      <c r="E1552" s="2">
        <v>0.4</v>
      </c>
      <c r="F1552" s="4">
        <v>42644</v>
      </c>
      <c r="G1552" s="2">
        <v>1755</v>
      </c>
      <c r="H1552" s="2" t="s">
        <v>0</v>
      </c>
      <c r="I1552" s="2" t="s">
        <v>4</v>
      </c>
      <c r="J1552" s="2" t="s">
        <v>2</v>
      </c>
      <c r="K1552" s="2">
        <v>291.5</v>
      </c>
      <c r="L1552" s="2">
        <v>0</v>
      </c>
      <c r="M1552" s="6" t="s">
        <v>3</v>
      </c>
      <c r="N1552" s="23"/>
      <c r="O1552" s="21" t="str">
        <f>Comodines[[#This Row],[Lat_trunc]]&amp;Comodines[[#This Row],[Lon_trunc]]</f>
        <v>7.889-72.574</v>
      </c>
      <c r="P1552" s="21">
        <f>MROUND(Datos[[#This Row],[Latitude]],IF(Datos[[#This Row],[Latitude]]&lt;0,-Precisión,Precisión))</f>
        <v>7.8890000000000002</v>
      </c>
      <c r="Q1552" s="21">
        <f>MROUND(Datos[[#This Row],[Longitude]],IF(Datos[[#This Row],[Longitude]]&lt;0,-Precisión,Precisión))</f>
        <v>-72.573999999999998</v>
      </c>
      <c r="R1552" s="1">
        <v>1551</v>
      </c>
      <c r="S1552" s="5" t="b">
        <f>AND(Datos[[#This Row],[Latitude]]&gt;=Latitud_,Datos[[#This Row],[Latitude]]&lt;=_Latitud)</f>
        <v>0</v>
      </c>
      <c r="T1552" s="2" t="b">
        <f>AND(Datos[[#This Row],[Longitude]]&gt;=Longitud_,Datos[[#This Row],[Longitude]]&lt;=_Longitud)</f>
        <v>1</v>
      </c>
      <c r="U1552" s="2" t="b">
        <f>AND(Comodines[[#This Row],[Latitud]],Comodines[[#This Row],[Longitud]])</f>
        <v>0</v>
      </c>
      <c r="V1552" s="2" t="b">
        <f>IF(COUNTIFS($O$2:O1552,Comodines[[#This Row],[LatT&amp;LonT]],$F$2:F1552,Datos[[#This Row],[Acq_date]]-1)=0,TRUE,FALSE)</f>
        <v>1</v>
      </c>
      <c r="W1552" s="2" t="b">
        <f>AND(Comodines[[#This Row],[L&amp;L]],Comodines[[#This Row],[Nuevo_Fuego]])</f>
        <v>0</v>
      </c>
      <c r="X1552" s="2" t="str">
        <f>IF(Comodines[[#This Row],[L&amp;L]],Comodines[[#This Row],[Contador]],"")</f>
        <v/>
      </c>
      <c r="Y1552" s="2" t="str">
        <f>IFERROR(SMALL(Comodines[L&amp;LC1],COUNTA($U$2:U1552)),"")</f>
        <v/>
      </c>
      <c r="Z1552" s="2" t="str">
        <f>IF(AND(Comodines[[#This Row],[Nuevo_Fuego]],Comodines[[#This Row],[L&amp;L]]),Comodines[[#This Row],[Contador]],"")</f>
        <v/>
      </c>
      <c r="AA1552" s="2" t="str">
        <f>IFERROR(SMALL(Comodines[FuegoC1],COUNTA($W$2:W1552)),"")</f>
        <v/>
      </c>
      <c r="AB1552" s="3"/>
      <c r="AD1552" s="3"/>
      <c r="AE1552" s="3"/>
    </row>
    <row r="1553" spans="1:31" ht="15" x14ac:dyDescent="0.25">
      <c r="A1553" s="25">
        <v>9.3848299999999991</v>
      </c>
      <c r="B1553" s="18">
        <v>-64.543030000000002</v>
      </c>
      <c r="C1553" s="2">
        <v>331.2</v>
      </c>
      <c r="D1553" s="2">
        <v>0.4</v>
      </c>
      <c r="E1553" s="2">
        <v>0.5</v>
      </c>
      <c r="F1553" s="4">
        <v>42644</v>
      </c>
      <c r="G1553" s="2">
        <v>1755</v>
      </c>
      <c r="H1553" s="2" t="s">
        <v>0</v>
      </c>
      <c r="I1553" s="2" t="s">
        <v>1</v>
      </c>
      <c r="J1553" s="2" t="s">
        <v>2</v>
      </c>
      <c r="K1553" s="2">
        <v>294.2</v>
      </c>
      <c r="L1553" s="2">
        <v>0</v>
      </c>
      <c r="M1553" s="6" t="s">
        <v>3</v>
      </c>
      <c r="N1553" s="23"/>
      <c r="O1553" s="21" t="str">
        <f>Comodines[[#This Row],[Lat_trunc]]&amp;Comodines[[#This Row],[Lon_trunc]]</f>
        <v>9.385-64.543</v>
      </c>
      <c r="P1553" s="21">
        <f>MROUND(Datos[[#This Row],[Latitude]],IF(Datos[[#This Row],[Latitude]]&lt;0,-Precisión,Precisión))</f>
        <v>9.3849999999999998</v>
      </c>
      <c r="Q1553" s="21">
        <f>MROUND(Datos[[#This Row],[Longitude]],IF(Datos[[#This Row],[Longitude]]&lt;0,-Precisión,Precisión))</f>
        <v>-64.543000000000006</v>
      </c>
      <c r="R1553" s="1">
        <v>1552</v>
      </c>
      <c r="S1553" s="5" t="b">
        <f>AND(Datos[[#This Row],[Latitude]]&gt;=Latitud_,Datos[[#This Row],[Latitude]]&lt;=_Latitud)</f>
        <v>0</v>
      </c>
      <c r="T1553" s="2" t="b">
        <f>AND(Datos[[#This Row],[Longitude]]&gt;=Longitud_,Datos[[#This Row],[Longitude]]&lt;=_Longitud)</f>
        <v>0</v>
      </c>
      <c r="U1553" s="2" t="b">
        <f>AND(Comodines[[#This Row],[Latitud]],Comodines[[#This Row],[Longitud]])</f>
        <v>0</v>
      </c>
      <c r="V1553" s="2" t="b">
        <f>IF(COUNTIFS($O$2:O1553,Comodines[[#This Row],[LatT&amp;LonT]],$F$2:F1553,Datos[[#This Row],[Acq_date]]-1)=0,TRUE,FALSE)</f>
        <v>1</v>
      </c>
      <c r="W1553" s="2" t="b">
        <f>AND(Comodines[[#This Row],[L&amp;L]],Comodines[[#This Row],[Nuevo_Fuego]])</f>
        <v>0</v>
      </c>
      <c r="X1553" s="2" t="str">
        <f>IF(Comodines[[#This Row],[L&amp;L]],Comodines[[#This Row],[Contador]],"")</f>
        <v/>
      </c>
      <c r="Y1553" s="2" t="str">
        <f>IFERROR(SMALL(Comodines[L&amp;LC1],COUNTA($U$2:U1553)),"")</f>
        <v/>
      </c>
      <c r="Z1553" s="2" t="str">
        <f>IF(AND(Comodines[[#This Row],[Nuevo_Fuego]],Comodines[[#This Row],[L&amp;L]]),Comodines[[#This Row],[Contador]],"")</f>
        <v/>
      </c>
      <c r="AA1553" s="2" t="str">
        <f>IFERROR(SMALL(Comodines[FuegoC1],COUNTA($W$2:W1553)),"")</f>
        <v/>
      </c>
      <c r="AB1553" s="3"/>
      <c r="AD1553" s="3"/>
      <c r="AE1553" s="3"/>
    </row>
    <row r="1554" spans="1:31" ht="15" x14ac:dyDescent="0.25">
      <c r="A1554" s="25">
        <v>9.3843200000000007</v>
      </c>
      <c r="B1554" s="18">
        <v>-64.546750000000003</v>
      </c>
      <c r="C1554" s="2">
        <v>332.3</v>
      </c>
      <c r="D1554" s="2">
        <v>0.4</v>
      </c>
      <c r="E1554" s="2">
        <v>0.5</v>
      </c>
      <c r="F1554" s="4">
        <v>42644</v>
      </c>
      <c r="G1554" s="2">
        <v>1755</v>
      </c>
      <c r="H1554" s="2" t="s">
        <v>0</v>
      </c>
      <c r="I1554" s="2" t="s">
        <v>1</v>
      </c>
      <c r="J1554" s="2" t="s">
        <v>2</v>
      </c>
      <c r="K1554" s="2">
        <v>296</v>
      </c>
      <c r="L1554" s="2">
        <v>0</v>
      </c>
      <c r="M1554" s="6" t="s">
        <v>3</v>
      </c>
      <c r="N1554" s="23"/>
      <c r="O1554" s="21" t="str">
        <f>Comodines[[#This Row],[Lat_trunc]]&amp;Comodines[[#This Row],[Lon_trunc]]</f>
        <v>9.3845-64.547</v>
      </c>
      <c r="P1554" s="21">
        <f>MROUND(Datos[[#This Row],[Latitude]],IF(Datos[[#This Row],[Latitude]]&lt;0,-Precisión,Precisión))</f>
        <v>9.384500000000001</v>
      </c>
      <c r="Q1554" s="21">
        <f>MROUND(Datos[[#This Row],[Longitude]],IF(Datos[[#This Row],[Longitude]]&lt;0,-Precisión,Precisión))</f>
        <v>-64.546999999999997</v>
      </c>
      <c r="R1554" s="1">
        <v>1553</v>
      </c>
      <c r="S1554" s="5" t="b">
        <f>AND(Datos[[#This Row],[Latitude]]&gt;=Latitud_,Datos[[#This Row],[Latitude]]&lt;=_Latitud)</f>
        <v>0</v>
      </c>
      <c r="T1554" s="2" t="b">
        <f>AND(Datos[[#This Row],[Longitude]]&gt;=Longitud_,Datos[[#This Row],[Longitude]]&lt;=_Longitud)</f>
        <v>0</v>
      </c>
      <c r="U1554" s="2" t="b">
        <f>AND(Comodines[[#This Row],[Latitud]],Comodines[[#This Row],[Longitud]])</f>
        <v>0</v>
      </c>
      <c r="V1554" s="2" t="b">
        <f>IF(COUNTIFS($O$2:O1554,Comodines[[#This Row],[LatT&amp;LonT]],$F$2:F1554,Datos[[#This Row],[Acq_date]]-1)=0,TRUE,FALSE)</f>
        <v>1</v>
      </c>
      <c r="W1554" s="2" t="b">
        <f>AND(Comodines[[#This Row],[L&amp;L]],Comodines[[#This Row],[Nuevo_Fuego]])</f>
        <v>0</v>
      </c>
      <c r="X1554" s="2" t="str">
        <f>IF(Comodines[[#This Row],[L&amp;L]],Comodines[[#This Row],[Contador]],"")</f>
        <v/>
      </c>
      <c r="Y1554" s="2" t="str">
        <f>IFERROR(SMALL(Comodines[L&amp;LC1],COUNTA($U$2:U1554)),"")</f>
        <v/>
      </c>
      <c r="Z1554" s="2" t="str">
        <f>IF(AND(Comodines[[#This Row],[Nuevo_Fuego]],Comodines[[#This Row],[L&amp;L]]),Comodines[[#This Row],[Contador]],"")</f>
        <v/>
      </c>
      <c r="AA1554" s="2" t="str">
        <f>IFERROR(SMALL(Comodines[FuegoC1],COUNTA($W$2:W1554)),"")</f>
        <v/>
      </c>
      <c r="AB1554" s="3"/>
      <c r="AD1554" s="3"/>
      <c r="AE1554" s="3"/>
    </row>
    <row r="1555" spans="1:31" ht="15" x14ac:dyDescent="0.25">
      <c r="A1555" s="25">
        <v>9.3889499999999995</v>
      </c>
      <c r="B1555" s="18">
        <v>-64.543610000000001</v>
      </c>
      <c r="C1555" s="2">
        <v>335.7</v>
      </c>
      <c r="D1555" s="2">
        <v>0.4</v>
      </c>
      <c r="E1555" s="2">
        <v>0.5</v>
      </c>
      <c r="F1555" s="4">
        <v>42644</v>
      </c>
      <c r="G1555" s="2">
        <v>1755</v>
      </c>
      <c r="H1555" s="2" t="s">
        <v>0</v>
      </c>
      <c r="I1555" s="2" t="s">
        <v>1</v>
      </c>
      <c r="J1555" s="2" t="s">
        <v>2</v>
      </c>
      <c r="K1555" s="2">
        <v>292.89999999999998</v>
      </c>
      <c r="L1555" s="2">
        <v>0</v>
      </c>
      <c r="M1555" s="6" t="s">
        <v>3</v>
      </c>
      <c r="N1555" s="23"/>
      <c r="O1555" s="21" t="str">
        <f>Comodines[[#This Row],[Lat_trunc]]&amp;Comodines[[#This Row],[Lon_trunc]]</f>
        <v>9.389-64.5435</v>
      </c>
      <c r="P1555" s="21">
        <f>MROUND(Datos[[#This Row],[Latitude]],IF(Datos[[#This Row],[Latitude]]&lt;0,-Precisión,Precisión))</f>
        <v>9.3889999999999993</v>
      </c>
      <c r="Q1555" s="21">
        <f>MROUND(Datos[[#This Row],[Longitude]],IF(Datos[[#This Row],[Longitude]]&lt;0,-Precisión,Precisión))</f>
        <v>-64.543499999999995</v>
      </c>
      <c r="R1555" s="1">
        <v>1554</v>
      </c>
      <c r="S1555" s="5" t="b">
        <f>AND(Datos[[#This Row],[Latitude]]&gt;=Latitud_,Datos[[#This Row],[Latitude]]&lt;=_Latitud)</f>
        <v>0</v>
      </c>
      <c r="T1555" s="2" t="b">
        <f>AND(Datos[[#This Row],[Longitude]]&gt;=Longitud_,Datos[[#This Row],[Longitude]]&lt;=_Longitud)</f>
        <v>0</v>
      </c>
      <c r="U1555" s="2" t="b">
        <f>AND(Comodines[[#This Row],[Latitud]],Comodines[[#This Row],[Longitud]])</f>
        <v>0</v>
      </c>
      <c r="V1555" s="2" t="b">
        <f>IF(COUNTIFS($O$2:O1555,Comodines[[#This Row],[LatT&amp;LonT]],$F$2:F1555,Datos[[#This Row],[Acq_date]]-1)=0,TRUE,FALSE)</f>
        <v>1</v>
      </c>
      <c r="W1555" s="2" t="b">
        <f>AND(Comodines[[#This Row],[L&amp;L]],Comodines[[#This Row],[Nuevo_Fuego]])</f>
        <v>0</v>
      </c>
      <c r="X1555" s="2" t="str">
        <f>IF(Comodines[[#This Row],[L&amp;L]],Comodines[[#This Row],[Contador]],"")</f>
        <v/>
      </c>
      <c r="Y1555" s="2" t="str">
        <f>IFERROR(SMALL(Comodines[L&amp;LC1],COUNTA($U$2:U1555)),"")</f>
        <v/>
      </c>
      <c r="Z1555" s="2" t="str">
        <f>IF(AND(Comodines[[#This Row],[Nuevo_Fuego]],Comodines[[#This Row],[L&amp;L]]),Comodines[[#This Row],[Contador]],"")</f>
        <v/>
      </c>
      <c r="AA1555" s="2" t="str">
        <f>IFERROR(SMALL(Comodines[FuegoC1],COUNTA($W$2:W1555)),"")</f>
        <v/>
      </c>
      <c r="AB1555" s="3"/>
      <c r="AD1555" s="3"/>
      <c r="AE1555" s="3"/>
    </row>
    <row r="1556" spans="1:31" ht="15" x14ac:dyDescent="0.25">
      <c r="A1556" s="25">
        <v>9.3884500000000006</v>
      </c>
      <c r="B1556" s="18">
        <v>-64.547330000000002</v>
      </c>
      <c r="C1556" s="2">
        <v>342</v>
      </c>
      <c r="D1556" s="2">
        <v>0.4</v>
      </c>
      <c r="E1556" s="2">
        <v>0.5</v>
      </c>
      <c r="F1556" s="4">
        <v>42644</v>
      </c>
      <c r="G1556" s="2">
        <v>1755</v>
      </c>
      <c r="H1556" s="2" t="s">
        <v>0</v>
      </c>
      <c r="I1556" s="2" t="s">
        <v>1</v>
      </c>
      <c r="J1556" s="2" t="s">
        <v>2</v>
      </c>
      <c r="K1556" s="2">
        <v>293.3</v>
      </c>
      <c r="L1556" s="2">
        <v>0</v>
      </c>
      <c r="M1556" s="6" t="s">
        <v>3</v>
      </c>
      <c r="N1556" s="23"/>
      <c r="O1556" s="21" t="str">
        <f>Comodines[[#This Row],[Lat_trunc]]&amp;Comodines[[#This Row],[Lon_trunc]]</f>
        <v>9.3885-64.5475</v>
      </c>
      <c r="P1556" s="21">
        <f>MROUND(Datos[[#This Row],[Latitude]],IF(Datos[[#This Row],[Latitude]]&lt;0,-Precisión,Precisión))</f>
        <v>9.3885000000000005</v>
      </c>
      <c r="Q1556" s="21">
        <f>MROUND(Datos[[#This Row],[Longitude]],IF(Datos[[#This Row],[Longitude]]&lt;0,-Precisión,Precisión))</f>
        <v>-64.547499999999999</v>
      </c>
      <c r="R1556" s="1">
        <v>1555</v>
      </c>
      <c r="S1556" s="5" t="b">
        <f>AND(Datos[[#This Row],[Latitude]]&gt;=Latitud_,Datos[[#This Row],[Latitude]]&lt;=_Latitud)</f>
        <v>0</v>
      </c>
      <c r="T1556" s="2" t="b">
        <f>AND(Datos[[#This Row],[Longitude]]&gt;=Longitud_,Datos[[#This Row],[Longitude]]&lt;=_Longitud)</f>
        <v>0</v>
      </c>
      <c r="U1556" s="2" t="b">
        <f>AND(Comodines[[#This Row],[Latitud]],Comodines[[#This Row],[Longitud]])</f>
        <v>0</v>
      </c>
      <c r="V1556" s="2" t="b">
        <f>IF(COUNTIFS($O$2:O1556,Comodines[[#This Row],[LatT&amp;LonT]],$F$2:F1556,Datos[[#This Row],[Acq_date]]-1)=0,TRUE,FALSE)</f>
        <v>1</v>
      </c>
      <c r="W1556" s="2" t="b">
        <f>AND(Comodines[[#This Row],[L&amp;L]],Comodines[[#This Row],[Nuevo_Fuego]])</f>
        <v>0</v>
      </c>
      <c r="X1556" s="2" t="str">
        <f>IF(Comodines[[#This Row],[L&amp;L]],Comodines[[#This Row],[Contador]],"")</f>
        <v/>
      </c>
      <c r="Y1556" s="2" t="str">
        <f>IFERROR(SMALL(Comodines[L&amp;LC1],COUNTA($U$2:U1556)),"")</f>
        <v/>
      </c>
      <c r="Z1556" s="2" t="str">
        <f>IF(AND(Comodines[[#This Row],[Nuevo_Fuego]],Comodines[[#This Row],[L&amp;L]]),Comodines[[#This Row],[Contador]],"")</f>
        <v/>
      </c>
      <c r="AA1556" s="2" t="str">
        <f>IFERROR(SMALL(Comodines[FuegoC1],COUNTA($W$2:W1556)),"")</f>
        <v/>
      </c>
      <c r="AB1556" s="3"/>
      <c r="AD1556" s="3"/>
      <c r="AE1556" s="3"/>
    </row>
    <row r="1557" spans="1:31" ht="15" x14ac:dyDescent="0.25">
      <c r="A1557" s="25">
        <v>9.6174099999999996</v>
      </c>
      <c r="B1557" s="18">
        <v>-63.66872</v>
      </c>
      <c r="C1557" s="2">
        <v>339.8</v>
      </c>
      <c r="D1557" s="2">
        <v>0.5</v>
      </c>
      <c r="E1557" s="2">
        <v>0.5</v>
      </c>
      <c r="F1557" s="4">
        <v>42644</v>
      </c>
      <c r="G1557" s="2">
        <v>1755</v>
      </c>
      <c r="H1557" s="2" t="s">
        <v>0</v>
      </c>
      <c r="I1557" s="2" t="s">
        <v>1</v>
      </c>
      <c r="J1557" s="2" t="s">
        <v>2</v>
      </c>
      <c r="K1557" s="2">
        <v>290.89999999999998</v>
      </c>
      <c r="L1557" s="2">
        <v>0</v>
      </c>
      <c r="M1557" s="6" t="s">
        <v>3</v>
      </c>
      <c r="N1557" s="23"/>
      <c r="O1557" s="21" t="str">
        <f>Comodines[[#This Row],[Lat_trunc]]&amp;Comodines[[#This Row],[Lon_trunc]]</f>
        <v>9.6175-63.6685</v>
      </c>
      <c r="P1557" s="21">
        <f>MROUND(Datos[[#This Row],[Latitude]],IF(Datos[[#This Row],[Latitude]]&lt;0,-Precisión,Precisión))</f>
        <v>9.6174999999999997</v>
      </c>
      <c r="Q1557" s="21">
        <f>MROUND(Datos[[#This Row],[Longitude]],IF(Datos[[#This Row],[Longitude]]&lt;0,-Precisión,Precisión))</f>
        <v>-63.668500000000002</v>
      </c>
      <c r="R1557" s="1">
        <v>1556</v>
      </c>
      <c r="S1557" s="5" t="b">
        <f>AND(Datos[[#This Row],[Latitude]]&gt;=Latitud_,Datos[[#This Row],[Latitude]]&lt;=_Latitud)</f>
        <v>0</v>
      </c>
      <c r="T1557" s="2" t="b">
        <f>AND(Datos[[#This Row],[Longitude]]&gt;=Longitud_,Datos[[#This Row],[Longitude]]&lt;=_Longitud)</f>
        <v>0</v>
      </c>
      <c r="U1557" s="2" t="b">
        <f>AND(Comodines[[#This Row],[Latitud]],Comodines[[#This Row],[Longitud]])</f>
        <v>0</v>
      </c>
      <c r="V1557" s="2" t="b">
        <f>IF(COUNTIFS($O$2:O1557,Comodines[[#This Row],[LatT&amp;LonT]],$F$2:F1557,Datos[[#This Row],[Acq_date]]-1)=0,TRUE,FALSE)</f>
        <v>1</v>
      </c>
      <c r="W1557" s="2" t="b">
        <f>AND(Comodines[[#This Row],[L&amp;L]],Comodines[[#This Row],[Nuevo_Fuego]])</f>
        <v>0</v>
      </c>
      <c r="X1557" s="2" t="str">
        <f>IF(Comodines[[#This Row],[L&amp;L]],Comodines[[#This Row],[Contador]],"")</f>
        <v/>
      </c>
      <c r="Y1557" s="2" t="str">
        <f>IFERROR(SMALL(Comodines[L&amp;LC1],COUNTA($U$2:U1557)),"")</f>
        <v/>
      </c>
      <c r="Z1557" s="2" t="str">
        <f>IF(AND(Comodines[[#This Row],[Nuevo_Fuego]],Comodines[[#This Row],[L&amp;L]]),Comodines[[#This Row],[Contador]],"")</f>
        <v/>
      </c>
      <c r="AA1557" s="2" t="str">
        <f>IFERROR(SMALL(Comodines[FuegoC1],COUNTA($W$2:W1557)),"")</f>
        <v/>
      </c>
      <c r="AB1557" s="3"/>
      <c r="AD1557" s="3"/>
      <c r="AE1557" s="3"/>
    </row>
    <row r="1558" spans="1:31" ht="15" x14ac:dyDescent="0.25">
      <c r="A1558" s="25">
        <v>9.6535499999999992</v>
      </c>
      <c r="B1558" s="18">
        <v>-63.531970000000001</v>
      </c>
      <c r="C1558" s="2">
        <v>342.2</v>
      </c>
      <c r="D1558" s="2">
        <v>0.5</v>
      </c>
      <c r="E1558" s="2">
        <v>0.5</v>
      </c>
      <c r="F1558" s="4">
        <v>42644</v>
      </c>
      <c r="G1558" s="2">
        <v>1755</v>
      </c>
      <c r="H1558" s="2" t="s">
        <v>0</v>
      </c>
      <c r="I1558" s="2" t="s">
        <v>1</v>
      </c>
      <c r="J1558" s="2" t="s">
        <v>2</v>
      </c>
      <c r="K1558" s="2">
        <v>290.7</v>
      </c>
      <c r="L1558" s="2">
        <v>0</v>
      </c>
      <c r="M1558" s="6" t="s">
        <v>3</v>
      </c>
      <c r="N1558" s="23"/>
      <c r="O1558" s="21" t="str">
        <f>Comodines[[#This Row],[Lat_trunc]]&amp;Comodines[[#This Row],[Lon_trunc]]</f>
        <v>9.6535-63.532</v>
      </c>
      <c r="P1558" s="21">
        <f>MROUND(Datos[[#This Row],[Latitude]],IF(Datos[[#This Row],[Latitude]]&lt;0,-Precisión,Precisión))</f>
        <v>9.6535000000000011</v>
      </c>
      <c r="Q1558" s="21">
        <f>MROUND(Datos[[#This Row],[Longitude]],IF(Datos[[#This Row],[Longitude]]&lt;0,-Precisión,Precisión))</f>
        <v>-63.532000000000004</v>
      </c>
      <c r="R1558" s="1">
        <v>1557</v>
      </c>
      <c r="S1558" s="5" t="b">
        <f>AND(Datos[[#This Row],[Latitude]]&gt;=Latitud_,Datos[[#This Row],[Latitude]]&lt;=_Latitud)</f>
        <v>0</v>
      </c>
      <c r="T1558" s="2" t="b">
        <f>AND(Datos[[#This Row],[Longitude]]&gt;=Longitud_,Datos[[#This Row],[Longitude]]&lt;=_Longitud)</f>
        <v>0</v>
      </c>
      <c r="U1558" s="2" t="b">
        <f>AND(Comodines[[#This Row],[Latitud]],Comodines[[#This Row],[Longitud]])</f>
        <v>0</v>
      </c>
      <c r="V1558" s="2" t="b">
        <f>IF(COUNTIFS($O$2:O1558,Comodines[[#This Row],[LatT&amp;LonT]],$F$2:F1558,Datos[[#This Row],[Acq_date]]-1)=0,TRUE,FALSE)</f>
        <v>1</v>
      </c>
      <c r="W1558" s="2" t="b">
        <f>AND(Comodines[[#This Row],[L&amp;L]],Comodines[[#This Row],[Nuevo_Fuego]])</f>
        <v>0</v>
      </c>
      <c r="X1558" s="2" t="str">
        <f>IF(Comodines[[#This Row],[L&amp;L]],Comodines[[#This Row],[Contador]],"")</f>
        <v/>
      </c>
      <c r="Y1558" s="2" t="str">
        <f>IFERROR(SMALL(Comodines[L&amp;LC1],COUNTA($U$2:U1558)),"")</f>
        <v/>
      </c>
      <c r="Z1558" s="2" t="str">
        <f>IF(AND(Comodines[[#This Row],[Nuevo_Fuego]],Comodines[[#This Row],[L&amp;L]]),Comodines[[#This Row],[Contador]],"")</f>
        <v/>
      </c>
      <c r="AA1558" s="2" t="str">
        <f>IFERROR(SMALL(Comodines[FuegoC1],COUNTA($W$2:W1558)),"")</f>
        <v/>
      </c>
      <c r="AB1558" s="3"/>
      <c r="AD1558" s="3"/>
      <c r="AE1558" s="3"/>
    </row>
    <row r="1559" spans="1:31" ht="15" x14ac:dyDescent="0.25">
      <c r="A1559" s="25">
        <v>9.7034800000000008</v>
      </c>
      <c r="B1559" s="18">
        <v>-63.530059999999999</v>
      </c>
      <c r="C1559" s="2">
        <v>342.3</v>
      </c>
      <c r="D1559" s="2">
        <v>0.5</v>
      </c>
      <c r="E1559" s="2">
        <v>0.5</v>
      </c>
      <c r="F1559" s="4">
        <v>42644</v>
      </c>
      <c r="G1559" s="2">
        <v>1755</v>
      </c>
      <c r="H1559" s="2" t="s">
        <v>0</v>
      </c>
      <c r="I1559" s="2" t="s">
        <v>1</v>
      </c>
      <c r="J1559" s="2" t="s">
        <v>2</v>
      </c>
      <c r="K1559" s="2">
        <v>294.3</v>
      </c>
      <c r="L1559" s="2">
        <v>0</v>
      </c>
      <c r="M1559" s="6" t="s">
        <v>3</v>
      </c>
      <c r="N1559" s="23"/>
      <c r="O1559" s="21" t="str">
        <f>Comodines[[#This Row],[Lat_trunc]]&amp;Comodines[[#This Row],[Lon_trunc]]</f>
        <v>9.7035-63.53</v>
      </c>
      <c r="P1559" s="21">
        <f>MROUND(Datos[[#This Row],[Latitude]],IF(Datos[[#This Row],[Latitude]]&lt;0,-Precisión,Precisión))</f>
        <v>9.7035</v>
      </c>
      <c r="Q1559" s="21">
        <f>MROUND(Datos[[#This Row],[Longitude]],IF(Datos[[#This Row],[Longitude]]&lt;0,-Precisión,Precisión))</f>
        <v>-63.53</v>
      </c>
      <c r="R1559" s="1">
        <v>1558</v>
      </c>
      <c r="S1559" s="5" t="b">
        <f>AND(Datos[[#This Row],[Latitude]]&gt;=Latitud_,Datos[[#This Row],[Latitude]]&lt;=_Latitud)</f>
        <v>0</v>
      </c>
      <c r="T1559" s="2" t="b">
        <f>AND(Datos[[#This Row],[Longitude]]&gt;=Longitud_,Datos[[#This Row],[Longitude]]&lt;=_Longitud)</f>
        <v>0</v>
      </c>
      <c r="U1559" s="2" t="b">
        <f>AND(Comodines[[#This Row],[Latitud]],Comodines[[#This Row],[Longitud]])</f>
        <v>0</v>
      </c>
      <c r="V1559" s="2" t="b">
        <f>IF(COUNTIFS($O$2:O1559,Comodines[[#This Row],[LatT&amp;LonT]],$F$2:F1559,Datos[[#This Row],[Acq_date]]-1)=0,TRUE,FALSE)</f>
        <v>1</v>
      </c>
      <c r="W1559" s="2" t="b">
        <f>AND(Comodines[[#This Row],[L&amp;L]],Comodines[[#This Row],[Nuevo_Fuego]])</f>
        <v>0</v>
      </c>
      <c r="X1559" s="2" t="str">
        <f>IF(Comodines[[#This Row],[L&amp;L]],Comodines[[#This Row],[Contador]],"")</f>
        <v/>
      </c>
      <c r="Y1559" s="2" t="str">
        <f>IFERROR(SMALL(Comodines[L&amp;LC1],COUNTA($U$2:U1559)),"")</f>
        <v/>
      </c>
      <c r="Z1559" s="2" t="str">
        <f>IF(AND(Comodines[[#This Row],[Nuevo_Fuego]],Comodines[[#This Row],[L&amp;L]]),Comodines[[#This Row],[Contador]],"")</f>
        <v/>
      </c>
      <c r="AA1559" s="2" t="str">
        <f>IFERROR(SMALL(Comodines[FuegoC1],COUNTA($W$2:W1559)),"")</f>
        <v/>
      </c>
      <c r="AB1559" s="3"/>
      <c r="AD1559" s="3"/>
      <c r="AE1559" s="3"/>
    </row>
    <row r="1560" spans="1:31" ht="15" x14ac:dyDescent="0.25">
      <c r="A1560" s="25">
        <v>9.7343299999999999</v>
      </c>
      <c r="B1560" s="18">
        <v>-63.470440000000004</v>
      </c>
      <c r="C1560" s="2">
        <v>343.8</v>
      </c>
      <c r="D1560" s="2">
        <v>0.5</v>
      </c>
      <c r="E1560" s="2">
        <v>0.5</v>
      </c>
      <c r="F1560" s="4">
        <v>42644</v>
      </c>
      <c r="G1560" s="2">
        <v>1755</v>
      </c>
      <c r="H1560" s="2" t="s">
        <v>0</v>
      </c>
      <c r="I1560" s="2" t="s">
        <v>1</v>
      </c>
      <c r="J1560" s="2" t="s">
        <v>2</v>
      </c>
      <c r="K1560" s="2">
        <v>292.8</v>
      </c>
      <c r="L1560" s="2">
        <v>0</v>
      </c>
      <c r="M1560" s="6" t="s">
        <v>3</v>
      </c>
      <c r="N1560" s="23"/>
      <c r="O1560" s="21" t="str">
        <f>Comodines[[#This Row],[Lat_trunc]]&amp;Comodines[[#This Row],[Lon_trunc]]</f>
        <v>9.7345-63.4705</v>
      </c>
      <c r="P1560" s="21">
        <f>MROUND(Datos[[#This Row],[Latitude]],IF(Datos[[#This Row],[Latitude]]&lt;0,-Precisión,Precisión))</f>
        <v>9.7345000000000006</v>
      </c>
      <c r="Q1560" s="21">
        <f>MROUND(Datos[[#This Row],[Longitude]],IF(Datos[[#This Row],[Longitude]]&lt;0,-Precisión,Precisión))</f>
        <v>-63.470500000000001</v>
      </c>
      <c r="R1560" s="1">
        <v>1559</v>
      </c>
      <c r="S1560" s="5" t="b">
        <f>AND(Datos[[#This Row],[Latitude]]&gt;=Latitud_,Datos[[#This Row],[Latitude]]&lt;=_Latitud)</f>
        <v>0</v>
      </c>
      <c r="T1560" s="2" t="b">
        <f>AND(Datos[[#This Row],[Longitude]]&gt;=Longitud_,Datos[[#This Row],[Longitude]]&lt;=_Longitud)</f>
        <v>0</v>
      </c>
      <c r="U1560" s="2" t="b">
        <f>AND(Comodines[[#This Row],[Latitud]],Comodines[[#This Row],[Longitud]])</f>
        <v>0</v>
      </c>
      <c r="V1560" s="2" t="b">
        <f>IF(COUNTIFS($O$2:O1560,Comodines[[#This Row],[LatT&amp;LonT]],$F$2:F1560,Datos[[#This Row],[Acq_date]]-1)=0,TRUE,FALSE)</f>
        <v>1</v>
      </c>
      <c r="W1560" s="2" t="b">
        <f>AND(Comodines[[#This Row],[L&amp;L]],Comodines[[#This Row],[Nuevo_Fuego]])</f>
        <v>0</v>
      </c>
      <c r="X1560" s="2" t="str">
        <f>IF(Comodines[[#This Row],[L&amp;L]],Comodines[[#This Row],[Contador]],"")</f>
        <v/>
      </c>
      <c r="Y1560" s="2" t="str">
        <f>IFERROR(SMALL(Comodines[L&amp;LC1],COUNTA($U$2:U1560)),"")</f>
        <v/>
      </c>
      <c r="Z1560" s="2" t="str">
        <f>IF(AND(Comodines[[#This Row],[Nuevo_Fuego]],Comodines[[#This Row],[L&amp;L]]),Comodines[[#This Row],[Contador]],"")</f>
        <v/>
      </c>
      <c r="AA1560" s="2" t="str">
        <f>IFERROR(SMALL(Comodines[FuegoC1],COUNTA($W$2:W1560)),"")</f>
        <v/>
      </c>
      <c r="AB1560" s="3"/>
      <c r="AD1560" s="3"/>
      <c r="AE1560" s="3"/>
    </row>
    <row r="1561" spans="1:31" ht="15" x14ac:dyDescent="0.25">
      <c r="A1561" s="25">
        <v>9.77745</v>
      </c>
      <c r="B1561" s="18">
        <v>-63.26858</v>
      </c>
      <c r="C1561" s="2">
        <v>344.3</v>
      </c>
      <c r="D1561" s="2">
        <v>0.5</v>
      </c>
      <c r="E1561" s="2">
        <v>0.5</v>
      </c>
      <c r="F1561" s="4">
        <v>42644</v>
      </c>
      <c r="G1561" s="2">
        <v>1755</v>
      </c>
      <c r="H1561" s="2" t="s">
        <v>0</v>
      </c>
      <c r="I1561" s="2" t="s">
        <v>1</v>
      </c>
      <c r="J1561" s="2" t="s">
        <v>2</v>
      </c>
      <c r="K1561" s="2">
        <v>290.3</v>
      </c>
      <c r="L1561" s="2">
        <v>0</v>
      </c>
      <c r="M1561" s="6" t="s">
        <v>3</v>
      </c>
      <c r="N1561" s="23"/>
      <c r="O1561" s="21" t="str">
        <f>Comodines[[#This Row],[Lat_trunc]]&amp;Comodines[[#This Row],[Lon_trunc]]</f>
        <v>9.7775-63.2685</v>
      </c>
      <c r="P1561" s="21">
        <f>MROUND(Datos[[#This Row],[Latitude]],IF(Datos[[#This Row],[Latitude]]&lt;0,-Precisión,Precisión))</f>
        <v>9.7774999999999999</v>
      </c>
      <c r="Q1561" s="21">
        <f>MROUND(Datos[[#This Row],[Longitude]],IF(Datos[[#This Row],[Longitude]]&lt;0,-Precisión,Precisión))</f>
        <v>-63.268500000000003</v>
      </c>
      <c r="R1561" s="1">
        <v>1560</v>
      </c>
      <c r="S1561" s="5" t="b">
        <f>AND(Datos[[#This Row],[Latitude]]&gt;=Latitud_,Datos[[#This Row],[Latitude]]&lt;=_Latitud)</f>
        <v>0</v>
      </c>
      <c r="T1561" s="2" t="b">
        <f>AND(Datos[[#This Row],[Longitude]]&gt;=Longitud_,Datos[[#This Row],[Longitude]]&lt;=_Longitud)</f>
        <v>0</v>
      </c>
      <c r="U1561" s="2" t="b">
        <f>AND(Comodines[[#This Row],[Latitud]],Comodines[[#This Row],[Longitud]])</f>
        <v>0</v>
      </c>
      <c r="V1561" s="2" t="b">
        <f>IF(COUNTIFS($O$2:O1561,Comodines[[#This Row],[LatT&amp;LonT]],$F$2:F1561,Datos[[#This Row],[Acq_date]]-1)=0,TRUE,FALSE)</f>
        <v>1</v>
      </c>
      <c r="W1561" s="2" t="b">
        <f>AND(Comodines[[#This Row],[L&amp;L]],Comodines[[#This Row],[Nuevo_Fuego]])</f>
        <v>0</v>
      </c>
      <c r="X1561" s="2" t="str">
        <f>IF(Comodines[[#This Row],[L&amp;L]],Comodines[[#This Row],[Contador]],"")</f>
        <v/>
      </c>
      <c r="Y1561" s="2" t="str">
        <f>IFERROR(SMALL(Comodines[L&amp;LC1],COUNTA($U$2:U1561)),"")</f>
        <v/>
      </c>
      <c r="Z1561" s="2" t="str">
        <f>IF(AND(Comodines[[#This Row],[Nuevo_Fuego]],Comodines[[#This Row],[L&amp;L]]),Comodines[[#This Row],[Contador]],"")</f>
        <v/>
      </c>
      <c r="AA1561" s="2" t="str">
        <f>IFERROR(SMALL(Comodines[FuegoC1],COUNTA($W$2:W1561)),"")</f>
        <v/>
      </c>
      <c r="AB1561" s="3"/>
      <c r="AD1561" s="3"/>
      <c r="AE1561" s="3"/>
    </row>
    <row r="1562" spans="1:31" ht="15" x14ac:dyDescent="0.25">
      <c r="A1562" s="25">
        <v>8.4526800000000009</v>
      </c>
      <c r="B1562" s="18">
        <v>-72.711770000000001</v>
      </c>
      <c r="C1562" s="2">
        <v>340.8</v>
      </c>
      <c r="D1562" s="2">
        <v>0.5</v>
      </c>
      <c r="E1562" s="2">
        <v>0.4</v>
      </c>
      <c r="F1562" s="4">
        <v>42644</v>
      </c>
      <c r="G1562" s="2">
        <v>1755</v>
      </c>
      <c r="H1562" s="2" t="s">
        <v>0</v>
      </c>
      <c r="I1562" s="2" t="s">
        <v>1</v>
      </c>
      <c r="J1562" s="2" t="s">
        <v>2</v>
      </c>
      <c r="K1562" s="2">
        <v>292.89999999999998</v>
      </c>
      <c r="L1562" s="2">
        <v>0</v>
      </c>
      <c r="M1562" s="6" t="s">
        <v>3</v>
      </c>
      <c r="N1562" s="23"/>
      <c r="O1562" s="21" t="str">
        <f>Comodines[[#This Row],[Lat_trunc]]&amp;Comodines[[#This Row],[Lon_trunc]]</f>
        <v>8.4525-72.712</v>
      </c>
      <c r="P1562" s="21">
        <f>MROUND(Datos[[#This Row],[Latitude]],IF(Datos[[#This Row],[Latitude]]&lt;0,-Precisión,Precisión))</f>
        <v>8.4525000000000006</v>
      </c>
      <c r="Q1562" s="21">
        <f>MROUND(Datos[[#This Row],[Longitude]],IF(Datos[[#This Row],[Longitude]]&lt;0,-Precisión,Precisión))</f>
        <v>-72.712000000000003</v>
      </c>
      <c r="R1562" s="1">
        <v>1561</v>
      </c>
      <c r="S1562" s="5" t="b">
        <f>AND(Datos[[#This Row],[Latitude]]&gt;=Latitud_,Datos[[#This Row],[Latitude]]&lt;=_Latitud)</f>
        <v>0</v>
      </c>
      <c r="T1562" s="2" t="b">
        <f>AND(Datos[[#This Row],[Longitude]]&gt;=Longitud_,Datos[[#This Row],[Longitude]]&lt;=_Longitud)</f>
        <v>1</v>
      </c>
      <c r="U1562" s="2" t="b">
        <f>AND(Comodines[[#This Row],[Latitud]],Comodines[[#This Row],[Longitud]])</f>
        <v>0</v>
      </c>
      <c r="V1562" s="2" t="b">
        <f>IF(COUNTIFS($O$2:O1562,Comodines[[#This Row],[LatT&amp;LonT]],$F$2:F1562,Datos[[#This Row],[Acq_date]]-1)=0,TRUE,FALSE)</f>
        <v>1</v>
      </c>
      <c r="W1562" s="2" t="b">
        <f>AND(Comodines[[#This Row],[L&amp;L]],Comodines[[#This Row],[Nuevo_Fuego]])</f>
        <v>0</v>
      </c>
      <c r="X1562" s="2" t="str">
        <f>IF(Comodines[[#This Row],[L&amp;L]],Comodines[[#This Row],[Contador]],"")</f>
        <v/>
      </c>
      <c r="Y1562" s="2" t="str">
        <f>IFERROR(SMALL(Comodines[L&amp;LC1],COUNTA($U$2:U1562)),"")</f>
        <v/>
      </c>
      <c r="Z1562" s="2" t="str">
        <f>IF(AND(Comodines[[#This Row],[Nuevo_Fuego]],Comodines[[#This Row],[L&amp;L]]),Comodines[[#This Row],[Contador]],"")</f>
        <v/>
      </c>
      <c r="AA1562" s="2" t="str">
        <f>IFERROR(SMALL(Comodines[FuegoC1],COUNTA($W$2:W1562)),"")</f>
        <v/>
      </c>
      <c r="AB1562" s="3"/>
      <c r="AD1562" s="3"/>
      <c r="AE1562" s="3"/>
    </row>
    <row r="1563" spans="1:31" ht="15" x14ac:dyDescent="0.25">
      <c r="A1563" s="25">
        <v>10.05768</v>
      </c>
      <c r="B1563" s="18">
        <v>-64.884510000000006</v>
      </c>
      <c r="C1563" s="2">
        <v>346.7</v>
      </c>
      <c r="D1563" s="2">
        <v>0.4</v>
      </c>
      <c r="E1563" s="2">
        <v>0.5</v>
      </c>
      <c r="F1563" s="4">
        <v>42644</v>
      </c>
      <c r="G1563" s="2">
        <v>1755</v>
      </c>
      <c r="H1563" s="2" t="s">
        <v>0</v>
      </c>
      <c r="I1563" s="2" t="s">
        <v>1</v>
      </c>
      <c r="J1563" s="2" t="s">
        <v>2</v>
      </c>
      <c r="K1563" s="2">
        <v>290.10000000000002</v>
      </c>
      <c r="L1563" s="2">
        <v>0</v>
      </c>
      <c r="M1563" s="6" t="s">
        <v>3</v>
      </c>
      <c r="N1563" s="23"/>
      <c r="O1563" s="21" t="str">
        <f>Comodines[[#This Row],[Lat_trunc]]&amp;Comodines[[#This Row],[Lon_trunc]]</f>
        <v>10.0575-64.8845</v>
      </c>
      <c r="P1563" s="21">
        <f>MROUND(Datos[[#This Row],[Latitude]],IF(Datos[[#This Row],[Latitude]]&lt;0,-Precisión,Precisión))</f>
        <v>10.057500000000001</v>
      </c>
      <c r="Q1563" s="21">
        <f>MROUND(Datos[[#This Row],[Longitude]],IF(Datos[[#This Row],[Longitude]]&lt;0,-Precisión,Precisión))</f>
        <v>-64.884500000000003</v>
      </c>
      <c r="R1563" s="1">
        <v>1562</v>
      </c>
      <c r="S1563" s="5" t="b">
        <f>AND(Datos[[#This Row],[Latitude]]&gt;=Latitud_,Datos[[#This Row],[Latitude]]&lt;=_Latitud)</f>
        <v>0</v>
      </c>
      <c r="T1563" s="2" t="b">
        <f>AND(Datos[[#This Row],[Longitude]]&gt;=Longitud_,Datos[[#This Row],[Longitude]]&lt;=_Longitud)</f>
        <v>0</v>
      </c>
      <c r="U1563" s="2" t="b">
        <f>AND(Comodines[[#This Row],[Latitud]],Comodines[[#This Row],[Longitud]])</f>
        <v>0</v>
      </c>
      <c r="V1563" s="2" t="b">
        <f>IF(COUNTIFS($O$2:O1563,Comodines[[#This Row],[LatT&amp;LonT]],$F$2:F1563,Datos[[#This Row],[Acq_date]]-1)=0,TRUE,FALSE)</f>
        <v>1</v>
      </c>
      <c r="W1563" s="2" t="b">
        <f>AND(Comodines[[#This Row],[L&amp;L]],Comodines[[#This Row],[Nuevo_Fuego]])</f>
        <v>0</v>
      </c>
      <c r="X1563" s="2" t="str">
        <f>IF(Comodines[[#This Row],[L&amp;L]],Comodines[[#This Row],[Contador]],"")</f>
        <v/>
      </c>
      <c r="Y1563" s="2" t="str">
        <f>IFERROR(SMALL(Comodines[L&amp;LC1],COUNTA($U$2:U1563)),"")</f>
        <v/>
      </c>
      <c r="Z1563" s="2" t="str">
        <f>IF(AND(Comodines[[#This Row],[Nuevo_Fuego]],Comodines[[#This Row],[L&amp;L]]),Comodines[[#This Row],[Contador]],"")</f>
        <v/>
      </c>
      <c r="AA1563" s="2" t="str">
        <f>IFERROR(SMALL(Comodines[FuegoC1],COUNTA($W$2:W1563)),"")</f>
        <v/>
      </c>
      <c r="AB1563" s="3"/>
      <c r="AD1563" s="3"/>
      <c r="AE1563" s="3"/>
    </row>
    <row r="1564" spans="1:31" ht="15" x14ac:dyDescent="0.25">
      <c r="A1564" s="25">
        <v>10.060739999999999</v>
      </c>
      <c r="B1564" s="18">
        <v>-64.892330000000001</v>
      </c>
      <c r="C1564" s="2">
        <v>339.2</v>
      </c>
      <c r="D1564" s="2">
        <v>0.4</v>
      </c>
      <c r="E1564" s="2">
        <v>0.5</v>
      </c>
      <c r="F1564" s="4">
        <v>42644</v>
      </c>
      <c r="G1564" s="2">
        <v>1755</v>
      </c>
      <c r="H1564" s="2" t="s">
        <v>0</v>
      </c>
      <c r="I1564" s="2" t="s">
        <v>1</v>
      </c>
      <c r="J1564" s="2" t="s">
        <v>2</v>
      </c>
      <c r="K1564" s="2">
        <v>295.7</v>
      </c>
      <c r="L1564" s="2">
        <v>0</v>
      </c>
      <c r="M1564" s="6" t="s">
        <v>3</v>
      </c>
      <c r="N1564" s="23"/>
      <c r="O1564" s="21" t="str">
        <f>Comodines[[#This Row],[Lat_trunc]]&amp;Comodines[[#This Row],[Lon_trunc]]</f>
        <v>10.0605-64.8925</v>
      </c>
      <c r="P1564" s="21">
        <f>MROUND(Datos[[#This Row],[Latitude]],IF(Datos[[#This Row],[Latitude]]&lt;0,-Precisión,Precisión))</f>
        <v>10.060499999999999</v>
      </c>
      <c r="Q1564" s="21">
        <f>MROUND(Datos[[#This Row],[Longitude]],IF(Datos[[#This Row],[Longitude]]&lt;0,-Precisión,Precisión))</f>
        <v>-64.892499999999998</v>
      </c>
      <c r="R1564" s="1">
        <v>1563</v>
      </c>
      <c r="S1564" s="5" t="b">
        <f>AND(Datos[[#This Row],[Latitude]]&gt;=Latitud_,Datos[[#This Row],[Latitude]]&lt;=_Latitud)</f>
        <v>0</v>
      </c>
      <c r="T1564" s="2" t="b">
        <f>AND(Datos[[#This Row],[Longitude]]&gt;=Longitud_,Datos[[#This Row],[Longitude]]&lt;=_Longitud)</f>
        <v>0</v>
      </c>
      <c r="U1564" s="2" t="b">
        <f>AND(Comodines[[#This Row],[Latitud]],Comodines[[#This Row],[Longitud]])</f>
        <v>0</v>
      </c>
      <c r="V1564" s="2" t="b">
        <f>IF(COUNTIFS($O$2:O1564,Comodines[[#This Row],[LatT&amp;LonT]],$F$2:F1564,Datos[[#This Row],[Acq_date]]-1)=0,TRUE,FALSE)</f>
        <v>1</v>
      </c>
      <c r="W1564" s="2" t="b">
        <f>AND(Comodines[[#This Row],[L&amp;L]],Comodines[[#This Row],[Nuevo_Fuego]])</f>
        <v>0</v>
      </c>
      <c r="X1564" s="2" t="str">
        <f>IF(Comodines[[#This Row],[L&amp;L]],Comodines[[#This Row],[Contador]],"")</f>
        <v/>
      </c>
      <c r="Y1564" s="2" t="str">
        <f>IFERROR(SMALL(Comodines[L&amp;LC1],COUNTA($U$2:U1564)),"")</f>
        <v/>
      </c>
      <c r="Z1564" s="2" t="str">
        <f>IF(AND(Comodines[[#This Row],[Nuevo_Fuego]],Comodines[[#This Row],[L&amp;L]]),Comodines[[#This Row],[Contador]],"")</f>
        <v/>
      </c>
      <c r="AA1564" s="2" t="str">
        <f>IFERROR(SMALL(Comodines[FuegoC1],COUNTA($W$2:W1564)),"")</f>
        <v/>
      </c>
      <c r="AB1564" s="3"/>
      <c r="AD1564" s="3"/>
      <c r="AE1564" s="3"/>
    </row>
    <row r="1565" spans="1:31" ht="15" x14ac:dyDescent="0.25">
      <c r="A1565" s="25">
        <v>10.064819999999999</v>
      </c>
      <c r="B1565" s="18">
        <v>-64.892849999999996</v>
      </c>
      <c r="C1565" s="2">
        <v>332.6</v>
      </c>
      <c r="D1565" s="2">
        <v>0.4</v>
      </c>
      <c r="E1565" s="2">
        <v>0.5</v>
      </c>
      <c r="F1565" s="4">
        <v>42644</v>
      </c>
      <c r="G1565" s="2">
        <v>1755</v>
      </c>
      <c r="H1565" s="2" t="s">
        <v>0</v>
      </c>
      <c r="I1565" s="2" t="s">
        <v>1</v>
      </c>
      <c r="J1565" s="2" t="s">
        <v>2</v>
      </c>
      <c r="K1565" s="2">
        <v>292.8</v>
      </c>
      <c r="L1565" s="2">
        <v>0</v>
      </c>
      <c r="M1565" s="6" t="s">
        <v>3</v>
      </c>
      <c r="N1565" s="23"/>
      <c r="O1565" s="21" t="str">
        <f>Comodines[[#This Row],[Lat_trunc]]&amp;Comodines[[#This Row],[Lon_trunc]]</f>
        <v>10.065-64.893</v>
      </c>
      <c r="P1565" s="21">
        <f>MROUND(Datos[[#This Row],[Latitude]],IF(Datos[[#This Row],[Latitude]]&lt;0,-Precisión,Precisión))</f>
        <v>10.065</v>
      </c>
      <c r="Q1565" s="21">
        <f>MROUND(Datos[[#This Row],[Longitude]],IF(Datos[[#This Row],[Longitude]]&lt;0,-Precisión,Precisión))</f>
        <v>-64.893000000000001</v>
      </c>
      <c r="R1565" s="1">
        <v>1564</v>
      </c>
      <c r="S1565" s="5" t="b">
        <f>AND(Datos[[#This Row],[Latitude]]&gt;=Latitud_,Datos[[#This Row],[Latitude]]&lt;=_Latitud)</f>
        <v>0</v>
      </c>
      <c r="T1565" s="2" t="b">
        <f>AND(Datos[[#This Row],[Longitude]]&gt;=Longitud_,Datos[[#This Row],[Longitude]]&lt;=_Longitud)</f>
        <v>0</v>
      </c>
      <c r="U1565" s="2" t="b">
        <f>AND(Comodines[[#This Row],[Latitud]],Comodines[[#This Row],[Longitud]])</f>
        <v>0</v>
      </c>
      <c r="V1565" s="2" t="b">
        <f>IF(COUNTIFS($O$2:O1565,Comodines[[#This Row],[LatT&amp;LonT]],$F$2:F1565,Datos[[#This Row],[Acq_date]]-1)=0,TRUE,FALSE)</f>
        <v>1</v>
      </c>
      <c r="W1565" s="2" t="b">
        <f>AND(Comodines[[#This Row],[L&amp;L]],Comodines[[#This Row],[Nuevo_Fuego]])</f>
        <v>0</v>
      </c>
      <c r="X1565" s="2" t="str">
        <f>IF(Comodines[[#This Row],[L&amp;L]],Comodines[[#This Row],[Contador]],"")</f>
        <v/>
      </c>
      <c r="Y1565" s="2" t="str">
        <f>IFERROR(SMALL(Comodines[L&amp;LC1],COUNTA($U$2:U1565)),"")</f>
        <v/>
      </c>
      <c r="Z1565" s="2" t="str">
        <f>IF(AND(Comodines[[#This Row],[Nuevo_Fuego]],Comodines[[#This Row],[L&amp;L]]),Comodines[[#This Row],[Contador]],"")</f>
        <v/>
      </c>
      <c r="AA1565" s="2" t="str">
        <f>IFERROR(SMALL(Comodines[FuegoC1],COUNTA($W$2:W1565)),"")</f>
        <v/>
      </c>
      <c r="AB1565" s="3"/>
      <c r="AD1565" s="3"/>
      <c r="AE1565" s="3"/>
    </row>
    <row r="1566" spans="1:31" ht="15" x14ac:dyDescent="0.25">
      <c r="A1566" s="25">
        <v>10.07807</v>
      </c>
      <c r="B1566" s="18">
        <v>-64.857519999999994</v>
      </c>
      <c r="C1566" s="2">
        <v>342.6</v>
      </c>
      <c r="D1566" s="2">
        <v>0.4</v>
      </c>
      <c r="E1566" s="2">
        <v>0.5</v>
      </c>
      <c r="F1566" s="4">
        <v>42644</v>
      </c>
      <c r="G1566" s="2">
        <v>1755</v>
      </c>
      <c r="H1566" s="2" t="s">
        <v>0</v>
      </c>
      <c r="I1566" s="2" t="s">
        <v>1</v>
      </c>
      <c r="J1566" s="2" t="s">
        <v>2</v>
      </c>
      <c r="K1566" s="2">
        <v>292.60000000000002</v>
      </c>
      <c r="L1566" s="2">
        <v>0</v>
      </c>
      <c r="M1566" s="6" t="s">
        <v>3</v>
      </c>
      <c r="N1566" s="23"/>
      <c r="O1566" s="21" t="str">
        <f>Comodines[[#This Row],[Lat_trunc]]&amp;Comodines[[#This Row],[Lon_trunc]]</f>
        <v>10.078-64.8575</v>
      </c>
      <c r="P1566" s="21">
        <f>MROUND(Datos[[#This Row],[Latitude]],IF(Datos[[#This Row],[Latitude]]&lt;0,-Precisión,Precisión))</f>
        <v>10.077999999999999</v>
      </c>
      <c r="Q1566" s="21">
        <f>MROUND(Datos[[#This Row],[Longitude]],IF(Datos[[#This Row],[Longitude]]&lt;0,-Precisión,Precisión))</f>
        <v>-64.857500000000002</v>
      </c>
      <c r="R1566" s="1">
        <v>1565</v>
      </c>
      <c r="S1566" s="5" t="b">
        <f>AND(Datos[[#This Row],[Latitude]]&gt;=Latitud_,Datos[[#This Row],[Latitude]]&lt;=_Latitud)</f>
        <v>0</v>
      </c>
      <c r="T1566" s="2" t="b">
        <f>AND(Datos[[#This Row],[Longitude]]&gt;=Longitud_,Datos[[#This Row],[Longitude]]&lt;=_Longitud)</f>
        <v>0</v>
      </c>
      <c r="U1566" s="2" t="b">
        <f>AND(Comodines[[#This Row],[Latitud]],Comodines[[#This Row],[Longitud]])</f>
        <v>0</v>
      </c>
      <c r="V1566" s="2" t="b">
        <f>IF(COUNTIFS($O$2:O1566,Comodines[[#This Row],[LatT&amp;LonT]],$F$2:F1566,Datos[[#This Row],[Acq_date]]-1)=0,TRUE,FALSE)</f>
        <v>1</v>
      </c>
      <c r="W1566" s="2" t="b">
        <f>AND(Comodines[[#This Row],[L&amp;L]],Comodines[[#This Row],[Nuevo_Fuego]])</f>
        <v>0</v>
      </c>
      <c r="X1566" s="2" t="str">
        <f>IF(Comodines[[#This Row],[L&amp;L]],Comodines[[#This Row],[Contador]],"")</f>
        <v/>
      </c>
      <c r="Y1566" s="2" t="str">
        <f>IFERROR(SMALL(Comodines[L&amp;LC1],COUNTA($U$2:U1566)),"")</f>
        <v/>
      </c>
      <c r="Z1566" s="2" t="str">
        <f>IF(AND(Comodines[[#This Row],[Nuevo_Fuego]],Comodines[[#This Row],[L&amp;L]]),Comodines[[#This Row],[Contador]],"")</f>
        <v/>
      </c>
      <c r="AA1566" s="2" t="str">
        <f>IFERROR(SMALL(Comodines[FuegoC1],COUNTA($W$2:W1566)),"")</f>
        <v/>
      </c>
      <c r="AB1566" s="3"/>
      <c r="AD1566" s="3"/>
      <c r="AE1566" s="3"/>
    </row>
    <row r="1567" spans="1:31" ht="15" x14ac:dyDescent="0.25">
      <c r="A1567" s="25">
        <v>10.07704</v>
      </c>
      <c r="B1567" s="18">
        <v>-64.894419999999997</v>
      </c>
      <c r="C1567" s="2">
        <v>340.4</v>
      </c>
      <c r="D1567" s="2">
        <v>0.4</v>
      </c>
      <c r="E1567" s="2">
        <v>0.5</v>
      </c>
      <c r="F1567" s="4">
        <v>42644</v>
      </c>
      <c r="G1567" s="2">
        <v>1755</v>
      </c>
      <c r="H1567" s="2" t="s">
        <v>0</v>
      </c>
      <c r="I1567" s="2" t="s">
        <v>1</v>
      </c>
      <c r="J1567" s="2" t="s">
        <v>2</v>
      </c>
      <c r="K1567" s="2">
        <v>294.8</v>
      </c>
      <c r="L1567" s="2">
        <v>0</v>
      </c>
      <c r="M1567" s="6" t="s">
        <v>3</v>
      </c>
      <c r="N1567" s="23"/>
      <c r="O1567" s="21" t="str">
        <f>Comodines[[#This Row],[Lat_trunc]]&amp;Comodines[[#This Row],[Lon_trunc]]</f>
        <v>10.077-64.8945</v>
      </c>
      <c r="P1567" s="21">
        <f>MROUND(Datos[[#This Row],[Latitude]],IF(Datos[[#This Row],[Latitude]]&lt;0,-Precisión,Precisión))</f>
        <v>10.077</v>
      </c>
      <c r="Q1567" s="21">
        <f>MROUND(Datos[[#This Row],[Longitude]],IF(Datos[[#This Row],[Longitude]]&lt;0,-Precisión,Precisión))</f>
        <v>-64.894500000000008</v>
      </c>
      <c r="R1567" s="1">
        <v>1566</v>
      </c>
      <c r="S1567" s="5" t="b">
        <f>AND(Datos[[#This Row],[Latitude]]&gt;=Latitud_,Datos[[#This Row],[Latitude]]&lt;=_Latitud)</f>
        <v>0</v>
      </c>
      <c r="T1567" s="2" t="b">
        <f>AND(Datos[[#This Row],[Longitude]]&gt;=Longitud_,Datos[[#This Row],[Longitude]]&lt;=_Longitud)</f>
        <v>0</v>
      </c>
      <c r="U1567" s="2" t="b">
        <f>AND(Comodines[[#This Row],[Latitud]],Comodines[[#This Row],[Longitud]])</f>
        <v>0</v>
      </c>
      <c r="V1567" s="2" t="b">
        <f>IF(COUNTIFS($O$2:O1567,Comodines[[#This Row],[LatT&amp;LonT]],$F$2:F1567,Datos[[#This Row],[Acq_date]]-1)=0,TRUE,FALSE)</f>
        <v>1</v>
      </c>
      <c r="W1567" s="2" t="b">
        <f>AND(Comodines[[#This Row],[L&amp;L]],Comodines[[#This Row],[Nuevo_Fuego]])</f>
        <v>0</v>
      </c>
      <c r="X1567" s="2" t="str">
        <f>IF(Comodines[[#This Row],[L&amp;L]],Comodines[[#This Row],[Contador]],"")</f>
        <v/>
      </c>
      <c r="Y1567" s="2" t="str">
        <f>IFERROR(SMALL(Comodines[L&amp;LC1],COUNTA($U$2:U1567)),"")</f>
        <v/>
      </c>
      <c r="Z1567" s="2" t="str">
        <f>IF(AND(Comodines[[#This Row],[Nuevo_Fuego]],Comodines[[#This Row],[L&amp;L]]),Comodines[[#This Row],[Contador]],"")</f>
        <v/>
      </c>
      <c r="AA1567" s="2" t="str">
        <f>IFERROR(SMALL(Comodines[FuegoC1],COUNTA($W$2:W1567)),"")</f>
        <v/>
      </c>
      <c r="AB1567" s="3"/>
      <c r="AD1567" s="3"/>
      <c r="AE1567" s="3"/>
    </row>
    <row r="1568" spans="1:31" ht="15" x14ac:dyDescent="0.25">
      <c r="A1568" s="25">
        <v>10.07708</v>
      </c>
      <c r="B1568" s="18">
        <v>-64.858379999999997</v>
      </c>
      <c r="C1568" s="2">
        <v>350.4</v>
      </c>
      <c r="D1568" s="2">
        <v>0.4</v>
      </c>
      <c r="E1568" s="2">
        <v>0.5</v>
      </c>
      <c r="F1568" s="4">
        <v>42644</v>
      </c>
      <c r="G1568" s="2">
        <v>1755</v>
      </c>
      <c r="H1568" s="2" t="s">
        <v>0</v>
      </c>
      <c r="I1568" s="2" t="s">
        <v>1</v>
      </c>
      <c r="J1568" s="2" t="s">
        <v>2</v>
      </c>
      <c r="K1568" s="2">
        <v>292.89999999999998</v>
      </c>
      <c r="L1568" s="2">
        <v>0</v>
      </c>
      <c r="M1568" s="6" t="s">
        <v>3</v>
      </c>
      <c r="N1568" s="23"/>
      <c r="O1568" s="21" t="str">
        <f>Comodines[[#This Row],[Lat_trunc]]&amp;Comodines[[#This Row],[Lon_trunc]]</f>
        <v>10.077-64.8585</v>
      </c>
      <c r="P1568" s="21">
        <f>MROUND(Datos[[#This Row],[Latitude]],IF(Datos[[#This Row],[Latitude]]&lt;0,-Precisión,Precisión))</f>
        <v>10.077</v>
      </c>
      <c r="Q1568" s="21">
        <f>MROUND(Datos[[#This Row],[Longitude]],IF(Datos[[#This Row],[Longitude]]&lt;0,-Precisión,Precisión))</f>
        <v>-64.858500000000006</v>
      </c>
      <c r="R1568" s="1">
        <v>1567</v>
      </c>
      <c r="S1568" s="5" t="b">
        <f>AND(Datos[[#This Row],[Latitude]]&gt;=Latitud_,Datos[[#This Row],[Latitude]]&lt;=_Latitud)</f>
        <v>0</v>
      </c>
      <c r="T1568" s="2" t="b">
        <f>AND(Datos[[#This Row],[Longitude]]&gt;=Longitud_,Datos[[#This Row],[Longitude]]&lt;=_Longitud)</f>
        <v>0</v>
      </c>
      <c r="U1568" s="2" t="b">
        <f>AND(Comodines[[#This Row],[Latitud]],Comodines[[#This Row],[Longitud]])</f>
        <v>0</v>
      </c>
      <c r="V1568" s="2" t="b">
        <f>IF(COUNTIFS($O$2:O1568,Comodines[[#This Row],[LatT&amp;LonT]],$F$2:F1568,Datos[[#This Row],[Acq_date]]-1)=0,TRUE,FALSE)</f>
        <v>1</v>
      </c>
      <c r="W1568" s="2" t="b">
        <f>AND(Comodines[[#This Row],[L&amp;L]],Comodines[[#This Row],[Nuevo_Fuego]])</f>
        <v>0</v>
      </c>
      <c r="X1568" s="2" t="str">
        <f>IF(Comodines[[#This Row],[L&amp;L]],Comodines[[#This Row],[Contador]],"")</f>
        <v/>
      </c>
      <c r="Y1568" s="2" t="str">
        <f>IFERROR(SMALL(Comodines[L&amp;LC1],COUNTA($U$2:U1568)),"")</f>
        <v/>
      </c>
      <c r="Z1568" s="2" t="str">
        <f>IF(AND(Comodines[[#This Row],[Nuevo_Fuego]],Comodines[[#This Row],[L&amp;L]]),Comodines[[#This Row],[Contador]],"")</f>
        <v/>
      </c>
      <c r="AA1568" s="2" t="str">
        <f>IFERROR(SMALL(Comodines[FuegoC1],COUNTA($W$2:W1568)),"")</f>
        <v/>
      </c>
      <c r="AB1568" s="3"/>
      <c r="AD1568" s="3"/>
      <c r="AE1568" s="3"/>
    </row>
    <row r="1569" spans="1:31" ht="15" x14ac:dyDescent="0.25">
      <c r="A1569" s="25">
        <v>10.0763</v>
      </c>
      <c r="B1569" s="18">
        <v>-64.895340000000004</v>
      </c>
      <c r="C1569" s="2">
        <v>330.8</v>
      </c>
      <c r="D1569" s="2">
        <v>0.4</v>
      </c>
      <c r="E1569" s="2">
        <v>0.5</v>
      </c>
      <c r="F1569" s="4">
        <v>42644</v>
      </c>
      <c r="G1569" s="2">
        <v>1755</v>
      </c>
      <c r="H1569" s="2" t="s">
        <v>0</v>
      </c>
      <c r="I1569" s="2" t="s">
        <v>1</v>
      </c>
      <c r="J1569" s="2" t="s">
        <v>2</v>
      </c>
      <c r="K1569" s="2">
        <v>294.10000000000002</v>
      </c>
      <c r="L1569" s="2">
        <v>0</v>
      </c>
      <c r="M1569" s="6" t="s">
        <v>3</v>
      </c>
      <c r="N1569" s="23"/>
      <c r="O1569" s="21" t="str">
        <f>Comodines[[#This Row],[Lat_trunc]]&amp;Comodines[[#This Row],[Lon_trunc]]</f>
        <v>10.0765-64.8955</v>
      </c>
      <c r="P1569" s="21">
        <f>MROUND(Datos[[#This Row],[Latitude]],IF(Datos[[#This Row],[Latitude]]&lt;0,-Precisión,Precisión))</f>
        <v>10.076499999999999</v>
      </c>
      <c r="Q1569" s="21">
        <f>MROUND(Datos[[#This Row],[Longitude]],IF(Datos[[#This Row],[Longitude]]&lt;0,-Precisión,Precisión))</f>
        <v>-64.895499999999998</v>
      </c>
      <c r="R1569" s="1">
        <v>1568</v>
      </c>
      <c r="S1569" s="5" t="b">
        <f>AND(Datos[[#This Row],[Latitude]]&gt;=Latitud_,Datos[[#This Row],[Latitude]]&lt;=_Latitud)</f>
        <v>0</v>
      </c>
      <c r="T1569" s="2" t="b">
        <f>AND(Datos[[#This Row],[Longitude]]&gt;=Longitud_,Datos[[#This Row],[Longitude]]&lt;=_Longitud)</f>
        <v>0</v>
      </c>
      <c r="U1569" s="2" t="b">
        <f>AND(Comodines[[#This Row],[Latitud]],Comodines[[#This Row],[Longitud]])</f>
        <v>0</v>
      </c>
      <c r="V1569" s="2" t="b">
        <f>IF(COUNTIFS($O$2:O1569,Comodines[[#This Row],[LatT&amp;LonT]],$F$2:F1569,Datos[[#This Row],[Acq_date]]-1)=0,TRUE,FALSE)</f>
        <v>1</v>
      </c>
      <c r="W1569" s="2" t="b">
        <f>AND(Comodines[[#This Row],[L&amp;L]],Comodines[[#This Row],[Nuevo_Fuego]])</f>
        <v>0</v>
      </c>
      <c r="X1569" s="2" t="str">
        <f>IF(Comodines[[#This Row],[L&amp;L]],Comodines[[#This Row],[Contador]],"")</f>
        <v/>
      </c>
      <c r="Y1569" s="2" t="str">
        <f>IFERROR(SMALL(Comodines[L&amp;LC1],COUNTA($U$2:U1569)),"")</f>
        <v/>
      </c>
      <c r="Z1569" s="2" t="str">
        <f>IF(AND(Comodines[[#This Row],[Nuevo_Fuego]],Comodines[[#This Row],[L&amp;L]]),Comodines[[#This Row],[Contador]],"")</f>
        <v/>
      </c>
      <c r="AA1569" s="2" t="str">
        <f>IFERROR(SMALL(Comodines[FuegoC1],COUNTA($W$2:W1569)),"")</f>
        <v/>
      </c>
      <c r="AB1569" s="3"/>
      <c r="AD1569" s="3"/>
      <c r="AE1569" s="3"/>
    </row>
    <row r="1570" spans="1:31" ht="15" x14ac:dyDescent="0.25">
      <c r="A1570" s="25">
        <v>10.08037</v>
      </c>
      <c r="B1570" s="18">
        <v>-64.895870000000002</v>
      </c>
      <c r="C1570" s="2">
        <v>344.2</v>
      </c>
      <c r="D1570" s="2">
        <v>0.4</v>
      </c>
      <c r="E1570" s="2">
        <v>0.5</v>
      </c>
      <c r="F1570" s="4">
        <v>42644</v>
      </c>
      <c r="G1570" s="2">
        <v>1755</v>
      </c>
      <c r="H1570" s="2" t="s">
        <v>0</v>
      </c>
      <c r="I1570" s="2" t="s">
        <v>1</v>
      </c>
      <c r="J1570" s="2" t="s">
        <v>2</v>
      </c>
      <c r="K1570" s="2">
        <v>290.3</v>
      </c>
      <c r="L1570" s="2">
        <v>0</v>
      </c>
      <c r="M1570" s="6" t="s">
        <v>3</v>
      </c>
      <c r="N1570" s="23"/>
      <c r="O1570" s="21" t="str">
        <f>Comodines[[#This Row],[Lat_trunc]]&amp;Comodines[[#This Row],[Lon_trunc]]</f>
        <v>10.0805-64.896</v>
      </c>
      <c r="P1570" s="21">
        <f>MROUND(Datos[[#This Row],[Latitude]],IF(Datos[[#This Row],[Latitude]]&lt;0,-Precisión,Precisión))</f>
        <v>10.080500000000001</v>
      </c>
      <c r="Q1570" s="21">
        <f>MROUND(Datos[[#This Row],[Longitude]],IF(Datos[[#This Row],[Longitude]]&lt;0,-Precisión,Precisión))</f>
        <v>-64.896000000000001</v>
      </c>
      <c r="R1570" s="1">
        <v>1569</v>
      </c>
      <c r="S1570" s="5" t="b">
        <f>AND(Datos[[#This Row],[Latitude]]&gt;=Latitud_,Datos[[#This Row],[Latitude]]&lt;=_Latitud)</f>
        <v>0</v>
      </c>
      <c r="T1570" s="2" t="b">
        <f>AND(Datos[[#This Row],[Longitude]]&gt;=Longitud_,Datos[[#This Row],[Longitude]]&lt;=_Longitud)</f>
        <v>0</v>
      </c>
      <c r="U1570" s="2" t="b">
        <f>AND(Comodines[[#This Row],[Latitud]],Comodines[[#This Row],[Longitud]])</f>
        <v>0</v>
      </c>
      <c r="V1570" s="2" t="b">
        <f>IF(COUNTIFS($O$2:O1570,Comodines[[#This Row],[LatT&amp;LonT]],$F$2:F1570,Datos[[#This Row],[Acq_date]]-1)=0,TRUE,FALSE)</f>
        <v>1</v>
      </c>
      <c r="W1570" s="2" t="b">
        <f>AND(Comodines[[#This Row],[L&amp;L]],Comodines[[#This Row],[Nuevo_Fuego]])</f>
        <v>0</v>
      </c>
      <c r="X1570" s="2" t="str">
        <f>IF(Comodines[[#This Row],[L&amp;L]],Comodines[[#This Row],[Contador]],"")</f>
        <v/>
      </c>
      <c r="Y1570" s="2" t="str">
        <f>IFERROR(SMALL(Comodines[L&amp;LC1],COUNTA($U$2:U1570)),"")</f>
        <v/>
      </c>
      <c r="Z1570" s="2" t="str">
        <f>IF(AND(Comodines[[#This Row],[Nuevo_Fuego]],Comodines[[#This Row],[L&amp;L]]),Comodines[[#This Row],[Contador]],"")</f>
        <v/>
      </c>
      <c r="AA1570" s="2" t="str">
        <f>IFERROR(SMALL(Comodines[FuegoC1],COUNTA($W$2:W1570)),"")</f>
        <v/>
      </c>
      <c r="AB1570" s="3"/>
      <c r="AD1570" s="3"/>
      <c r="AE1570" s="3"/>
    </row>
    <row r="1571" spans="1:31" ht="15" x14ac:dyDescent="0.25">
      <c r="A1571" s="25">
        <v>10.23715</v>
      </c>
      <c r="B1571" s="18">
        <v>-63.809339999999999</v>
      </c>
      <c r="C1571" s="2">
        <v>340.6</v>
      </c>
      <c r="D1571" s="2">
        <v>0.5</v>
      </c>
      <c r="E1571" s="2">
        <v>0.5</v>
      </c>
      <c r="F1571" s="4">
        <v>42644</v>
      </c>
      <c r="G1571" s="2">
        <v>1755</v>
      </c>
      <c r="H1571" s="2" t="s">
        <v>0</v>
      </c>
      <c r="I1571" s="2" t="s">
        <v>1</v>
      </c>
      <c r="J1571" s="2" t="s">
        <v>2</v>
      </c>
      <c r="K1571" s="2">
        <v>289.2</v>
      </c>
      <c r="L1571" s="2">
        <v>0</v>
      </c>
      <c r="M1571" s="6" t="s">
        <v>3</v>
      </c>
      <c r="N1571" s="23"/>
      <c r="O1571" s="21" t="str">
        <f>Comodines[[#This Row],[Lat_trunc]]&amp;Comodines[[#This Row],[Lon_trunc]]</f>
        <v>10.237-63.8095</v>
      </c>
      <c r="P1571" s="21">
        <f>MROUND(Datos[[#This Row],[Latitude]],IF(Datos[[#This Row],[Latitude]]&lt;0,-Precisión,Precisión))</f>
        <v>10.237</v>
      </c>
      <c r="Q1571" s="21">
        <f>MROUND(Datos[[#This Row],[Longitude]],IF(Datos[[#This Row],[Longitude]]&lt;0,-Precisión,Precisión))</f>
        <v>-63.8095</v>
      </c>
      <c r="R1571" s="1">
        <v>1570</v>
      </c>
      <c r="S1571" s="5" t="b">
        <f>AND(Datos[[#This Row],[Latitude]]&gt;=Latitud_,Datos[[#This Row],[Latitude]]&lt;=_Latitud)</f>
        <v>0</v>
      </c>
      <c r="T1571" s="2" t="b">
        <f>AND(Datos[[#This Row],[Longitude]]&gt;=Longitud_,Datos[[#This Row],[Longitude]]&lt;=_Longitud)</f>
        <v>0</v>
      </c>
      <c r="U1571" s="2" t="b">
        <f>AND(Comodines[[#This Row],[Latitud]],Comodines[[#This Row],[Longitud]])</f>
        <v>0</v>
      </c>
      <c r="V1571" s="2" t="b">
        <f>IF(COUNTIFS($O$2:O1571,Comodines[[#This Row],[LatT&amp;LonT]],$F$2:F1571,Datos[[#This Row],[Acq_date]]-1)=0,TRUE,FALSE)</f>
        <v>1</v>
      </c>
      <c r="W1571" s="2" t="b">
        <f>AND(Comodines[[#This Row],[L&amp;L]],Comodines[[#This Row],[Nuevo_Fuego]])</f>
        <v>0</v>
      </c>
      <c r="X1571" s="2" t="str">
        <f>IF(Comodines[[#This Row],[L&amp;L]],Comodines[[#This Row],[Contador]],"")</f>
        <v/>
      </c>
      <c r="Y1571" s="2" t="str">
        <f>IFERROR(SMALL(Comodines[L&amp;LC1],COUNTA($U$2:U1571)),"")</f>
        <v/>
      </c>
      <c r="Z1571" s="2" t="str">
        <f>IF(AND(Comodines[[#This Row],[Nuevo_Fuego]],Comodines[[#This Row],[L&amp;L]]),Comodines[[#This Row],[Contador]],"")</f>
        <v/>
      </c>
      <c r="AA1571" s="2" t="str">
        <f>IFERROR(SMALL(Comodines[FuegoC1],COUNTA($W$2:W1571)),"")</f>
        <v/>
      </c>
      <c r="AB1571" s="3"/>
      <c r="AD1571" s="3"/>
      <c r="AE1571" s="3"/>
    </row>
    <row r="1572" spans="1:31" ht="15" x14ac:dyDescent="0.25">
      <c r="A1572" s="25">
        <v>10.58703</v>
      </c>
      <c r="B1572" s="18">
        <v>-63.052219999999998</v>
      </c>
      <c r="C1572" s="2">
        <v>338.1</v>
      </c>
      <c r="D1572" s="2">
        <v>0.5</v>
      </c>
      <c r="E1572" s="2">
        <v>0.5</v>
      </c>
      <c r="F1572" s="4">
        <v>42644</v>
      </c>
      <c r="G1572" s="2">
        <v>1755</v>
      </c>
      <c r="H1572" s="2" t="s">
        <v>0</v>
      </c>
      <c r="I1572" s="2" t="s">
        <v>1</v>
      </c>
      <c r="J1572" s="2" t="s">
        <v>2</v>
      </c>
      <c r="K1572" s="2">
        <v>287.10000000000002</v>
      </c>
      <c r="L1572" s="2">
        <v>0</v>
      </c>
      <c r="M1572" s="6" t="s">
        <v>3</v>
      </c>
      <c r="N1572" s="23"/>
      <c r="O1572" s="21" t="str">
        <f>Comodines[[#This Row],[Lat_trunc]]&amp;Comodines[[#This Row],[Lon_trunc]]</f>
        <v>10.587-63.052</v>
      </c>
      <c r="P1572" s="21">
        <f>MROUND(Datos[[#This Row],[Latitude]],IF(Datos[[#This Row],[Latitude]]&lt;0,-Precisión,Precisión))</f>
        <v>10.587</v>
      </c>
      <c r="Q1572" s="21">
        <f>MROUND(Datos[[#This Row],[Longitude]],IF(Datos[[#This Row],[Longitude]]&lt;0,-Precisión,Precisión))</f>
        <v>-63.052</v>
      </c>
      <c r="R1572" s="1">
        <v>1571</v>
      </c>
      <c r="S1572" s="5" t="b">
        <f>AND(Datos[[#This Row],[Latitude]]&gt;=Latitud_,Datos[[#This Row],[Latitude]]&lt;=_Latitud)</f>
        <v>0</v>
      </c>
      <c r="T1572" s="2" t="b">
        <f>AND(Datos[[#This Row],[Longitude]]&gt;=Longitud_,Datos[[#This Row],[Longitude]]&lt;=_Longitud)</f>
        <v>0</v>
      </c>
      <c r="U1572" s="2" t="b">
        <f>AND(Comodines[[#This Row],[Latitud]],Comodines[[#This Row],[Longitud]])</f>
        <v>0</v>
      </c>
      <c r="V1572" s="2" t="b">
        <f>IF(COUNTIFS($O$2:O1572,Comodines[[#This Row],[LatT&amp;LonT]],$F$2:F1572,Datos[[#This Row],[Acq_date]]-1)=0,TRUE,FALSE)</f>
        <v>1</v>
      </c>
      <c r="W1572" s="2" t="b">
        <f>AND(Comodines[[#This Row],[L&amp;L]],Comodines[[#This Row],[Nuevo_Fuego]])</f>
        <v>0</v>
      </c>
      <c r="X1572" s="2" t="str">
        <f>IF(Comodines[[#This Row],[L&amp;L]],Comodines[[#This Row],[Contador]],"")</f>
        <v/>
      </c>
      <c r="Y1572" s="2" t="str">
        <f>IFERROR(SMALL(Comodines[L&amp;LC1],COUNTA($U$2:U1572)),"")</f>
        <v/>
      </c>
      <c r="Z1572" s="2" t="str">
        <f>IF(AND(Comodines[[#This Row],[Nuevo_Fuego]],Comodines[[#This Row],[L&amp;L]]),Comodines[[#This Row],[Contador]],"")</f>
        <v/>
      </c>
      <c r="AA1572" s="2" t="str">
        <f>IFERROR(SMALL(Comodines[FuegoC1],COUNTA($W$2:W1572)),"")</f>
        <v/>
      </c>
      <c r="AB1572" s="3"/>
      <c r="AD1572" s="3"/>
      <c r="AE1572" s="3"/>
    </row>
    <row r="1573" spans="1:31" ht="15" x14ac:dyDescent="0.25">
      <c r="A1573" s="25"/>
      <c r="B1573" s="18"/>
      <c r="C1573" s="2"/>
      <c r="D1573" s="2"/>
      <c r="E1573" s="2"/>
      <c r="F1573" s="4"/>
      <c r="G1573" s="2"/>
      <c r="H1573" s="2"/>
      <c r="I1573" s="2"/>
      <c r="J1573" s="2"/>
      <c r="K1573" s="2"/>
      <c r="L1573" s="2"/>
      <c r="M1573" s="6"/>
      <c r="N1573" s="23"/>
      <c r="O1573" s="21" t="str">
        <f>Comodines[[#This Row],[Lat_trunc]]&amp;Comodines[[#This Row],[Lon_trunc]]</f>
        <v>00</v>
      </c>
      <c r="P1573" s="21">
        <f>MROUND(Datos[[#This Row],[Latitude]],IF(Datos[[#This Row],[Latitude]]&lt;0,-Precisión,Precisión))</f>
        <v>0</v>
      </c>
      <c r="Q1573" s="21">
        <f>MROUND(Datos[[#This Row],[Longitude]],IF(Datos[[#This Row],[Longitude]]&lt;0,-Precisión,Precisión))</f>
        <v>0</v>
      </c>
      <c r="R1573" s="1">
        <v>1572</v>
      </c>
      <c r="S1573" s="5" t="b">
        <f>AND(Datos[[#This Row],[Latitude]]&gt;=Latitud_,Datos[[#This Row],[Latitude]]&lt;=_Latitud)</f>
        <v>0</v>
      </c>
      <c r="T1573" s="2" t="b">
        <f>AND(Datos[[#This Row],[Longitude]]&gt;=Longitud_,Datos[[#This Row],[Longitude]]&lt;=_Longitud)</f>
        <v>0</v>
      </c>
      <c r="U1573" s="2" t="b">
        <f>AND(Comodines[[#This Row],[Latitud]],Comodines[[#This Row],[Longitud]])</f>
        <v>0</v>
      </c>
      <c r="V1573" s="2" t="b">
        <f>IF(COUNTIFS($O$2:O1573,Comodines[[#This Row],[LatT&amp;LonT]],$F$2:F1573,Datos[[#This Row],[Acq_date]]-1)=0,TRUE,FALSE)</f>
        <v>1</v>
      </c>
      <c r="W1573" s="2" t="b">
        <f>AND(Comodines[[#This Row],[L&amp;L]],Comodines[[#This Row],[Nuevo_Fuego]])</f>
        <v>0</v>
      </c>
      <c r="X1573" s="2" t="str">
        <f>IF(Comodines[[#This Row],[L&amp;L]],Comodines[[#This Row],[Contador]],"")</f>
        <v/>
      </c>
      <c r="Y1573" s="2" t="str">
        <f>IFERROR(SMALL(Comodines[L&amp;LC1],COUNTA($U$2:U1573)),"")</f>
        <v/>
      </c>
      <c r="Z1573" s="2" t="str">
        <f>IF(AND(Comodines[[#This Row],[Nuevo_Fuego]],Comodines[[#This Row],[L&amp;L]]),Comodines[[#This Row],[Contador]],"")</f>
        <v/>
      </c>
      <c r="AA1573" s="2" t="str">
        <f>IFERROR(SMALL(Comodines[FuegoC1],COUNTA($W$2:W1573)),"")</f>
        <v/>
      </c>
      <c r="AB1573" s="3"/>
      <c r="AD1573" s="3"/>
      <c r="AE1573" s="3"/>
    </row>
    <row r="1574" spans="1:31" ht="15" x14ac:dyDescent="0.25">
      <c r="A1574" s="25"/>
      <c r="B1574" s="18"/>
      <c r="C1574" s="2"/>
      <c r="D1574" s="2"/>
      <c r="E1574" s="2"/>
      <c r="F1574" s="4"/>
      <c r="G1574" s="2"/>
      <c r="H1574" s="2"/>
      <c r="I1574" s="2"/>
      <c r="J1574" s="2"/>
      <c r="K1574" s="2"/>
      <c r="L1574" s="2"/>
      <c r="M1574" s="6"/>
      <c r="N1574" s="23"/>
      <c r="O1574" s="21" t="str">
        <f>Comodines[[#This Row],[Lat_trunc]]&amp;Comodines[[#This Row],[Lon_trunc]]</f>
        <v>00</v>
      </c>
      <c r="P1574" s="21">
        <f>MROUND(Datos[[#This Row],[Latitude]],IF(Datos[[#This Row],[Latitude]]&lt;0,-Precisión,Precisión))</f>
        <v>0</v>
      </c>
      <c r="Q1574" s="21">
        <f>MROUND(Datos[[#This Row],[Longitude]],IF(Datos[[#This Row],[Longitude]]&lt;0,-Precisión,Precisión))</f>
        <v>0</v>
      </c>
      <c r="R1574" s="1">
        <v>1573</v>
      </c>
      <c r="S1574" s="5" t="b">
        <f>AND(Datos[[#This Row],[Latitude]]&gt;=Latitud_,Datos[[#This Row],[Latitude]]&lt;=_Latitud)</f>
        <v>0</v>
      </c>
      <c r="T1574" s="2" t="b">
        <f>AND(Datos[[#This Row],[Longitude]]&gt;=Longitud_,Datos[[#This Row],[Longitude]]&lt;=_Longitud)</f>
        <v>0</v>
      </c>
      <c r="U1574" s="2" t="b">
        <f>AND(Comodines[[#This Row],[Latitud]],Comodines[[#This Row],[Longitud]])</f>
        <v>0</v>
      </c>
      <c r="V1574" s="2" t="b">
        <f>IF(COUNTIFS($O$2:O1574,Comodines[[#This Row],[LatT&amp;LonT]],$F$2:F1574,Datos[[#This Row],[Acq_date]]-1)=0,TRUE,FALSE)</f>
        <v>1</v>
      </c>
      <c r="W1574" s="2" t="b">
        <f>AND(Comodines[[#This Row],[L&amp;L]],Comodines[[#This Row],[Nuevo_Fuego]])</f>
        <v>0</v>
      </c>
      <c r="X1574" s="2" t="str">
        <f>IF(Comodines[[#This Row],[L&amp;L]],Comodines[[#This Row],[Contador]],"")</f>
        <v/>
      </c>
      <c r="Y1574" s="2" t="str">
        <f>IFERROR(SMALL(Comodines[L&amp;LC1],COUNTA($U$2:U1574)),"")</f>
        <v/>
      </c>
      <c r="Z1574" s="2" t="str">
        <f>IF(AND(Comodines[[#This Row],[Nuevo_Fuego]],Comodines[[#This Row],[L&amp;L]]),Comodines[[#This Row],[Contador]],"")</f>
        <v/>
      </c>
      <c r="AA1574" s="2" t="str">
        <f>IFERROR(SMALL(Comodines[FuegoC1],COUNTA($W$2:W1574)),"")</f>
        <v/>
      </c>
      <c r="AB1574" s="3"/>
      <c r="AD1574" s="3"/>
      <c r="AE1574" s="3"/>
    </row>
    <row r="1575" spans="1:31" ht="15" x14ac:dyDescent="0.25">
      <c r="A1575" s="25"/>
      <c r="B1575" s="18"/>
      <c r="C1575" s="2"/>
      <c r="D1575" s="2"/>
      <c r="E1575" s="2"/>
      <c r="F1575" s="4"/>
      <c r="G1575" s="2"/>
      <c r="H1575" s="2"/>
      <c r="I1575" s="2"/>
      <c r="J1575" s="2"/>
      <c r="K1575" s="2"/>
      <c r="L1575" s="2"/>
      <c r="M1575" s="6"/>
      <c r="N1575" s="23"/>
      <c r="O1575" s="21" t="str">
        <f>Comodines[[#This Row],[Lat_trunc]]&amp;Comodines[[#This Row],[Lon_trunc]]</f>
        <v>00</v>
      </c>
      <c r="P1575" s="21">
        <f>MROUND(Datos[[#This Row],[Latitude]],IF(Datos[[#This Row],[Latitude]]&lt;0,-Precisión,Precisión))</f>
        <v>0</v>
      </c>
      <c r="Q1575" s="21">
        <f>MROUND(Datos[[#This Row],[Longitude]],IF(Datos[[#This Row],[Longitude]]&lt;0,-Precisión,Precisión))</f>
        <v>0</v>
      </c>
      <c r="R1575" s="1">
        <v>1574</v>
      </c>
      <c r="S1575" s="5" t="b">
        <f>AND(Datos[[#This Row],[Latitude]]&gt;=Latitud_,Datos[[#This Row],[Latitude]]&lt;=_Latitud)</f>
        <v>0</v>
      </c>
      <c r="T1575" s="2" t="b">
        <f>AND(Datos[[#This Row],[Longitude]]&gt;=Longitud_,Datos[[#This Row],[Longitude]]&lt;=_Longitud)</f>
        <v>0</v>
      </c>
      <c r="U1575" s="2" t="b">
        <f>AND(Comodines[[#This Row],[Latitud]],Comodines[[#This Row],[Longitud]])</f>
        <v>0</v>
      </c>
      <c r="V1575" s="2" t="b">
        <f>IF(COUNTIFS($O$2:O1575,Comodines[[#This Row],[LatT&amp;LonT]],$F$2:F1575,Datos[[#This Row],[Acq_date]]-1)=0,TRUE,FALSE)</f>
        <v>1</v>
      </c>
      <c r="W1575" s="2" t="b">
        <f>AND(Comodines[[#This Row],[L&amp;L]],Comodines[[#This Row],[Nuevo_Fuego]])</f>
        <v>0</v>
      </c>
      <c r="X1575" s="2" t="str">
        <f>IF(Comodines[[#This Row],[L&amp;L]],Comodines[[#This Row],[Contador]],"")</f>
        <v/>
      </c>
      <c r="Y1575" s="2" t="str">
        <f>IFERROR(SMALL(Comodines[L&amp;LC1],COUNTA($U$2:U1575)),"")</f>
        <v/>
      </c>
      <c r="Z1575" s="2" t="str">
        <f>IF(AND(Comodines[[#This Row],[Nuevo_Fuego]],Comodines[[#This Row],[L&amp;L]]),Comodines[[#This Row],[Contador]],"")</f>
        <v/>
      </c>
      <c r="AA1575" s="2" t="str">
        <f>IFERROR(SMALL(Comodines[FuegoC1],COUNTA($W$2:W1575)),"")</f>
        <v/>
      </c>
      <c r="AB1575" s="3"/>
      <c r="AD1575" s="3"/>
      <c r="AE1575" s="3"/>
    </row>
    <row r="1576" spans="1:31" ht="15" x14ac:dyDescent="0.25">
      <c r="A1576" s="25"/>
      <c r="B1576" s="18"/>
      <c r="C1576" s="2"/>
      <c r="D1576" s="2"/>
      <c r="E1576" s="2"/>
      <c r="F1576" s="4"/>
      <c r="G1576" s="2"/>
      <c r="H1576" s="2"/>
      <c r="I1576" s="2"/>
      <c r="J1576" s="2"/>
      <c r="K1576" s="2"/>
      <c r="L1576" s="2"/>
      <c r="M1576" s="6"/>
      <c r="N1576" s="23"/>
      <c r="O1576" s="21" t="str">
        <f>Comodines[[#This Row],[Lat_trunc]]&amp;Comodines[[#This Row],[Lon_trunc]]</f>
        <v>00</v>
      </c>
      <c r="P1576" s="21">
        <f>MROUND(Datos[[#This Row],[Latitude]],IF(Datos[[#This Row],[Latitude]]&lt;0,-Precisión,Precisión))</f>
        <v>0</v>
      </c>
      <c r="Q1576" s="21">
        <f>MROUND(Datos[[#This Row],[Longitude]],IF(Datos[[#This Row],[Longitude]]&lt;0,-Precisión,Precisión))</f>
        <v>0</v>
      </c>
      <c r="R1576" s="1">
        <v>1575</v>
      </c>
      <c r="S1576" s="5" t="b">
        <f>AND(Datos[[#This Row],[Latitude]]&gt;=Latitud_,Datos[[#This Row],[Latitude]]&lt;=_Latitud)</f>
        <v>0</v>
      </c>
      <c r="T1576" s="2" t="b">
        <f>AND(Datos[[#This Row],[Longitude]]&gt;=Longitud_,Datos[[#This Row],[Longitude]]&lt;=_Longitud)</f>
        <v>0</v>
      </c>
      <c r="U1576" s="2" t="b">
        <f>AND(Comodines[[#This Row],[Latitud]],Comodines[[#This Row],[Longitud]])</f>
        <v>0</v>
      </c>
      <c r="V1576" s="2" t="b">
        <f>IF(COUNTIFS($O$2:O1576,Comodines[[#This Row],[LatT&amp;LonT]],$F$2:F1576,Datos[[#This Row],[Acq_date]]-1)=0,TRUE,FALSE)</f>
        <v>1</v>
      </c>
      <c r="W1576" s="2" t="b">
        <f>AND(Comodines[[#This Row],[L&amp;L]],Comodines[[#This Row],[Nuevo_Fuego]])</f>
        <v>0</v>
      </c>
      <c r="X1576" s="2" t="str">
        <f>IF(Comodines[[#This Row],[L&amp;L]],Comodines[[#This Row],[Contador]],"")</f>
        <v/>
      </c>
      <c r="Y1576" s="2" t="str">
        <f>IFERROR(SMALL(Comodines[L&amp;LC1],COUNTA($U$2:U1576)),"")</f>
        <v/>
      </c>
      <c r="Z1576" s="2" t="str">
        <f>IF(AND(Comodines[[#This Row],[Nuevo_Fuego]],Comodines[[#This Row],[L&amp;L]]),Comodines[[#This Row],[Contador]],"")</f>
        <v/>
      </c>
      <c r="AA1576" s="2" t="str">
        <f>IFERROR(SMALL(Comodines[FuegoC1],COUNTA($W$2:W1576)),"")</f>
        <v/>
      </c>
      <c r="AB1576" s="3"/>
      <c r="AD1576" s="3"/>
      <c r="AE1576" s="3"/>
    </row>
    <row r="1577" spans="1:31" ht="15" x14ac:dyDescent="0.25">
      <c r="A1577" s="25"/>
      <c r="B1577" s="18"/>
      <c r="C1577" s="2"/>
      <c r="D1577" s="2"/>
      <c r="E1577" s="2"/>
      <c r="F1577" s="4"/>
      <c r="G1577" s="2"/>
      <c r="H1577" s="2"/>
      <c r="I1577" s="2"/>
      <c r="J1577" s="2"/>
      <c r="K1577" s="2"/>
      <c r="L1577" s="2"/>
      <c r="M1577" s="6"/>
      <c r="N1577" s="23"/>
      <c r="O1577" s="21" t="str">
        <f>Comodines[[#This Row],[Lat_trunc]]&amp;Comodines[[#This Row],[Lon_trunc]]</f>
        <v>00</v>
      </c>
      <c r="P1577" s="21">
        <f>MROUND(Datos[[#This Row],[Latitude]],IF(Datos[[#This Row],[Latitude]]&lt;0,-Precisión,Precisión))</f>
        <v>0</v>
      </c>
      <c r="Q1577" s="21">
        <f>MROUND(Datos[[#This Row],[Longitude]],IF(Datos[[#This Row],[Longitude]]&lt;0,-Precisión,Precisión))</f>
        <v>0</v>
      </c>
      <c r="R1577" s="1">
        <v>1576</v>
      </c>
      <c r="S1577" s="5" t="b">
        <f>AND(Datos[[#This Row],[Latitude]]&gt;=Latitud_,Datos[[#This Row],[Latitude]]&lt;=_Latitud)</f>
        <v>0</v>
      </c>
      <c r="T1577" s="2" t="b">
        <f>AND(Datos[[#This Row],[Longitude]]&gt;=Longitud_,Datos[[#This Row],[Longitude]]&lt;=_Longitud)</f>
        <v>0</v>
      </c>
      <c r="U1577" s="2" t="b">
        <f>AND(Comodines[[#This Row],[Latitud]],Comodines[[#This Row],[Longitud]])</f>
        <v>0</v>
      </c>
      <c r="V1577" s="2" t="b">
        <f>IF(COUNTIFS($O$2:O1577,Comodines[[#This Row],[LatT&amp;LonT]],$F$2:F1577,Datos[[#This Row],[Acq_date]]-1)=0,TRUE,FALSE)</f>
        <v>1</v>
      </c>
      <c r="W1577" s="2" t="b">
        <f>AND(Comodines[[#This Row],[L&amp;L]],Comodines[[#This Row],[Nuevo_Fuego]])</f>
        <v>0</v>
      </c>
      <c r="X1577" s="2" t="str">
        <f>IF(Comodines[[#This Row],[L&amp;L]],Comodines[[#This Row],[Contador]],"")</f>
        <v/>
      </c>
      <c r="Y1577" s="2" t="str">
        <f>IFERROR(SMALL(Comodines[L&amp;LC1],COUNTA($U$2:U1577)),"")</f>
        <v/>
      </c>
      <c r="Z1577" s="2" t="str">
        <f>IF(AND(Comodines[[#This Row],[Nuevo_Fuego]],Comodines[[#This Row],[L&amp;L]]),Comodines[[#This Row],[Contador]],"")</f>
        <v/>
      </c>
      <c r="AA1577" s="2" t="str">
        <f>IFERROR(SMALL(Comodines[FuegoC1],COUNTA($W$2:W1577)),"")</f>
        <v/>
      </c>
      <c r="AB1577" s="3"/>
      <c r="AD1577" s="3"/>
      <c r="AE1577" s="3"/>
    </row>
    <row r="1578" spans="1:31" ht="15" x14ac:dyDescent="0.25">
      <c r="A1578" s="25"/>
      <c r="B1578" s="18"/>
      <c r="C1578" s="2"/>
      <c r="D1578" s="2"/>
      <c r="E1578" s="2"/>
      <c r="F1578" s="4"/>
      <c r="G1578" s="2"/>
      <c r="H1578" s="2"/>
      <c r="I1578" s="2"/>
      <c r="J1578" s="2"/>
      <c r="K1578" s="2"/>
      <c r="L1578" s="2"/>
      <c r="M1578" s="6"/>
      <c r="N1578" s="23"/>
      <c r="O1578" s="21" t="str">
        <f>Comodines[[#This Row],[Lat_trunc]]&amp;Comodines[[#This Row],[Lon_trunc]]</f>
        <v>00</v>
      </c>
      <c r="P1578" s="21">
        <f>MROUND(Datos[[#This Row],[Latitude]],IF(Datos[[#This Row],[Latitude]]&lt;0,-Precisión,Precisión))</f>
        <v>0</v>
      </c>
      <c r="Q1578" s="21">
        <f>MROUND(Datos[[#This Row],[Longitude]],IF(Datos[[#This Row],[Longitude]]&lt;0,-Precisión,Precisión))</f>
        <v>0</v>
      </c>
      <c r="R1578" s="1">
        <v>1577</v>
      </c>
      <c r="S1578" s="5" t="b">
        <f>AND(Datos[[#This Row],[Latitude]]&gt;=Latitud_,Datos[[#This Row],[Latitude]]&lt;=_Latitud)</f>
        <v>0</v>
      </c>
      <c r="T1578" s="2" t="b">
        <f>AND(Datos[[#This Row],[Longitude]]&gt;=Longitud_,Datos[[#This Row],[Longitude]]&lt;=_Longitud)</f>
        <v>0</v>
      </c>
      <c r="U1578" s="2" t="b">
        <f>AND(Comodines[[#This Row],[Latitud]],Comodines[[#This Row],[Longitud]])</f>
        <v>0</v>
      </c>
      <c r="V1578" s="2" t="b">
        <f>IF(COUNTIFS($O$2:O1578,Comodines[[#This Row],[LatT&amp;LonT]],$F$2:F1578,Datos[[#This Row],[Acq_date]]-1)=0,TRUE,FALSE)</f>
        <v>1</v>
      </c>
      <c r="W1578" s="2" t="b">
        <f>AND(Comodines[[#This Row],[L&amp;L]],Comodines[[#This Row],[Nuevo_Fuego]])</f>
        <v>0</v>
      </c>
      <c r="X1578" s="2" t="str">
        <f>IF(Comodines[[#This Row],[L&amp;L]],Comodines[[#This Row],[Contador]],"")</f>
        <v/>
      </c>
      <c r="Y1578" s="2" t="str">
        <f>IFERROR(SMALL(Comodines[L&amp;LC1],COUNTA($U$2:U1578)),"")</f>
        <v/>
      </c>
      <c r="Z1578" s="2" t="str">
        <f>IF(AND(Comodines[[#This Row],[Nuevo_Fuego]],Comodines[[#This Row],[L&amp;L]]),Comodines[[#This Row],[Contador]],"")</f>
        <v/>
      </c>
      <c r="AA1578" s="2" t="str">
        <f>IFERROR(SMALL(Comodines[FuegoC1],COUNTA($W$2:W1578)),"")</f>
        <v/>
      </c>
      <c r="AB1578" s="3"/>
      <c r="AD1578" s="3"/>
      <c r="AE1578" s="3"/>
    </row>
    <row r="1579" spans="1:31" ht="15" x14ac:dyDescent="0.25">
      <c r="A1579" s="25"/>
      <c r="B1579" s="18"/>
      <c r="C1579" s="2"/>
      <c r="D1579" s="2"/>
      <c r="E1579" s="2"/>
      <c r="F1579" s="4"/>
      <c r="G1579" s="2"/>
      <c r="H1579" s="2"/>
      <c r="I1579" s="2"/>
      <c r="J1579" s="2"/>
      <c r="K1579" s="2"/>
      <c r="L1579" s="2"/>
      <c r="M1579" s="6"/>
      <c r="N1579" s="23"/>
      <c r="O1579" s="21" t="str">
        <f>Comodines[[#This Row],[Lat_trunc]]&amp;Comodines[[#This Row],[Lon_trunc]]</f>
        <v>00</v>
      </c>
      <c r="P1579" s="21">
        <f>MROUND(Datos[[#This Row],[Latitude]],IF(Datos[[#This Row],[Latitude]]&lt;0,-Precisión,Precisión))</f>
        <v>0</v>
      </c>
      <c r="Q1579" s="21">
        <f>MROUND(Datos[[#This Row],[Longitude]],IF(Datos[[#This Row],[Longitude]]&lt;0,-Precisión,Precisión))</f>
        <v>0</v>
      </c>
      <c r="R1579" s="1">
        <v>1578</v>
      </c>
      <c r="S1579" s="5" t="b">
        <f>AND(Datos[[#This Row],[Latitude]]&gt;=Latitud_,Datos[[#This Row],[Latitude]]&lt;=_Latitud)</f>
        <v>0</v>
      </c>
      <c r="T1579" s="2" t="b">
        <f>AND(Datos[[#This Row],[Longitude]]&gt;=Longitud_,Datos[[#This Row],[Longitude]]&lt;=_Longitud)</f>
        <v>0</v>
      </c>
      <c r="U1579" s="2" t="b">
        <f>AND(Comodines[[#This Row],[Latitud]],Comodines[[#This Row],[Longitud]])</f>
        <v>0</v>
      </c>
      <c r="V1579" s="2" t="b">
        <f>IF(COUNTIFS($O$2:O1579,Comodines[[#This Row],[LatT&amp;LonT]],$F$2:F1579,Datos[[#This Row],[Acq_date]]-1)=0,TRUE,FALSE)</f>
        <v>1</v>
      </c>
      <c r="W1579" s="2" t="b">
        <f>AND(Comodines[[#This Row],[L&amp;L]],Comodines[[#This Row],[Nuevo_Fuego]])</f>
        <v>0</v>
      </c>
      <c r="X1579" s="2" t="str">
        <f>IF(Comodines[[#This Row],[L&amp;L]],Comodines[[#This Row],[Contador]],"")</f>
        <v/>
      </c>
      <c r="Y1579" s="2" t="str">
        <f>IFERROR(SMALL(Comodines[L&amp;LC1],COUNTA($U$2:U1579)),"")</f>
        <v/>
      </c>
      <c r="Z1579" s="2" t="str">
        <f>IF(AND(Comodines[[#This Row],[Nuevo_Fuego]],Comodines[[#This Row],[L&amp;L]]),Comodines[[#This Row],[Contador]],"")</f>
        <v/>
      </c>
      <c r="AA1579" s="2" t="str">
        <f>IFERROR(SMALL(Comodines[FuegoC1],COUNTA($W$2:W1579)),"")</f>
        <v/>
      </c>
      <c r="AB1579" s="3"/>
      <c r="AD1579" s="3"/>
      <c r="AE1579" s="3"/>
    </row>
    <row r="1580" spans="1:31" ht="15" x14ac:dyDescent="0.25">
      <c r="A1580" s="25"/>
      <c r="B1580" s="18"/>
      <c r="C1580" s="2"/>
      <c r="D1580" s="2"/>
      <c r="E1580" s="2"/>
      <c r="F1580" s="4"/>
      <c r="G1580" s="2"/>
      <c r="H1580" s="2"/>
      <c r="I1580" s="2"/>
      <c r="J1580" s="2"/>
      <c r="K1580" s="2"/>
      <c r="L1580" s="2"/>
      <c r="M1580" s="6"/>
      <c r="N1580" s="23"/>
      <c r="O1580" s="21" t="str">
        <f>Comodines[[#This Row],[Lat_trunc]]&amp;Comodines[[#This Row],[Lon_trunc]]</f>
        <v>00</v>
      </c>
      <c r="P1580" s="21">
        <f>MROUND(Datos[[#This Row],[Latitude]],IF(Datos[[#This Row],[Latitude]]&lt;0,-Precisión,Precisión))</f>
        <v>0</v>
      </c>
      <c r="Q1580" s="21">
        <f>MROUND(Datos[[#This Row],[Longitude]],IF(Datos[[#This Row],[Longitude]]&lt;0,-Precisión,Precisión))</f>
        <v>0</v>
      </c>
      <c r="R1580" s="1">
        <v>1579</v>
      </c>
      <c r="S1580" s="5" t="b">
        <f>AND(Datos[[#This Row],[Latitude]]&gt;=Latitud_,Datos[[#This Row],[Latitude]]&lt;=_Latitud)</f>
        <v>0</v>
      </c>
      <c r="T1580" s="2" t="b">
        <f>AND(Datos[[#This Row],[Longitude]]&gt;=Longitud_,Datos[[#This Row],[Longitude]]&lt;=_Longitud)</f>
        <v>0</v>
      </c>
      <c r="U1580" s="2" t="b">
        <f>AND(Comodines[[#This Row],[Latitud]],Comodines[[#This Row],[Longitud]])</f>
        <v>0</v>
      </c>
      <c r="V1580" s="2" t="b">
        <f>IF(COUNTIFS($O$2:O1580,Comodines[[#This Row],[LatT&amp;LonT]],$F$2:F1580,Datos[[#This Row],[Acq_date]]-1)=0,TRUE,FALSE)</f>
        <v>1</v>
      </c>
      <c r="W1580" s="2" t="b">
        <f>AND(Comodines[[#This Row],[L&amp;L]],Comodines[[#This Row],[Nuevo_Fuego]])</f>
        <v>0</v>
      </c>
      <c r="X1580" s="2" t="str">
        <f>IF(Comodines[[#This Row],[L&amp;L]],Comodines[[#This Row],[Contador]],"")</f>
        <v/>
      </c>
      <c r="Y1580" s="2" t="str">
        <f>IFERROR(SMALL(Comodines[L&amp;LC1],COUNTA($U$2:U1580)),"")</f>
        <v/>
      </c>
      <c r="Z1580" s="2" t="str">
        <f>IF(AND(Comodines[[#This Row],[Nuevo_Fuego]],Comodines[[#This Row],[L&amp;L]]),Comodines[[#This Row],[Contador]],"")</f>
        <v/>
      </c>
      <c r="AA1580" s="2" t="str">
        <f>IFERROR(SMALL(Comodines[FuegoC1],COUNTA($W$2:W1580)),"")</f>
        <v/>
      </c>
      <c r="AB1580" s="3"/>
      <c r="AD1580" s="3"/>
      <c r="AE1580" s="3"/>
    </row>
    <row r="1581" spans="1:31" ht="15" x14ac:dyDescent="0.25">
      <c r="A1581" s="25"/>
      <c r="B1581" s="18"/>
      <c r="C1581" s="2"/>
      <c r="D1581" s="2"/>
      <c r="E1581" s="2"/>
      <c r="F1581" s="4"/>
      <c r="G1581" s="2"/>
      <c r="H1581" s="2"/>
      <c r="I1581" s="2"/>
      <c r="J1581" s="2"/>
      <c r="K1581" s="2"/>
      <c r="L1581" s="2"/>
      <c r="M1581" s="6"/>
      <c r="N1581" s="23"/>
      <c r="O1581" s="21" t="str">
        <f>Comodines[[#This Row],[Lat_trunc]]&amp;Comodines[[#This Row],[Lon_trunc]]</f>
        <v>00</v>
      </c>
      <c r="P1581" s="21">
        <f>MROUND(Datos[[#This Row],[Latitude]],IF(Datos[[#This Row],[Latitude]]&lt;0,-Precisión,Precisión))</f>
        <v>0</v>
      </c>
      <c r="Q1581" s="21">
        <f>MROUND(Datos[[#This Row],[Longitude]],IF(Datos[[#This Row],[Longitude]]&lt;0,-Precisión,Precisión))</f>
        <v>0</v>
      </c>
      <c r="R1581" s="1">
        <v>1580</v>
      </c>
      <c r="S1581" s="5" t="b">
        <f>AND(Datos[[#This Row],[Latitude]]&gt;=Latitud_,Datos[[#This Row],[Latitude]]&lt;=_Latitud)</f>
        <v>0</v>
      </c>
      <c r="T1581" s="2" t="b">
        <f>AND(Datos[[#This Row],[Longitude]]&gt;=Longitud_,Datos[[#This Row],[Longitude]]&lt;=_Longitud)</f>
        <v>0</v>
      </c>
      <c r="U1581" s="2" t="b">
        <f>AND(Comodines[[#This Row],[Latitud]],Comodines[[#This Row],[Longitud]])</f>
        <v>0</v>
      </c>
      <c r="V1581" s="2" t="b">
        <f>IF(COUNTIFS($O$2:O1581,Comodines[[#This Row],[LatT&amp;LonT]],$F$2:F1581,Datos[[#This Row],[Acq_date]]-1)=0,TRUE,FALSE)</f>
        <v>1</v>
      </c>
      <c r="W1581" s="2" t="b">
        <f>AND(Comodines[[#This Row],[L&amp;L]],Comodines[[#This Row],[Nuevo_Fuego]])</f>
        <v>0</v>
      </c>
      <c r="X1581" s="2" t="str">
        <f>IF(Comodines[[#This Row],[L&amp;L]],Comodines[[#This Row],[Contador]],"")</f>
        <v/>
      </c>
      <c r="Y1581" s="2" t="str">
        <f>IFERROR(SMALL(Comodines[L&amp;LC1],COUNTA($U$2:U1581)),"")</f>
        <v/>
      </c>
      <c r="Z1581" s="2" t="str">
        <f>IF(AND(Comodines[[#This Row],[Nuevo_Fuego]],Comodines[[#This Row],[L&amp;L]]),Comodines[[#This Row],[Contador]],"")</f>
        <v/>
      </c>
      <c r="AA1581" s="2" t="str">
        <f>IFERROR(SMALL(Comodines[FuegoC1],COUNTA($W$2:W1581)),"")</f>
        <v/>
      </c>
      <c r="AB1581" s="3"/>
      <c r="AD1581" s="3"/>
      <c r="AE1581" s="3"/>
    </row>
    <row r="1582" spans="1:31" ht="15" x14ac:dyDescent="0.25">
      <c r="A1582" s="25"/>
      <c r="B1582" s="18"/>
      <c r="C1582" s="2"/>
      <c r="D1582" s="2"/>
      <c r="E1582" s="2"/>
      <c r="F1582" s="4"/>
      <c r="G1582" s="2"/>
      <c r="H1582" s="2"/>
      <c r="I1582" s="2"/>
      <c r="J1582" s="2"/>
      <c r="K1582" s="2"/>
      <c r="L1582" s="2"/>
      <c r="M1582" s="6"/>
      <c r="N1582" s="23"/>
      <c r="O1582" s="21" t="str">
        <f>Comodines[[#This Row],[Lat_trunc]]&amp;Comodines[[#This Row],[Lon_trunc]]</f>
        <v>00</v>
      </c>
      <c r="P1582" s="21">
        <f>MROUND(Datos[[#This Row],[Latitude]],IF(Datos[[#This Row],[Latitude]]&lt;0,-Precisión,Precisión))</f>
        <v>0</v>
      </c>
      <c r="Q1582" s="21">
        <f>MROUND(Datos[[#This Row],[Longitude]],IF(Datos[[#This Row],[Longitude]]&lt;0,-Precisión,Precisión))</f>
        <v>0</v>
      </c>
      <c r="R1582" s="1">
        <v>1581</v>
      </c>
      <c r="S1582" s="5" t="b">
        <f>AND(Datos[[#This Row],[Latitude]]&gt;=Latitud_,Datos[[#This Row],[Latitude]]&lt;=_Latitud)</f>
        <v>0</v>
      </c>
      <c r="T1582" s="2" t="b">
        <f>AND(Datos[[#This Row],[Longitude]]&gt;=Longitud_,Datos[[#This Row],[Longitude]]&lt;=_Longitud)</f>
        <v>0</v>
      </c>
      <c r="U1582" s="2" t="b">
        <f>AND(Comodines[[#This Row],[Latitud]],Comodines[[#This Row],[Longitud]])</f>
        <v>0</v>
      </c>
      <c r="V1582" s="2" t="b">
        <f>IF(COUNTIFS($O$2:O1582,Comodines[[#This Row],[LatT&amp;LonT]],$F$2:F1582,Datos[[#This Row],[Acq_date]]-1)=0,TRUE,FALSE)</f>
        <v>1</v>
      </c>
      <c r="W1582" s="2" t="b">
        <f>AND(Comodines[[#This Row],[L&amp;L]],Comodines[[#This Row],[Nuevo_Fuego]])</f>
        <v>0</v>
      </c>
      <c r="X1582" s="2" t="str">
        <f>IF(Comodines[[#This Row],[L&amp;L]],Comodines[[#This Row],[Contador]],"")</f>
        <v/>
      </c>
      <c r="Y1582" s="2" t="str">
        <f>IFERROR(SMALL(Comodines[L&amp;LC1],COUNTA($U$2:U1582)),"")</f>
        <v/>
      </c>
      <c r="Z1582" s="2" t="str">
        <f>IF(AND(Comodines[[#This Row],[Nuevo_Fuego]],Comodines[[#This Row],[L&amp;L]]),Comodines[[#This Row],[Contador]],"")</f>
        <v/>
      </c>
      <c r="AA1582" s="2" t="str">
        <f>IFERROR(SMALL(Comodines[FuegoC1],COUNTA($W$2:W1582)),"")</f>
        <v/>
      </c>
      <c r="AB1582" s="3"/>
      <c r="AD1582" s="3"/>
      <c r="AE1582" s="3"/>
    </row>
    <row r="1583" spans="1:31" ht="15" x14ac:dyDescent="0.25">
      <c r="A1583" s="25"/>
      <c r="B1583" s="18"/>
      <c r="C1583" s="2"/>
      <c r="D1583" s="2"/>
      <c r="E1583" s="2"/>
      <c r="F1583" s="4"/>
      <c r="G1583" s="2"/>
      <c r="H1583" s="2"/>
      <c r="I1583" s="2"/>
      <c r="J1583" s="2"/>
      <c r="K1583" s="2"/>
      <c r="L1583" s="2"/>
      <c r="M1583" s="6"/>
      <c r="N1583" s="23"/>
      <c r="O1583" s="21" t="str">
        <f>Comodines[[#This Row],[Lat_trunc]]&amp;Comodines[[#This Row],[Lon_trunc]]</f>
        <v>00</v>
      </c>
      <c r="P1583" s="21">
        <f>MROUND(Datos[[#This Row],[Latitude]],IF(Datos[[#This Row],[Latitude]]&lt;0,-Precisión,Precisión))</f>
        <v>0</v>
      </c>
      <c r="Q1583" s="21">
        <f>MROUND(Datos[[#This Row],[Longitude]],IF(Datos[[#This Row],[Longitude]]&lt;0,-Precisión,Precisión))</f>
        <v>0</v>
      </c>
      <c r="R1583" s="1">
        <v>1582</v>
      </c>
      <c r="S1583" s="5" t="b">
        <f>AND(Datos[[#This Row],[Latitude]]&gt;=Latitud_,Datos[[#This Row],[Latitude]]&lt;=_Latitud)</f>
        <v>0</v>
      </c>
      <c r="T1583" s="2" t="b">
        <f>AND(Datos[[#This Row],[Longitude]]&gt;=Longitud_,Datos[[#This Row],[Longitude]]&lt;=_Longitud)</f>
        <v>0</v>
      </c>
      <c r="U1583" s="2" t="b">
        <f>AND(Comodines[[#This Row],[Latitud]],Comodines[[#This Row],[Longitud]])</f>
        <v>0</v>
      </c>
      <c r="V1583" s="2" t="b">
        <f>IF(COUNTIFS($O$2:O1583,Comodines[[#This Row],[LatT&amp;LonT]],$F$2:F1583,Datos[[#This Row],[Acq_date]]-1)=0,TRUE,FALSE)</f>
        <v>1</v>
      </c>
      <c r="W1583" s="2" t="b">
        <f>AND(Comodines[[#This Row],[L&amp;L]],Comodines[[#This Row],[Nuevo_Fuego]])</f>
        <v>0</v>
      </c>
      <c r="X1583" s="2" t="str">
        <f>IF(Comodines[[#This Row],[L&amp;L]],Comodines[[#This Row],[Contador]],"")</f>
        <v/>
      </c>
      <c r="Y1583" s="2" t="str">
        <f>IFERROR(SMALL(Comodines[L&amp;LC1],COUNTA($U$2:U1583)),"")</f>
        <v/>
      </c>
      <c r="Z1583" s="2" t="str">
        <f>IF(AND(Comodines[[#This Row],[Nuevo_Fuego]],Comodines[[#This Row],[L&amp;L]]),Comodines[[#This Row],[Contador]],"")</f>
        <v/>
      </c>
      <c r="AA1583" s="2" t="str">
        <f>IFERROR(SMALL(Comodines[FuegoC1],COUNTA($W$2:W1583)),"")</f>
        <v/>
      </c>
      <c r="AB1583" s="3"/>
      <c r="AD1583" s="3"/>
      <c r="AE1583" s="3"/>
    </row>
    <row r="1584" spans="1:31" ht="15" x14ac:dyDescent="0.25">
      <c r="A1584" s="25"/>
      <c r="B1584" s="18"/>
      <c r="C1584" s="2"/>
      <c r="D1584" s="2"/>
      <c r="E1584" s="2"/>
      <c r="F1584" s="4"/>
      <c r="G1584" s="2"/>
      <c r="H1584" s="2"/>
      <c r="I1584" s="2"/>
      <c r="J1584" s="2"/>
      <c r="K1584" s="2"/>
      <c r="L1584" s="2"/>
      <c r="M1584" s="6"/>
      <c r="N1584" s="23"/>
      <c r="O1584" s="21" t="str">
        <f>Comodines[[#This Row],[Lat_trunc]]&amp;Comodines[[#This Row],[Lon_trunc]]</f>
        <v>00</v>
      </c>
      <c r="P1584" s="21">
        <f>MROUND(Datos[[#This Row],[Latitude]],IF(Datos[[#This Row],[Latitude]]&lt;0,-Precisión,Precisión))</f>
        <v>0</v>
      </c>
      <c r="Q1584" s="21">
        <f>MROUND(Datos[[#This Row],[Longitude]],IF(Datos[[#This Row],[Longitude]]&lt;0,-Precisión,Precisión))</f>
        <v>0</v>
      </c>
      <c r="R1584" s="1">
        <v>1583</v>
      </c>
      <c r="S1584" s="5" t="b">
        <f>AND(Datos[[#This Row],[Latitude]]&gt;=Latitud_,Datos[[#This Row],[Latitude]]&lt;=_Latitud)</f>
        <v>0</v>
      </c>
      <c r="T1584" s="2" t="b">
        <f>AND(Datos[[#This Row],[Longitude]]&gt;=Longitud_,Datos[[#This Row],[Longitude]]&lt;=_Longitud)</f>
        <v>0</v>
      </c>
      <c r="U1584" s="2" t="b">
        <f>AND(Comodines[[#This Row],[Latitud]],Comodines[[#This Row],[Longitud]])</f>
        <v>0</v>
      </c>
      <c r="V1584" s="2" t="b">
        <f>IF(COUNTIFS($O$2:O1584,Comodines[[#This Row],[LatT&amp;LonT]],$F$2:F1584,Datos[[#This Row],[Acq_date]]-1)=0,TRUE,FALSE)</f>
        <v>1</v>
      </c>
      <c r="W1584" s="2" t="b">
        <f>AND(Comodines[[#This Row],[L&amp;L]],Comodines[[#This Row],[Nuevo_Fuego]])</f>
        <v>0</v>
      </c>
      <c r="X1584" s="2" t="str">
        <f>IF(Comodines[[#This Row],[L&amp;L]],Comodines[[#This Row],[Contador]],"")</f>
        <v/>
      </c>
      <c r="Y1584" s="2" t="str">
        <f>IFERROR(SMALL(Comodines[L&amp;LC1],COUNTA($U$2:U1584)),"")</f>
        <v/>
      </c>
      <c r="Z1584" s="2" t="str">
        <f>IF(AND(Comodines[[#This Row],[Nuevo_Fuego]],Comodines[[#This Row],[L&amp;L]]),Comodines[[#This Row],[Contador]],"")</f>
        <v/>
      </c>
      <c r="AA1584" s="2" t="str">
        <f>IFERROR(SMALL(Comodines[FuegoC1],COUNTA($W$2:W1584)),"")</f>
        <v/>
      </c>
      <c r="AB1584" s="3"/>
      <c r="AD1584" s="3"/>
      <c r="AE1584" s="3"/>
    </row>
    <row r="1585" spans="1:31" ht="15" x14ac:dyDescent="0.25">
      <c r="A1585" s="25"/>
      <c r="B1585" s="18"/>
      <c r="C1585" s="2"/>
      <c r="D1585" s="2"/>
      <c r="E1585" s="2"/>
      <c r="F1585" s="4"/>
      <c r="G1585" s="2"/>
      <c r="H1585" s="2"/>
      <c r="I1585" s="2"/>
      <c r="J1585" s="2"/>
      <c r="K1585" s="2"/>
      <c r="L1585" s="2"/>
      <c r="M1585" s="6"/>
      <c r="N1585" s="23"/>
      <c r="O1585" s="21" t="str">
        <f>Comodines[[#This Row],[Lat_trunc]]&amp;Comodines[[#This Row],[Lon_trunc]]</f>
        <v>00</v>
      </c>
      <c r="P1585" s="21">
        <f>MROUND(Datos[[#This Row],[Latitude]],IF(Datos[[#This Row],[Latitude]]&lt;0,-Precisión,Precisión))</f>
        <v>0</v>
      </c>
      <c r="Q1585" s="21">
        <f>MROUND(Datos[[#This Row],[Longitude]],IF(Datos[[#This Row],[Longitude]]&lt;0,-Precisión,Precisión))</f>
        <v>0</v>
      </c>
      <c r="R1585" s="1">
        <v>1584</v>
      </c>
      <c r="S1585" s="5" t="b">
        <f>AND(Datos[[#This Row],[Latitude]]&gt;=Latitud_,Datos[[#This Row],[Latitude]]&lt;=_Latitud)</f>
        <v>0</v>
      </c>
      <c r="T1585" s="2" t="b">
        <f>AND(Datos[[#This Row],[Longitude]]&gt;=Longitud_,Datos[[#This Row],[Longitude]]&lt;=_Longitud)</f>
        <v>0</v>
      </c>
      <c r="U1585" s="2" t="b">
        <f>AND(Comodines[[#This Row],[Latitud]],Comodines[[#This Row],[Longitud]])</f>
        <v>0</v>
      </c>
      <c r="V1585" s="2" t="b">
        <f>IF(COUNTIFS($O$2:O1585,Comodines[[#This Row],[LatT&amp;LonT]],$F$2:F1585,Datos[[#This Row],[Acq_date]]-1)=0,TRUE,FALSE)</f>
        <v>1</v>
      </c>
      <c r="W1585" s="2" t="b">
        <f>AND(Comodines[[#This Row],[L&amp;L]],Comodines[[#This Row],[Nuevo_Fuego]])</f>
        <v>0</v>
      </c>
      <c r="X1585" s="2" t="str">
        <f>IF(Comodines[[#This Row],[L&amp;L]],Comodines[[#This Row],[Contador]],"")</f>
        <v/>
      </c>
      <c r="Y1585" s="2" t="str">
        <f>IFERROR(SMALL(Comodines[L&amp;LC1],COUNTA($U$2:U1585)),"")</f>
        <v/>
      </c>
      <c r="Z1585" s="2" t="str">
        <f>IF(AND(Comodines[[#This Row],[Nuevo_Fuego]],Comodines[[#This Row],[L&amp;L]]),Comodines[[#This Row],[Contador]],"")</f>
        <v/>
      </c>
      <c r="AA1585" s="2" t="str">
        <f>IFERROR(SMALL(Comodines[FuegoC1],COUNTA($W$2:W1585)),"")</f>
        <v/>
      </c>
      <c r="AB1585" s="3"/>
      <c r="AD1585" s="3"/>
      <c r="AE1585" s="3"/>
    </row>
    <row r="1586" spans="1:31" ht="15" x14ac:dyDescent="0.25">
      <c r="A1586" s="25"/>
      <c r="B1586" s="18"/>
      <c r="C1586" s="2"/>
      <c r="D1586" s="2"/>
      <c r="E1586" s="2"/>
      <c r="F1586" s="4"/>
      <c r="G1586" s="2"/>
      <c r="H1586" s="2"/>
      <c r="I1586" s="2"/>
      <c r="J1586" s="2"/>
      <c r="K1586" s="2"/>
      <c r="L1586" s="2"/>
      <c r="M1586" s="6"/>
      <c r="N1586" s="23"/>
      <c r="O1586" s="21" t="str">
        <f>Comodines[[#This Row],[Lat_trunc]]&amp;Comodines[[#This Row],[Lon_trunc]]</f>
        <v>00</v>
      </c>
      <c r="P1586" s="21">
        <f>MROUND(Datos[[#This Row],[Latitude]],IF(Datos[[#This Row],[Latitude]]&lt;0,-Precisión,Precisión))</f>
        <v>0</v>
      </c>
      <c r="Q1586" s="21">
        <f>MROUND(Datos[[#This Row],[Longitude]],IF(Datos[[#This Row],[Longitude]]&lt;0,-Precisión,Precisión))</f>
        <v>0</v>
      </c>
      <c r="R1586" s="1">
        <v>1585</v>
      </c>
      <c r="S1586" s="5" t="b">
        <f>AND(Datos[[#This Row],[Latitude]]&gt;=Latitud_,Datos[[#This Row],[Latitude]]&lt;=_Latitud)</f>
        <v>0</v>
      </c>
      <c r="T1586" s="2" t="b">
        <f>AND(Datos[[#This Row],[Longitude]]&gt;=Longitud_,Datos[[#This Row],[Longitude]]&lt;=_Longitud)</f>
        <v>0</v>
      </c>
      <c r="U1586" s="2" t="b">
        <f>AND(Comodines[[#This Row],[Latitud]],Comodines[[#This Row],[Longitud]])</f>
        <v>0</v>
      </c>
      <c r="V1586" s="2" t="b">
        <f>IF(COUNTIFS($O$2:O1586,Comodines[[#This Row],[LatT&amp;LonT]],$F$2:F1586,Datos[[#This Row],[Acq_date]]-1)=0,TRUE,FALSE)</f>
        <v>1</v>
      </c>
      <c r="W1586" s="2" t="b">
        <f>AND(Comodines[[#This Row],[L&amp;L]],Comodines[[#This Row],[Nuevo_Fuego]])</f>
        <v>0</v>
      </c>
      <c r="X1586" s="2" t="str">
        <f>IF(Comodines[[#This Row],[L&amp;L]],Comodines[[#This Row],[Contador]],"")</f>
        <v/>
      </c>
      <c r="Y1586" s="2" t="str">
        <f>IFERROR(SMALL(Comodines[L&amp;LC1],COUNTA($U$2:U1586)),"")</f>
        <v/>
      </c>
      <c r="Z1586" s="2" t="str">
        <f>IF(AND(Comodines[[#This Row],[Nuevo_Fuego]],Comodines[[#This Row],[L&amp;L]]),Comodines[[#This Row],[Contador]],"")</f>
        <v/>
      </c>
      <c r="AA1586" s="2" t="str">
        <f>IFERROR(SMALL(Comodines[FuegoC1],COUNTA($W$2:W1586)),"")</f>
        <v/>
      </c>
      <c r="AB1586" s="3"/>
      <c r="AD1586" s="3"/>
      <c r="AE1586" s="3"/>
    </row>
    <row r="1587" spans="1:31" ht="15" x14ac:dyDescent="0.25">
      <c r="A1587" s="25"/>
      <c r="B1587" s="18"/>
      <c r="C1587" s="2"/>
      <c r="D1587" s="2"/>
      <c r="E1587" s="2"/>
      <c r="F1587" s="4"/>
      <c r="G1587" s="2"/>
      <c r="H1587" s="2"/>
      <c r="I1587" s="2"/>
      <c r="J1587" s="2"/>
      <c r="K1587" s="2"/>
      <c r="L1587" s="2"/>
      <c r="M1587" s="6"/>
      <c r="N1587" s="23"/>
      <c r="O1587" s="21" t="str">
        <f>Comodines[[#This Row],[Lat_trunc]]&amp;Comodines[[#This Row],[Lon_trunc]]</f>
        <v>00</v>
      </c>
      <c r="P1587" s="21">
        <f>MROUND(Datos[[#This Row],[Latitude]],IF(Datos[[#This Row],[Latitude]]&lt;0,-Precisión,Precisión))</f>
        <v>0</v>
      </c>
      <c r="Q1587" s="21">
        <f>MROUND(Datos[[#This Row],[Longitude]],IF(Datos[[#This Row],[Longitude]]&lt;0,-Precisión,Precisión))</f>
        <v>0</v>
      </c>
      <c r="R1587" s="1">
        <v>1586</v>
      </c>
      <c r="S1587" s="5" t="b">
        <f>AND(Datos[[#This Row],[Latitude]]&gt;=Latitud_,Datos[[#This Row],[Latitude]]&lt;=_Latitud)</f>
        <v>0</v>
      </c>
      <c r="T1587" s="2" t="b">
        <f>AND(Datos[[#This Row],[Longitude]]&gt;=Longitud_,Datos[[#This Row],[Longitude]]&lt;=_Longitud)</f>
        <v>0</v>
      </c>
      <c r="U1587" s="2" t="b">
        <f>AND(Comodines[[#This Row],[Latitud]],Comodines[[#This Row],[Longitud]])</f>
        <v>0</v>
      </c>
      <c r="V1587" s="2" t="b">
        <f>IF(COUNTIFS($O$2:O1587,Comodines[[#This Row],[LatT&amp;LonT]],$F$2:F1587,Datos[[#This Row],[Acq_date]]-1)=0,TRUE,FALSE)</f>
        <v>1</v>
      </c>
      <c r="W1587" s="2" t="b">
        <f>AND(Comodines[[#This Row],[L&amp;L]],Comodines[[#This Row],[Nuevo_Fuego]])</f>
        <v>0</v>
      </c>
      <c r="X1587" s="2" t="str">
        <f>IF(Comodines[[#This Row],[L&amp;L]],Comodines[[#This Row],[Contador]],"")</f>
        <v/>
      </c>
      <c r="Y1587" s="2" t="str">
        <f>IFERROR(SMALL(Comodines[L&amp;LC1],COUNTA($U$2:U1587)),"")</f>
        <v/>
      </c>
      <c r="Z1587" s="2" t="str">
        <f>IF(AND(Comodines[[#This Row],[Nuevo_Fuego]],Comodines[[#This Row],[L&amp;L]]),Comodines[[#This Row],[Contador]],"")</f>
        <v/>
      </c>
      <c r="AA1587" s="2" t="str">
        <f>IFERROR(SMALL(Comodines[FuegoC1],COUNTA($W$2:W1587)),"")</f>
        <v/>
      </c>
      <c r="AB1587" s="3"/>
      <c r="AD1587" s="3"/>
      <c r="AE1587" s="3"/>
    </row>
    <row r="1588" spans="1:31" ht="15" x14ac:dyDescent="0.25">
      <c r="A1588" s="25"/>
      <c r="B1588" s="18"/>
      <c r="C1588" s="2"/>
      <c r="D1588" s="2"/>
      <c r="E1588" s="2"/>
      <c r="F1588" s="4"/>
      <c r="G1588" s="2"/>
      <c r="H1588" s="2"/>
      <c r="I1588" s="2"/>
      <c r="J1588" s="2"/>
      <c r="K1588" s="2"/>
      <c r="L1588" s="2"/>
      <c r="M1588" s="6"/>
      <c r="N1588" s="23"/>
      <c r="O1588" s="21" t="str">
        <f>Comodines[[#This Row],[Lat_trunc]]&amp;Comodines[[#This Row],[Lon_trunc]]</f>
        <v>00</v>
      </c>
      <c r="P1588" s="21">
        <f>MROUND(Datos[[#This Row],[Latitude]],IF(Datos[[#This Row],[Latitude]]&lt;0,-Precisión,Precisión))</f>
        <v>0</v>
      </c>
      <c r="Q1588" s="21">
        <f>MROUND(Datos[[#This Row],[Longitude]],IF(Datos[[#This Row],[Longitude]]&lt;0,-Precisión,Precisión))</f>
        <v>0</v>
      </c>
      <c r="R1588" s="1">
        <v>1587</v>
      </c>
      <c r="S1588" s="5" t="b">
        <f>AND(Datos[[#This Row],[Latitude]]&gt;=Latitud_,Datos[[#This Row],[Latitude]]&lt;=_Latitud)</f>
        <v>0</v>
      </c>
      <c r="T1588" s="2" t="b">
        <f>AND(Datos[[#This Row],[Longitude]]&gt;=Longitud_,Datos[[#This Row],[Longitude]]&lt;=_Longitud)</f>
        <v>0</v>
      </c>
      <c r="U1588" s="2" t="b">
        <f>AND(Comodines[[#This Row],[Latitud]],Comodines[[#This Row],[Longitud]])</f>
        <v>0</v>
      </c>
      <c r="V1588" s="2" t="b">
        <f>IF(COUNTIFS($O$2:O1588,Comodines[[#This Row],[LatT&amp;LonT]],$F$2:F1588,Datos[[#This Row],[Acq_date]]-1)=0,TRUE,FALSE)</f>
        <v>1</v>
      </c>
      <c r="W1588" s="2" t="b">
        <f>AND(Comodines[[#This Row],[L&amp;L]],Comodines[[#This Row],[Nuevo_Fuego]])</f>
        <v>0</v>
      </c>
      <c r="X1588" s="2" t="str">
        <f>IF(Comodines[[#This Row],[L&amp;L]],Comodines[[#This Row],[Contador]],"")</f>
        <v/>
      </c>
      <c r="Y1588" s="2" t="str">
        <f>IFERROR(SMALL(Comodines[L&amp;LC1],COUNTA($U$2:U1588)),"")</f>
        <v/>
      </c>
      <c r="Z1588" s="2" t="str">
        <f>IF(AND(Comodines[[#This Row],[Nuevo_Fuego]],Comodines[[#This Row],[L&amp;L]]),Comodines[[#This Row],[Contador]],"")</f>
        <v/>
      </c>
      <c r="AA1588" s="2" t="str">
        <f>IFERROR(SMALL(Comodines[FuegoC1],COUNTA($W$2:W1588)),"")</f>
        <v/>
      </c>
      <c r="AB1588" s="3"/>
      <c r="AD1588" s="3"/>
      <c r="AE1588" s="3"/>
    </row>
    <row r="1589" spans="1:31" ht="15" x14ac:dyDescent="0.25">
      <c r="A1589" s="25"/>
      <c r="B1589" s="18"/>
      <c r="C1589" s="2"/>
      <c r="D1589" s="2"/>
      <c r="E1589" s="2"/>
      <c r="F1589" s="4"/>
      <c r="G1589" s="2"/>
      <c r="H1589" s="2"/>
      <c r="I1589" s="2"/>
      <c r="J1589" s="2"/>
      <c r="K1589" s="2"/>
      <c r="L1589" s="2"/>
      <c r="M1589" s="6"/>
      <c r="N1589" s="23"/>
      <c r="O1589" s="21" t="str">
        <f>Comodines[[#This Row],[Lat_trunc]]&amp;Comodines[[#This Row],[Lon_trunc]]</f>
        <v>00</v>
      </c>
      <c r="P1589" s="21">
        <f>MROUND(Datos[[#This Row],[Latitude]],IF(Datos[[#This Row],[Latitude]]&lt;0,-Precisión,Precisión))</f>
        <v>0</v>
      </c>
      <c r="Q1589" s="21">
        <f>MROUND(Datos[[#This Row],[Longitude]],IF(Datos[[#This Row],[Longitude]]&lt;0,-Precisión,Precisión))</f>
        <v>0</v>
      </c>
      <c r="R1589" s="1">
        <v>1588</v>
      </c>
      <c r="S1589" s="5" t="b">
        <f>AND(Datos[[#This Row],[Latitude]]&gt;=Latitud_,Datos[[#This Row],[Latitude]]&lt;=_Latitud)</f>
        <v>0</v>
      </c>
      <c r="T1589" s="2" t="b">
        <f>AND(Datos[[#This Row],[Longitude]]&gt;=Longitud_,Datos[[#This Row],[Longitude]]&lt;=_Longitud)</f>
        <v>0</v>
      </c>
      <c r="U1589" s="2" t="b">
        <f>AND(Comodines[[#This Row],[Latitud]],Comodines[[#This Row],[Longitud]])</f>
        <v>0</v>
      </c>
      <c r="V1589" s="2" t="b">
        <f>IF(COUNTIFS($O$2:O1589,Comodines[[#This Row],[LatT&amp;LonT]],$F$2:F1589,Datos[[#This Row],[Acq_date]]-1)=0,TRUE,FALSE)</f>
        <v>1</v>
      </c>
      <c r="W1589" s="2" t="b">
        <f>AND(Comodines[[#This Row],[L&amp;L]],Comodines[[#This Row],[Nuevo_Fuego]])</f>
        <v>0</v>
      </c>
      <c r="X1589" s="2" t="str">
        <f>IF(Comodines[[#This Row],[L&amp;L]],Comodines[[#This Row],[Contador]],"")</f>
        <v/>
      </c>
      <c r="Y1589" s="2" t="str">
        <f>IFERROR(SMALL(Comodines[L&amp;LC1],COUNTA($U$2:U1589)),"")</f>
        <v/>
      </c>
      <c r="Z1589" s="2" t="str">
        <f>IF(AND(Comodines[[#This Row],[Nuevo_Fuego]],Comodines[[#This Row],[L&amp;L]]),Comodines[[#This Row],[Contador]],"")</f>
        <v/>
      </c>
      <c r="AA1589" s="2" t="str">
        <f>IFERROR(SMALL(Comodines[FuegoC1],COUNTA($W$2:W1589)),"")</f>
        <v/>
      </c>
      <c r="AB1589" s="3"/>
      <c r="AD1589" s="3"/>
      <c r="AE1589" s="3"/>
    </row>
    <row r="1590" spans="1:31" ht="15" x14ac:dyDescent="0.25">
      <c r="A1590" s="25"/>
      <c r="B1590" s="18"/>
      <c r="C1590" s="2"/>
      <c r="D1590" s="2"/>
      <c r="E1590" s="2"/>
      <c r="F1590" s="4"/>
      <c r="G1590" s="2"/>
      <c r="H1590" s="2"/>
      <c r="I1590" s="2"/>
      <c r="J1590" s="2"/>
      <c r="K1590" s="2"/>
      <c r="L1590" s="2"/>
      <c r="M1590" s="6"/>
      <c r="N1590" s="23"/>
      <c r="O1590" s="21" t="str">
        <f>Comodines[[#This Row],[Lat_trunc]]&amp;Comodines[[#This Row],[Lon_trunc]]</f>
        <v>00</v>
      </c>
      <c r="P1590" s="21">
        <f>MROUND(Datos[[#This Row],[Latitude]],IF(Datos[[#This Row],[Latitude]]&lt;0,-Precisión,Precisión))</f>
        <v>0</v>
      </c>
      <c r="Q1590" s="21">
        <f>MROUND(Datos[[#This Row],[Longitude]],IF(Datos[[#This Row],[Longitude]]&lt;0,-Precisión,Precisión))</f>
        <v>0</v>
      </c>
      <c r="R1590" s="1">
        <v>1589</v>
      </c>
      <c r="S1590" s="5" t="b">
        <f>AND(Datos[[#This Row],[Latitude]]&gt;=Latitud_,Datos[[#This Row],[Latitude]]&lt;=_Latitud)</f>
        <v>0</v>
      </c>
      <c r="T1590" s="2" t="b">
        <f>AND(Datos[[#This Row],[Longitude]]&gt;=Longitud_,Datos[[#This Row],[Longitude]]&lt;=_Longitud)</f>
        <v>0</v>
      </c>
      <c r="U1590" s="2" t="b">
        <f>AND(Comodines[[#This Row],[Latitud]],Comodines[[#This Row],[Longitud]])</f>
        <v>0</v>
      </c>
      <c r="V1590" s="2" t="b">
        <f>IF(COUNTIFS($O$2:O1590,Comodines[[#This Row],[LatT&amp;LonT]],$F$2:F1590,Datos[[#This Row],[Acq_date]]-1)=0,TRUE,FALSE)</f>
        <v>1</v>
      </c>
      <c r="W1590" s="2" t="b">
        <f>AND(Comodines[[#This Row],[L&amp;L]],Comodines[[#This Row],[Nuevo_Fuego]])</f>
        <v>0</v>
      </c>
      <c r="X1590" s="2" t="str">
        <f>IF(Comodines[[#This Row],[L&amp;L]],Comodines[[#This Row],[Contador]],"")</f>
        <v/>
      </c>
      <c r="Y1590" s="2" t="str">
        <f>IFERROR(SMALL(Comodines[L&amp;LC1],COUNTA($U$2:U1590)),"")</f>
        <v/>
      </c>
      <c r="Z1590" s="2" t="str">
        <f>IF(AND(Comodines[[#This Row],[Nuevo_Fuego]],Comodines[[#This Row],[L&amp;L]]),Comodines[[#This Row],[Contador]],"")</f>
        <v/>
      </c>
      <c r="AA1590" s="2" t="str">
        <f>IFERROR(SMALL(Comodines[FuegoC1],COUNTA($W$2:W1590)),"")</f>
        <v/>
      </c>
      <c r="AB1590" s="3"/>
      <c r="AD1590" s="3"/>
      <c r="AE1590" s="3"/>
    </row>
    <row r="1591" spans="1:31" ht="15" x14ac:dyDescent="0.25">
      <c r="A1591" s="25"/>
      <c r="B1591" s="18"/>
      <c r="C1591" s="2"/>
      <c r="D1591" s="2"/>
      <c r="E1591" s="2"/>
      <c r="F1591" s="4"/>
      <c r="G1591" s="2"/>
      <c r="H1591" s="2"/>
      <c r="I1591" s="2"/>
      <c r="J1591" s="2"/>
      <c r="K1591" s="2"/>
      <c r="L1591" s="2"/>
      <c r="M1591" s="6"/>
      <c r="N1591" s="23"/>
      <c r="O1591" s="21" t="str">
        <f>Comodines[[#This Row],[Lat_trunc]]&amp;Comodines[[#This Row],[Lon_trunc]]</f>
        <v>00</v>
      </c>
      <c r="P1591" s="21">
        <f>MROUND(Datos[[#This Row],[Latitude]],IF(Datos[[#This Row],[Latitude]]&lt;0,-Precisión,Precisión))</f>
        <v>0</v>
      </c>
      <c r="Q1591" s="21">
        <f>MROUND(Datos[[#This Row],[Longitude]],IF(Datos[[#This Row],[Longitude]]&lt;0,-Precisión,Precisión))</f>
        <v>0</v>
      </c>
      <c r="R1591" s="1">
        <v>1590</v>
      </c>
      <c r="S1591" s="5" t="b">
        <f>AND(Datos[[#This Row],[Latitude]]&gt;=Latitud_,Datos[[#This Row],[Latitude]]&lt;=_Latitud)</f>
        <v>0</v>
      </c>
      <c r="T1591" s="2" t="b">
        <f>AND(Datos[[#This Row],[Longitude]]&gt;=Longitud_,Datos[[#This Row],[Longitude]]&lt;=_Longitud)</f>
        <v>0</v>
      </c>
      <c r="U1591" s="2" t="b">
        <f>AND(Comodines[[#This Row],[Latitud]],Comodines[[#This Row],[Longitud]])</f>
        <v>0</v>
      </c>
      <c r="V1591" s="2" t="b">
        <f>IF(COUNTIFS($O$2:O1591,Comodines[[#This Row],[LatT&amp;LonT]],$F$2:F1591,Datos[[#This Row],[Acq_date]]-1)=0,TRUE,FALSE)</f>
        <v>1</v>
      </c>
      <c r="W1591" s="2" t="b">
        <f>AND(Comodines[[#This Row],[L&amp;L]],Comodines[[#This Row],[Nuevo_Fuego]])</f>
        <v>0</v>
      </c>
      <c r="X1591" s="2" t="str">
        <f>IF(Comodines[[#This Row],[L&amp;L]],Comodines[[#This Row],[Contador]],"")</f>
        <v/>
      </c>
      <c r="Y1591" s="2" t="str">
        <f>IFERROR(SMALL(Comodines[L&amp;LC1],COUNTA($U$2:U1591)),"")</f>
        <v/>
      </c>
      <c r="Z1591" s="2" t="str">
        <f>IF(AND(Comodines[[#This Row],[Nuevo_Fuego]],Comodines[[#This Row],[L&amp;L]]),Comodines[[#This Row],[Contador]],"")</f>
        <v/>
      </c>
      <c r="AA1591" s="2" t="str">
        <f>IFERROR(SMALL(Comodines[FuegoC1],COUNTA($W$2:W1591)),"")</f>
        <v/>
      </c>
      <c r="AB1591" s="3"/>
      <c r="AD1591" s="3"/>
      <c r="AE1591" s="3"/>
    </row>
    <row r="1592" spans="1:31" ht="15" x14ac:dyDescent="0.25">
      <c r="A1592" s="25"/>
      <c r="B1592" s="18"/>
      <c r="C1592" s="2"/>
      <c r="D1592" s="2"/>
      <c r="E1592" s="2"/>
      <c r="F1592" s="4"/>
      <c r="G1592" s="2"/>
      <c r="H1592" s="2"/>
      <c r="I1592" s="2"/>
      <c r="J1592" s="2"/>
      <c r="K1592" s="2"/>
      <c r="L1592" s="2"/>
      <c r="M1592" s="6"/>
      <c r="N1592" s="23"/>
      <c r="O1592" s="21" t="str">
        <f>Comodines[[#This Row],[Lat_trunc]]&amp;Comodines[[#This Row],[Lon_trunc]]</f>
        <v>00</v>
      </c>
      <c r="P1592" s="21">
        <f>MROUND(Datos[[#This Row],[Latitude]],IF(Datos[[#This Row],[Latitude]]&lt;0,-Precisión,Precisión))</f>
        <v>0</v>
      </c>
      <c r="Q1592" s="21">
        <f>MROUND(Datos[[#This Row],[Longitude]],IF(Datos[[#This Row],[Longitude]]&lt;0,-Precisión,Precisión))</f>
        <v>0</v>
      </c>
      <c r="R1592" s="1">
        <v>1591</v>
      </c>
      <c r="S1592" s="5" t="b">
        <f>AND(Datos[[#This Row],[Latitude]]&gt;=Latitud_,Datos[[#This Row],[Latitude]]&lt;=_Latitud)</f>
        <v>0</v>
      </c>
      <c r="T1592" s="2" t="b">
        <f>AND(Datos[[#This Row],[Longitude]]&gt;=Longitud_,Datos[[#This Row],[Longitude]]&lt;=_Longitud)</f>
        <v>0</v>
      </c>
      <c r="U1592" s="2" t="b">
        <f>AND(Comodines[[#This Row],[Latitud]],Comodines[[#This Row],[Longitud]])</f>
        <v>0</v>
      </c>
      <c r="V1592" s="2" t="b">
        <f>IF(COUNTIFS($O$2:O1592,Comodines[[#This Row],[LatT&amp;LonT]],$F$2:F1592,Datos[[#This Row],[Acq_date]]-1)=0,TRUE,FALSE)</f>
        <v>1</v>
      </c>
      <c r="W1592" s="2" t="b">
        <f>AND(Comodines[[#This Row],[L&amp;L]],Comodines[[#This Row],[Nuevo_Fuego]])</f>
        <v>0</v>
      </c>
      <c r="X1592" s="2" t="str">
        <f>IF(Comodines[[#This Row],[L&amp;L]],Comodines[[#This Row],[Contador]],"")</f>
        <v/>
      </c>
      <c r="Y1592" s="2" t="str">
        <f>IFERROR(SMALL(Comodines[L&amp;LC1],COUNTA($U$2:U1592)),"")</f>
        <v/>
      </c>
      <c r="Z1592" s="2" t="str">
        <f>IF(AND(Comodines[[#This Row],[Nuevo_Fuego]],Comodines[[#This Row],[L&amp;L]]),Comodines[[#This Row],[Contador]],"")</f>
        <v/>
      </c>
      <c r="AA1592" s="2" t="str">
        <f>IFERROR(SMALL(Comodines[FuegoC1],COUNTA($W$2:W1592)),"")</f>
        <v/>
      </c>
      <c r="AB1592" s="3"/>
      <c r="AD1592" s="3"/>
      <c r="AE1592" s="3"/>
    </row>
    <row r="1593" spans="1:31" ht="15" x14ac:dyDescent="0.25">
      <c r="A1593" s="25"/>
      <c r="B1593" s="18"/>
      <c r="C1593" s="2"/>
      <c r="D1593" s="2"/>
      <c r="E1593" s="2"/>
      <c r="F1593" s="4"/>
      <c r="G1593" s="2"/>
      <c r="H1593" s="2"/>
      <c r="I1593" s="2"/>
      <c r="J1593" s="2"/>
      <c r="K1593" s="2"/>
      <c r="L1593" s="2"/>
      <c r="M1593" s="6"/>
      <c r="N1593" s="23"/>
      <c r="O1593" s="21" t="str">
        <f>Comodines[[#This Row],[Lat_trunc]]&amp;Comodines[[#This Row],[Lon_trunc]]</f>
        <v>00</v>
      </c>
      <c r="P1593" s="21">
        <f>MROUND(Datos[[#This Row],[Latitude]],IF(Datos[[#This Row],[Latitude]]&lt;0,-Precisión,Precisión))</f>
        <v>0</v>
      </c>
      <c r="Q1593" s="21">
        <f>MROUND(Datos[[#This Row],[Longitude]],IF(Datos[[#This Row],[Longitude]]&lt;0,-Precisión,Precisión))</f>
        <v>0</v>
      </c>
      <c r="R1593" s="1">
        <v>1592</v>
      </c>
      <c r="S1593" s="5" t="b">
        <f>AND(Datos[[#This Row],[Latitude]]&gt;=Latitud_,Datos[[#This Row],[Latitude]]&lt;=_Latitud)</f>
        <v>0</v>
      </c>
      <c r="T1593" s="2" t="b">
        <f>AND(Datos[[#This Row],[Longitude]]&gt;=Longitud_,Datos[[#This Row],[Longitude]]&lt;=_Longitud)</f>
        <v>0</v>
      </c>
      <c r="U1593" s="2" t="b">
        <f>AND(Comodines[[#This Row],[Latitud]],Comodines[[#This Row],[Longitud]])</f>
        <v>0</v>
      </c>
      <c r="V1593" s="2" t="b">
        <f>IF(COUNTIFS($O$2:O1593,Comodines[[#This Row],[LatT&amp;LonT]],$F$2:F1593,Datos[[#This Row],[Acq_date]]-1)=0,TRUE,FALSE)</f>
        <v>1</v>
      </c>
      <c r="W1593" s="2" t="b">
        <f>AND(Comodines[[#This Row],[L&amp;L]],Comodines[[#This Row],[Nuevo_Fuego]])</f>
        <v>0</v>
      </c>
      <c r="X1593" s="2" t="str">
        <f>IF(Comodines[[#This Row],[L&amp;L]],Comodines[[#This Row],[Contador]],"")</f>
        <v/>
      </c>
      <c r="Y1593" s="2" t="str">
        <f>IFERROR(SMALL(Comodines[L&amp;LC1],COUNTA($U$2:U1593)),"")</f>
        <v/>
      </c>
      <c r="Z1593" s="2" t="str">
        <f>IF(AND(Comodines[[#This Row],[Nuevo_Fuego]],Comodines[[#This Row],[L&amp;L]]),Comodines[[#This Row],[Contador]],"")</f>
        <v/>
      </c>
      <c r="AA1593" s="2" t="str">
        <f>IFERROR(SMALL(Comodines[FuegoC1],COUNTA($W$2:W1593)),"")</f>
        <v/>
      </c>
      <c r="AB1593" s="3"/>
      <c r="AD1593" s="3"/>
      <c r="AE1593" s="3"/>
    </row>
    <row r="1594" spans="1:31" ht="15" x14ac:dyDescent="0.25">
      <c r="A1594" s="25"/>
      <c r="B1594" s="18"/>
      <c r="C1594" s="2"/>
      <c r="D1594" s="2"/>
      <c r="E1594" s="2"/>
      <c r="F1594" s="4"/>
      <c r="G1594" s="2"/>
      <c r="H1594" s="2"/>
      <c r="I1594" s="2"/>
      <c r="J1594" s="2"/>
      <c r="K1594" s="2"/>
      <c r="L1594" s="2"/>
      <c r="M1594" s="6"/>
      <c r="N1594" s="23"/>
      <c r="O1594" s="21" t="str">
        <f>Comodines[[#This Row],[Lat_trunc]]&amp;Comodines[[#This Row],[Lon_trunc]]</f>
        <v>00</v>
      </c>
      <c r="P1594" s="21">
        <f>MROUND(Datos[[#This Row],[Latitude]],IF(Datos[[#This Row],[Latitude]]&lt;0,-Precisión,Precisión))</f>
        <v>0</v>
      </c>
      <c r="Q1594" s="21">
        <f>MROUND(Datos[[#This Row],[Longitude]],IF(Datos[[#This Row],[Longitude]]&lt;0,-Precisión,Precisión))</f>
        <v>0</v>
      </c>
      <c r="R1594" s="1">
        <v>1593</v>
      </c>
      <c r="S1594" s="5" t="b">
        <f>AND(Datos[[#This Row],[Latitude]]&gt;=Latitud_,Datos[[#This Row],[Latitude]]&lt;=_Latitud)</f>
        <v>0</v>
      </c>
      <c r="T1594" s="2" t="b">
        <f>AND(Datos[[#This Row],[Longitude]]&gt;=Longitud_,Datos[[#This Row],[Longitude]]&lt;=_Longitud)</f>
        <v>0</v>
      </c>
      <c r="U1594" s="2" t="b">
        <f>AND(Comodines[[#This Row],[Latitud]],Comodines[[#This Row],[Longitud]])</f>
        <v>0</v>
      </c>
      <c r="V1594" s="2" t="b">
        <f>IF(COUNTIFS($O$2:O1594,Comodines[[#This Row],[LatT&amp;LonT]],$F$2:F1594,Datos[[#This Row],[Acq_date]]-1)=0,TRUE,FALSE)</f>
        <v>1</v>
      </c>
      <c r="W1594" s="2" t="b">
        <f>AND(Comodines[[#This Row],[L&amp;L]],Comodines[[#This Row],[Nuevo_Fuego]])</f>
        <v>0</v>
      </c>
      <c r="X1594" s="2" t="str">
        <f>IF(Comodines[[#This Row],[L&amp;L]],Comodines[[#This Row],[Contador]],"")</f>
        <v/>
      </c>
      <c r="Y1594" s="2" t="str">
        <f>IFERROR(SMALL(Comodines[L&amp;LC1],COUNTA($U$2:U1594)),"")</f>
        <v/>
      </c>
      <c r="Z1594" s="2" t="str">
        <f>IF(AND(Comodines[[#This Row],[Nuevo_Fuego]],Comodines[[#This Row],[L&amp;L]]),Comodines[[#This Row],[Contador]],"")</f>
        <v/>
      </c>
      <c r="AA1594" s="2" t="str">
        <f>IFERROR(SMALL(Comodines[FuegoC1],COUNTA($W$2:W1594)),"")</f>
        <v/>
      </c>
      <c r="AB1594" s="3"/>
      <c r="AD1594" s="3"/>
      <c r="AE1594" s="3"/>
    </row>
    <row r="1595" spans="1:31" ht="15" x14ac:dyDescent="0.25">
      <c r="A1595" s="25"/>
      <c r="B1595" s="18"/>
      <c r="C1595" s="2"/>
      <c r="D1595" s="2"/>
      <c r="E1595" s="2"/>
      <c r="F1595" s="4"/>
      <c r="G1595" s="2"/>
      <c r="H1595" s="2"/>
      <c r="I1595" s="2"/>
      <c r="J1595" s="2"/>
      <c r="K1595" s="2"/>
      <c r="L1595" s="2"/>
      <c r="M1595" s="6"/>
      <c r="N1595" s="23"/>
      <c r="O1595" s="21" t="str">
        <f>Comodines[[#This Row],[Lat_trunc]]&amp;Comodines[[#This Row],[Lon_trunc]]</f>
        <v>00</v>
      </c>
      <c r="P1595" s="21">
        <f>MROUND(Datos[[#This Row],[Latitude]],IF(Datos[[#This Row],[Latitude]]&lt;0,-Precisión,Precisión))</f>
        <v>0</v>
      </c>
      <c r="Q1595" s="21">
        <f>MROUND(Datos[[#This Row],[Longitude]],IF(Datos[[#This Row],[Longitude]]&lt;0,-Precisión,Precisión))</f>
        <v>0</v>
      </c>
      <c r="R1595" s="1">
        <v>1594</v>
      </c>
      <c r="S1595" s="5" t="b">
        <f>AND(Datos[[#This Row],[Latitude]]&gt;=Latitud_,Datos[[#This Row],[Latitude]]&lt;=_Latitud)</f>
        <v>0</v>
      </c>
      <c r="T1595" s="2" t="b">
        <f>AND(Datos[[#This Row],[Longitude]]&gt;=Longitud_,Datos[[#This Row],[Longitude]]&lt;=_Longitud)</f>
        <v>0</v>
      </c>
      <c r="U1595" s="2" t="b">
        <f>AND(Comodines[[#This Row],[Latitud]],Comodines[[#This Row],[Longitud]])</f>
        <v>0</v>
      </c>
      <c r="V1595" s="2" t="b">
        <f>IF(COUNTIFS($O$2:O1595,Comodines[[#This Row],[LatT&amp;LonT]],$F$2:F1595,Datos[[#This Row],[Acq_date]]-1)=0,TRUE,FALSE)</f>
        <v>1</v>
      </c>
      <c r="W1595" s="2" t="b">
        <f>AND(Comodines[[#This Row],[L&amp;L]],Comodines[[#This Row],[Nuevo_Fuego]])</f>
        <v>0</v>
      </c>
      <c r="X1595" s="2" t="str">
        <f>IF(Comodines[[#This Row],[L&amp;L]],Comodines[[#This Row],[Contador]],"")</f>
        <v/>
      </c>
      <c r="Y1595" s="2" t="str">
        <f>IFERROR(SMALL(Comodines[L&amp;LC1],COUNTA($U$2:U1595)),"")</f>
        <v/>
      </c>
      <c r="Z1595" s="2" t="str">
        <f>IF(AND(Comodines[[#This Row],[Nuevo_Fuego]],Comodines[[#This Row],[L&amp;L]]),Comodines[[#This Row],[Contador]],"")</f>
        <v/>
      </c>
      <c r="AA1595" s="2" t="str">
        <f>IFERROR(SMALL(Comodines[FuegoC1],COUNTA($W$2:W1595)),"")</f>
        <v/>
      </c>
      <c r="AB1595" s="3"/>
      <c r="AD1595" s="3"/>
      <c r="AE1595" s="3"/>
    </row>
    <row r="1596" spans="1:31" ht="15" x14ac:dyDescent="0.25">
      <c r="A1596" s="25"/>
      <c r="B1596" s="18"/>
      <c r="C1596" s="2"/>
      <c r="D1596" s="2"/>
      <c r="E1596" s="2"/>
      <c r="F1596" s="4"/>
      <c r="G1596" s="2"/>
      <c r="H1596" s="2"/>
      <c r="I1596" s="2"/>
      <c r="J1596" s="2"/>
      <c r="K1596" s="2"/>
      <c r="L1596" s="2"/>
      <c r="M1596" s="6"/>
      <c r="N1596" s="23"/>
      <c r="O1596" s="21" t="str">
        <f>Comodines[[#This Row],[Lat_trunc]]&amp;Comodines[[#This Row],[Lon_trunc]]</f>
        <v>00</v>
      </c>
      <c r="P1596" s="21">
        <f>MROUND(Datos[[#This Row],[Latitude]],IF(Datos[[#This Row],[Latitude]]&lt;0,-Precisión,Precisión))</f>
        <v>0</v>
      </c>
      <c r="Q1596" s="21">
        <f>MROUND(Datos[[#This Row],[Longitude]],IF(Datos[[#This Row],[Longitude]]&lt;0,-Precisión,Precisión))</f>
        <v>0</v>
      </c>
      <c r="R1596" s="1">
        <v>1595</v>
      </c>
      <c r="S1596" s="5" t="b">
        <f>AND(Datos[[#This Row],[Latitude]]&gt;=Latitud_,Datos[[#This Row],[Latitude]]&lt;=_Latitud)</f>
        <v>0</v>
      </c>
      <c r="T1596" s="2" t="b">
        <f>AND(Datos[[#This Row],[Longitude]]&gt;=Longitud_,Datos[[#This Row],[Longitude]]&lt;=_Longitud)</f>
        <v>0</v>
      </c>
      <c r="U1596" s="2" t="b">
        <f>AND(Comodines[[#This Row],[Latitud]],Comodines[[#This Row],[Longitud]])</f>
        <v>0</v>
      </c>
      <c r="V1596" s="2" t="b">
        <f>IF(COUNTIFS($O$2:O1596,Comodines[[#This Row],[LatT&amp;LonT]],$F$2:F1596,Datos[[#This Row],[Acq_date]]-1)=0,TRUE,FALSE)</f>
        <v>1</v>
      </c>
      <c r="W1596" s="2" t="b">
        <f>AND(Comodines[[#This Row],[L&amp;L]],Comodines[[#This Row],[Nuevo_Fuego]])</f>
        <v>0</v>
      </c>
      <c r="X1596" s="2" t="str">
        <f>IF(Comodines[[#This Row],[L&amp;L]],Comodines[[#This Row],[Contador]],"")</f>
        <v/>
      </c>
      <c r="Y1596" s="2" t="str">
        <f>IFERROR(SMALL(Comodines[L&amp;LC1],COUNTA($U$2:U1596)),"")</f>
        <v/>
      </c>
      <c r="Z1596" s="2" t="str">
        <f>IF(AND(Comodines[[#This Row],[Nuevo_Fuego]],Comodines[[#This Row],[L&amp;L]]),Comodines[[#This Row],[Contador]],"")</f>
        <v/>
      </c>
      <c r="AA1596" s="2" t="str">
        <f>IFERROR(SMALL(Comodines[FuegoC1],COUNTA($W$2:W1596)),"")</f>
        <v/>
      </c>
      <c r="AB1596" s="3"/>
      <c r="AD1596" s="3"/>
      <c r="AE1596" s="3"/>
    </row>
    <row r="1597" spans="1:31" ht="15" x14ac:dyDescent="0.25">
      <c r="A1597" s="25"/>
      <c r="B1597" s="18"/>
      <c r="C1597" s="2"/>
      <c r="D1597" s="2"/>
      <c r="E1597" s="2"/>
      <c r="F1597" s="4"/>
      <c r="G1597" s="2"/>
      <c r="H1597" s="2"/>
      <c r="I1597" s="2"/>
      <c r="J1597" s="2"/>
      <c r="K1597" s="2"/>
      <c r="L1597" s="2"/>
      <c r="M1597" s="6"/>
      <c r="N1597" s="23"/>
      <c r="O1597" s="21" t="str">
        <f>Comodines[[#This Row],[Lat_trunc]]&amp;Comodines[[#This Row],[Lon_trunc]]</f>
        <v>00</v>
      </c>
      <c r="P1597" s="21">
        <f>MROUND(Datos[[#This Row],[Latitude]],IF(Datos[[#This Row],[Latitude]]&lt;0,-Precisión,Precisión))</f>
        <v>0</v>
      </c>
      <c r="Q1597" s="21">
        <f>MROUND(Datos[[#This Row],[Longitude]],IF(Datos[[#This Row],[Longitude]]&lt;0,-Precisión,Precisión))</f>
        <v>0</v>
      </c>
      <c r="R1597" s="1">
        <v>1596</v>
      </c>
      <c r="S1597" s="5" t="b">
        <f>AND(Datos[[#This Row],[Latitude]]&gt;=Latitud_,Datos[[#This Row],[Latitude]]&lt;=_Latitud)</f>
        <v>0</v>
      </c>
      <c r="T1597" s="2" t="b">
        <f>AND(Datos[[#This Row],[Longitude]]&gt;=Longitud_,Datos[[#This Row],[Longitude]]&lt;=_Longitud)</f>
        <v>0</v>
      </c>
      <c r="U1597" s="2" t="b">
        <f>AND(Comodines[[#This Row],[Latitud]],Comodines[[#This Row],[Longitud]])</f>
        <v>0</v>
      </c>
      <c r="V1597" s="2" t="b">
        <f>IF(COUNTIFS($O$2:O1597,Comodines[[#This Row],[LatT&amp;LonT]],$F$2:F1597,Datos[[#This Row],[Acq_date]]-1)=0,TRUE,FALSE)</f>
        <v>1</v>
      </c>
      <c r="W1597" s="2" t="b">
        <f>AND(Comodines[[#This Row],[L&amp;L]],Comodines[[#This Row],[Nuevo_Fuego]])</f>
        <v>0</v>
      </c>
      <c r="X1597" s="2" t="str">
        <f>IF(Comodines[[#This Row],[L&amp;L]],Comodines[[#This Row],[Contador]],"")</f>
        <v/>
      </c>
      <c r="Y1597" s="2" t="str">
        <f>IFERROR(SMALL(Comodines[L&amp;LC1],COUNTA($U$2:U1597)),"")</f>
        <v/>
      </c>
      <c r="Z1597" s="2" t="str">
        <f>IF(AND(Comodines[[#This Row],[Nuevo_Fuego]],Comodines[[#This Row],[L&amp;L]]),Comodines[[#This Row],[Contador]],"")</f>
        <v/>
      </c>
      <c r="AA1597" s="2" t="str">
        <f>IFERROR(SMALL(Comodines[FuegoC1],COUNTA($W$2:W1597)),"")</f>
        <v/>
      </c>
      <c r="AB1597" s="3"/>
      <c r="AD1597" s="3"/>
      <c r="AE1597" s="3"/>
    </row>
    <row r="1598" spans="1:31" ht="15" x14ac:dyDescent="0.25">
      <c r="A1598" s="25"/>
      <c r="B1598" s="19"/>
      <c r="C1598" s="11"/>
      <c r="D1598" s="11"/>
      <c r="E1598" s="11"/>
      <c r="F1598" s="12"/>
      <c r="G1598" s="11"/>
      <c r="H1598" s="11"/>
      <c r="I1598" s="11"/>
      <c r="J1598" s="11"/>
      <c r="K1598" s="11"/>
      <c r="L1598" s="11"/>
      <c r="M1598" s="13"/>
      <c r="N1598" s="23"/>
      <c r="O1598" s="22" t="str">
        <f>Comodines[[#This Row],[Lat_trunc]]&amp;Comodines[[#This Row],[Lon_trunc]]</f>
        <v>00</v>
      </c>
      <c r="P1598" s="22">
        <f>MROUND(Datos[[#This Row],[Latitude]],IF(Datos[[#This Row],[Latitude]]&lt;0,-Precisión,Precisión))</f>
        <v>0</v>
      </c>
      <c r="Q1598" s="22">
        <f>MROUND(Datos[[#This Row],[Longitude]],IF(Datos[[#This Row],[Longitude]]&lt;0,-Precisión,Precisión))</f>
        <v>0</v>
      </c>
      <c r="R1598" s="1">
        <v>1597</v>
      </c>
      <c r="S1598" s="10" t="b">
        <f>AND(Datos[[#This Row],[Latitude]]&gt;=Latitud_,Datos[[#This Row],[Latitude]]&lt;=_Latitud)</f>
        <v>0</v>
      </c>
      <c r="T1598" s="11" t="b">
        <f>AND(Datos[[#This Row],[Longitude]]&gt;=Longitud_,Datos[[#This Row],[Longitude]]&lt;=_Longitud)</f>
        <v>0</v>
      </c>
      <c r="U1598" s="11" t="b">
        <f>AND(Comodines[[#This Row],[Latitud]],Comodines[[#This Row],[Longitud]])</f>
        <v>0</v>
      </c>
      <c r="V1598" s="2" t="b">
        <f>IF(COUNTIFS($O$2:O1598,Comodines[[#This Row],[LatT&amp;LonT]],$F$2:F1598,Datos[[#This Row],[Acq_date]]-1)=0,TRUE,FALSE)</f>
        <v>1</v>
      </c>
      <c r="W1598" s="2" t="b">
        <f>AND(Comodines[[#This Row],[L&amp;L]],Comodines[[#This Row],[Nuevo_Fuego]])</f>
        <v>0</v>
      </c>
      <c r="X1598" s="2" t="str">
        <f>IF(Comodines[[#This Row],[L&amp;L]],Comodines[[#This Row],[Contador]],"")</f>
        <v/>
      </c>
      <c r="Y1598" s="11" t="str">
        <f>IFERROR(SMALL(Comodines[L&amp;LC1],COUNTA($U$2:U1598)),"")</f>
        <v/>
      </c>
      <c r="Z1598" s="11" t="str">
        <f>IF(AND(Comodines[[#This Row],[Nuevo_Fuego]],Comodines[[#This Row],[L&amp;L]]),Comodines[[#This Row],[Contador]],"")</f>
        <v/>
      </c>
      <c r="AA1598" s="11" t="str">
        <f>IFERROR(SMALL(Comodines[FuegoC1],COUNTA($W$2:W1598)),"")</f>
        <v/>
      </c>
      <c r="AB1598" s="3"/>
      <c r="AD1598" s="3"/>
      <c r="AE1598" s="3"/>
    </row>
    <row r="1599" spans="1:31" x14ac:dyDescent="0.25">
      <c r="O1599" s="3"/>
      <c r="P1599" s="3"/>
      <c r="Y1599" s="3"/>
      <c r="AB1599" s="3"/>
    </row>
    <row r="1600" spans="1:31" x14ac:dyDescent="0.25">
      <c r="O1600" s="3"/>
      <c r="P1600" s="3"/>
      <c r="Y1600" s="3"/>
      <c r="AB1600" s="3"/>
    </row>
    <row r="1601" spans="15:28" x14ac:dyDescent="0.25">
      <c r="O1601" s="3"/>
      <c r="P1601" s="3"/>
      <c r="Y1601" s="3"/>
      <c r="AB1601" s="3"/>
    </row>
    <row r="1602" spans="15:28" x14ac:dyDescent="0.25">
      <c r="O1602" s="3"/>
      <c r="P1602" s="3"/>
      <c r="Y1602" s="3"/>
      <c r="AB1602" s="3"/>
    </row>
    <row r="1603" spans="15:28" x14ac:dyDescent="0.25">
      <c r="O1603" s="3"/>
      <c r="P1603" s="3"/>
      <c r="Y1603" s="3"/>
      <c r="AB1603" s="3"/>
    </row>
  </sheetData>
  <pageMargins left="0.7" right="0.7" top="0.75" bottom="0.75" header="0.3" footer="0.3"/>
  <pageSetup paperSize="128" orientation="portrait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22" workbookViewId="0">
      <selection activeCell="M47" sqref="M47"/>
    </sheetView>
  </sheetViews>
  <sheetFormatPr defaultRowHeight="13.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4"/>
  <sheetViews>
    <sheetView workbookViewId="0">
      <selection activeCell="G4" sqref="B4:G4"/>
    </sheetView>
  </sheetViews>
  <sheetFormatPr defaultRowHeight="13.5" x14ac:dyDescent="0.25"/>
  <sheetData>
    <row r="1" spans="2:2" x14ac:dyDescent="0.25">
      <c r="B1" s="26" t="s">
        <v>36</v>
      </c>
    </row>
    <row r="4" spans="2:2" x14ac:dyDescent="0.25">
      <c r="B4" s="26" t="s">
        <v>37</v>
      </c>
    </row>
  </sheetData>
  <hyperlinks>
    <hyperlink ref="B1" r:id="rId1"/>
    <hyperlink ref="B4" r:id="rId2"/>
  </hyperlinks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98"/>
  <sheetViews>
    <sheetView workbookViewId="0">
      <selection activeCell="E17" sqref="E17"/>
    </sheetView>
  </sheetViews>
  <sheetFormatPr defaultColWidth="11.42578125" defaultRowHeight="13.5" x14ac:dyDescent="0.25"/>
  <cols>
    <col min="2" max="2" width="11.85546875" customWidth="1"/>
  </cols>
  <sheetData>
    <row r="1" spans="1:2" ht="15" x14ac:dyDescent="0.3">
      <c r="A1" s="15" t="s">
        <v>9</v>
      </c>
      <c r="B1" s="16" t="s">
        <v>10</v>
      </c>
    </row>
    <row r="2" spans="1:2" x14ac:dyDescent="0.25">
      <c r="A2" s="5">
        <f>IFERROR(INDEX(Datos[Latitude],Comodines[[#This Row],[L&amp;LC2]]),"")</f>
        <v>18.931550000000001</v>
      </c>
      <c r="B2" s="6">
        <f>IFERROR(INDEX(Datos[Longitude],Comodines[[#This Row],[L&amp;LC2]]),"")</f>
        <v>-70.354839999999996</v>
      </c>
    </row>
    <row r="3" spans="1:2" x14ac:dyDescent="0.25">
      <c r="A3" s="5">
        <f>IFERROR(INDEX(Datos[Latitude],Comodines[[#This Row],[L&amp;LC2]]),"")</f>
        <v>18.928509999999999</v>
      </c>
      <c r="B3" s="6">
        <f>IFERROR(INDEX(Datos[Longitude],Comodines[[#This Row],[L&amp;LC2]]),"")</f>
        <v>-70.356620000000007</v>
      </c>
    </row>
    <row r="4" spans="1:2" x14ac:dyDescent="0.25">
      <c r="A4" s="5">
        <f>IFERROR(INDEX(Datos[Latitude],Comodines[[#This Row],[L&amp;LC2]]),"")</f>
        <v>18.92745</v>
      </c>
      <c r="B4" s="6">
        <f>IFERROR(INDEX(Datos[Longitude],Comodines[[#This Row],[L&amp;LC2]]),"")</f>
        <v>-70.35127</v>
      </c>
    </row>
    <row r="5" spans="1:2" x14ac:dyDescent="0.25">
      <c r="A5" s="5">
        <f>IFERROR(INDEX(Datos[Latitude],Comodines[[#This Row],[L&amp;LC2]]),"")</f>
        <v>18.498999999999999</v>
      </c>
      <c r="B5" s="6">
        <f>IFERROR(INDEX(Datos[Longitude],Comodines[[#This Row],[L&amp;LC2]]),"")</f>
        <v>-70.915409999999994</v>
      </c>
    </row>
    <row r="6" spans="1:2" x14ac:dyDescent="0.25">
      <c r="A6" s="5">
        <f>IFERROR(INDEX(Datos[Latitude],Comodines[[#This Row],[L&amp;LC2]]),"")</f>
        <v>18.500679999999999</v>
      </c>
      <c r="B6" s="6">
        <f>IFERROR(INDEX(Datos[Longitude],Comodines[[#This Row],[L&amp;LC2]]),"")</f>
        <v>-70.915509999999998</v>
      </c>
    </row>
    <row r="7" spans="1:2" x14ac:dyDescent="0.25">
      <c r="A7" s="5" t="str">
        <f>IFERROR(INDEX(Datos[Latitude],Comodines[[#This Row],[L&amp;LC2]]),"")</f>
        <v/>
      </c>
      <c r="B7" s="6" t="str">
        <f>IFERROR(INDEX(Datos[Longitude],Comodines[[#This Row],[L&amp;LC2]]),"")</f>
        <v/>
      </c>
    </row>
    <row r="8" spans="1:2" x14ac:dyDescent="0.25">
      <c r="A8" s="5" t="str">
        <f>IFERROR(INDEX(Datos[Latitude],Comodines[[#This Row],[L&amp;LC2]]),"")</f>
        <v/>
      </c>
      <c r="B8" s="6" t="str">
        <f>IFERROR(INDEX(Datos[Longitude],Comodines[[#This Row],[L&amp;LC2]]),"")</f>
        <v/>
      </c>
    </row>
    <row r="9" spans="1:2" x14ac:dyDescent="0.25">
      <c r="A9" s="5" t="str">
        <f>IFERROR(INDEX(Datos[Latitude],Comodines[[#This Row],[L&amp;LC2]]),"")</f>
        <v/>
      </c>
      <c r="B9" s="6" t="str">
        <f>IFERROR(INDEX(Datos[Longitude],Comodines[[#This Row],[L&amp;LC2]]),"")</f>
        <v/>
      </c>
    </row>
    <row r="10" spans="1:2" x14ac:dyDescent="0.25">
      <c r="A10" s="5" t="str">
        <f>IFERROR(INDEX(Datos[Latitude],Comodines[[#This Row],[L&amp;LC2]]),"")</f>
        <v/>
      </c>
      <c r="B10" s="6" t="str">
        <f>IFERROR(INDEX(Datos[Longitude],Comodines[[#This Row],[L&amp;LC2]]),"")</f>
        <v/>
      </c>
    </row>
    <row r="11" spans="1:2" x14ac:dyDescent="0.25">
      <c r="A11" s="5" t="str">
        <f>IFERROR(INDEX(Datos[Latitude],Comodines[[#This Row],[L&amp;LC2]]),"")</f>
        <v/>
      </c>
      <c r="B11" s="6" t="str">
        <f>IFERROR(INDEX(Datos[Longitude],Comodines[[#This Row],[L&amp;LC2]]),"")</f>
        <v/>
      </c>
    </row>
    <row r="12" spans="1:2" x14ac:dyDescent="0.25">
      <c r="A12" s="5" t="str">
        <f>IFERROR(INDEX(Datos[Latitude],Comodines[[#This Row],[L&amp;LC2]]),"")</f>
        <v/>
      </c>
      <c r="B12" s="6" t="str">
        <f>IFERROR(INDEX(Datos[Longitude],Comodines[[#This Row],[L&amp;LC2]]),"")</f>
        <v/>
      </c>
    </row>
    <row r="13" spans="1:2" x14ac:dyDescent="0.25">
      <c r="A13" s="5" t="str">
        <f>IFERROR(INDEX(Datos[Latitude],Comodines[[#This Row],[L&amp;LC2]]),"")</f>
        <v/>
      </c>
      <c r="B13" s="6" t="str">
        <f>IFERROR(INDEX(Datos[Longitude],Comodines[[#This Row],[L&amp;LC2]]),"")</f>
        <v/>
      </c>
    </row>
    <row r="14" spans="1:2" x14ac:dyDescent="0.25">
      <c r="A14" s="5" t="str">
        <f>IFERROR(INDEX(Datos[Latitude],Comodines[[#This Row],[L&amp;LC2]]),"")</f>
        <v/>
      </c>
      <c r="B14" s="6" t="str">
        <f>IFERROR(INDEX(Datos[Longitude],Comodines[[#This Row],[L&amp;LC2]]),"")</f>
        <v/>
      </c>
    </row>
    <row r="15" spans="1:2" x14ac:dyDescent="0.25">
      <c r="A15" s="5" t="str">
        <f>IFERROR(INDEX(Datos[Latitude],Comodines[[#This Row],[L&amp;LC2]]),"")</f>
        <v/>
      </c>
      <c r="B15" s="6" t="str">
        <f>IFERROR(INDEX(Datos[Longitude],Comodines[[#This Row],[L&amp;LC2]]),"")</f>
        <v/>
      </c>
    </row>
    <row r="16" spans="1:2" x14ac:dyDescent="0.25">
      <c r="A16" s="5" t="str">
        <f>IFERROR(INDEX(Datos[Latitude],Comodines[[#This Row],[L&amp;LC2]]),"")</f>
        <v/>
      </c>
      <c r="B16" s="6" t="str">
        <f>IFERROR(INDEX(Datos[Longitude],Comodines[[#This Row],[L&amp;LC2]]),"")</f>
        <v/>
      </c>
    </row>
    <row r="17" spans="1:2" x14ac:dyDescent="0.25">
      <c r="A17" s="5" t="str">
        <f>IFERROR(INDEX(Datos[Latitude],Comodines[[#This Row],[L&amp;LC2]]),"")</f>
        <v/>
      </c>
      <c r="B17" s="6" t="str">
        <f>IFERROR(INDEX(Datos[Longitude],Comodines[[#This Row],[L&amp;LC2]]),"")</f>
        <v/>
      </c>
    </row>
    <row r="18" spans="1:2" x14ac:dyDescent="0.25">
      <c r="A18" s="5" t="str">
        <f>IFERROR(INDEX(Datos[Latitude],Comodines[[#This Row],[L&amp;LC2]]),"")</f>
        <v/>
      </c>
      <c r="B18" s="6" t="str">
        <f>IFERROR(INDEX(Datos[Longitude],Comodines[[#This Row],[L&amp;LC2]]),"")</f>
        <v/>
      </c>
    </row>
    <row r="19" spans="1:2" x14ac:dyDescent="0.25">
      <c r="A19" s="5" t="str">
        <f>IFERROR(INDEX(Datos[Latitude],Comodines[[#This Row],[L&amp;LC2]]),"")</f>
        <v/>
      </c>
      <c r="B19" s="6" t="str">
        <f>IFERROR(INDEX(Datos[Longitude],Comodines[[#This Row],[L&amp;LC2]]),"")</f>
        <v/>
      </c>
    </row>
    <row r="20" spans="1:2" x14ac:dyDescent="0.25">
      <c r="A20" s="5" t="str">
        <f>IFERROR(INDEX(Datos[Latitude],Comodines[[#This Row],[L&amp;LC2]]),"")</f>
        <v/>
      </c>
      <c r="B20" s="6" t="str">
        <f>IFERROR(INDEX(Datos[Longitude],Comodines[[#This Row],[L&amp;LC2]]),"")</f>
        <v/>
      </c>
    </row>
    <row r="21" spans="1:2" x14ac:dyDescent="0.25">
      <c r="A21" s="5" t="str">
        <f>IFERROR(INDEX(Datos[Latitude],Comodines[[#This Row],[L&amp;LC2]]),"")</f>
        <v/>
      </c>
      <c r="B21" s="6" t="str">
        <f>IFERROR(INDEX(Datos[Longitude],Comodines[[#This Row],[L&amp;LC2]]),"")</f>
        <v/>
      </c>
    </row>
    <row r="22" spans="1:2" x14ac:dyDescent="0.25">
      <c r="A22" s="5" t="str">
        <f>IFERROR(INDEX(Datos[Latitude],Comodines[[#This Row],[L&amp;LC2]]),"")</f>
        <v/>
      </c>
      <c r="B22" s="6" t="str">
        <f>IFERROR(INDEX(Datos[Longitude],Comodines[[#This Row],[L&amp;LC2]]),"")</f>
        <v/>
      </c>
    </row>
    <row r="23" spans="1:2" x14ac:dyDescent="0.25">
      <c r="A23" s="5" t="str">
        <f>IFERROR(INDEX(Datos[Latitude],Comodines[[#This Row],[L&amp;LC2]]),"")</f>
        <v/>
      </c>
      <c r="B23" s="6" t="str">
        <f>IFERROR(INDEX(Datos[Longitude],Comodines[[#This Row],[L&amp;LC2]]),"")</f>
        <v/>
      </c>
    </row>
    <row r="24" spans="1:2" x14ac:dyDescent="0.25">
      <c r="A24" s="5" t="str">
        <f>IFERROR(INDEX(Datos[Latitude],Comodines[[#This Row],[L&amp;LC2]]),"")</f>
        <v/>
      </c>
      <c r="B24" s="6" t="str">
        <f>IFERROR(INDEX(Datos[Longitude],Comodines[[#This Row],[L&amp;LC2]]),"")</f>
        <v/>
      </c>
    </row>
    <row r="25" spans="1:2" x14ac:dyDescent="0.25">
      <c r="A25" s="5" t="str">
        <f>IFERROR(INDEX(Datos[Latitude],Comodines[[#This Row],[L&amp;LC2]]),"")</f>
        <v/>
      </c>
      <c r="B25" s="6" t="str">
        <f>IFERROR(INDEX(Datos[Longitude],Comodines[[#This Row],[L&amp;LC2]]),"")</f>
        <v/>
      </c>
    </row>
    <row r="26" spans="1:2" x14ac:dyDescent="0.25">
      <c r="A26" s="5" t="str">
        <f>IFERROR(INDEX(Datos[Latitude],Comodines[[#This Row],[L&amp;LC2]]),"")</f>
        <v/>
      </c>
      <c r="B26" s="6" t="str">
        <f>IFERROR(INDEX(Datos[Longitude],Comodines[[#This Row],[L&amp;LC2]]),"")</f>
        <v/>
      </c>
    </row>
    <row r="27" spans="1:2" x14ac:dyDescent="0.25">
      <c r="A27" s="5" t="str">
        <f>IFERROR(INDEX(Datos[Latitude],Comodines[[#This Row],[L&amp;LC2]]),"")</f>
        <v/>
      </c>
      <c r="B27" s="6" t="str">
        <f>IFERROR(INDEX(Datos[Longitude],Comodines[[#This Row],[L&amp;LC2]]),"")</f>
        <v/>
      </c>
    </row>
    <row r="28" spans="1:2" x14ac:dyDescent="0.25">
      <c r="A28" s="5" t="str">
        <f>IFERROR(INDEX(Datos[Latitude],Comodines[[#This Row],[L&amp;LC2]]),"")</f>
        <v/>
      </c>
      <c r="B28" s="6" t="str">
        <f>IFERROR(INDEX(Datos[Longitude],Comodines[[#This Row],[L&amp;LC2]]),"")</f>
        <v/>
      </c>
    </row>
    <row r="29" spans="1:2" x14ac:dyDescent="0.25">
      <c r="A29" s="5" t="str">
        <f>IFERROR(INDEX(Datos[Latitude],Comodines[[#This Row],[L&amp;LC2]]),"")</f>
        <v/>
      </c>
      <c r="B29" s="6" t="str">
        <f>IFERROR(INDEX(Datos[Longitude],Comodines[[#This Row],[L&amp;LC2]]),"")</f>
        <v/>
      </c>
    </row>
    <row r="30" spans="1:2" x14ac:dyDescent="0.25">
      <c r="A30" s="5" t="str">
        <f>IFERROR(INDEX(Datos[Latitude],Comodines[[#This Row],[L&amp;LC2]]),"")</f>
        <v/>
      </c>
      <c r="B30" s="6" t="str">
        <f>IFERROR(INDEX(Datos[Longitude],Comodines[[#This Row],[L&amp;LC2]]),"")</f>
        <v/>
      </c>
    </row>
    <row r="31" spans="1:2" x14ac:dyDescent="0.25">
      <c r="A31" s="5" t="str">
        <f>IFERROR(INDEX(Datos[Latitude],Comodines[[#This Row],[L&amp;LC2]]),"")</f>
        <v/>
      </c>
      <c r="B31" s="6" t="str">
        <f>IFERROR(INDEX(Datos[Longitude],Comodines[[#This Row],[L&amp;LC2]]),"")</f>
        <v/>
      </c>
    </row>
    <row r="32" spans="1:2" x14ac:dyDescent="0.25">
      <c r="A32" s="5" t="str">
        <f>IFERROR(INDEX(Datos[Latitude],Comodines[[#This Row],[L&amp;LC2]]),"")</f>
        <v/>
      </c>
      <c r="B32" s="6" t="str">
        <f>IFERROR(INDEX(Datos[Longitude],Comodines[[#This Row],[L&amp;LC2]]),"")</f>
        <v/>
      </c>
    </row>
    <row r="33" spans="1:2" x14ac:dyDescent="0.25">
      <c r="A33" s="5" t="str">
        <f>IFERROR(INDEX(Datos[Latitude],Comodines[[#This Row],[L&amp;LC2]]),"")</f>
        <v/>
      </c>
      <c r="B33" s="6" t="str">
        <f>IFERROR(INDEX(Datos[Longitude],Comodines[[#This Row],[L&amp;LC2]]),"")</f>
        <v/>
      </c>
    </row>
    <row r="34" spans="1:2" x14ac:dyDescent="0.25">
      <c r="A34" s="5" t="str">
        <f>IFERROR(INDEX(Datos[Latitude],Comodines[[#This Row],[L&amp;LC2]]),"")</f>
        <v/>
      </c>
      <c r="B34" s="6" t="str">
        <f>IFERROR(INDEX(Datos[Longitude],Comodines[[#This Row],[L&amp;LC2]]),"")</f>
        <v/>
      </c>
    </row>
    <row r="35" spans="1:2" x14ac:dyDescent="0.25">
      <c r="A35" s="5" t="str">
        <f>IFERROR(INDEX(Datos[Latitude],Comodines[[#This Row],[L&amp;LC2]]),"")</f>
        <v/>
      </c>
      <c r="B35" s="6" t="str">
        <f>IFERROR(INDEX(Datos[Longitude],Comodines[[#This Row],[L&amp;LC2]]),"")</f>
        <v/>
      </c>
    </row>
    <row r="36" spans="1:2" x14ac:dyDescent="0.25">
      <c r="A36" s="5" t="str">
        <f>IFERROR(INDEX(Datos[Latitude],Comodines[[#This Row],[L&amp;LC2]]),"")</f>
        <v/>
      </c>
      <c r="B36" s="6" t="str">
        <f>IFERROR(INDEX(Datos[Longitude],Comodines[[#This Row],[L&amp;LC2]]),"")</f>
        <v/>
      </c>
    </row>
    <row r="37" spans="1:2" x14ac:dyDescent="0.25">
      <c r="A37" s="5" t="str">
        <f>IFERROR(INDEX(Datos[Latitude],Comodines[[#This Row],[L&amp;LC2]]),"")</f>
        <v/>
      </c>
      <c r="B37" s="6" t="str">
        <f>IFERROR(INDEX(Datos[Longitude],Comodines[[#This Row],[L&amp;LC2]]),"")</f>
        <v/>
      </c>
    </row>
    <row r="38" spans="1:2" x14ac:dyDescent="0.25">
      <c r="A38" s="5" t="str">
        <f>IFERROR(INDEX(Datos[Latitude],Comodines[[#This Row],[L&amp;LC2]]),"")</f>
        <v/>
      </c>
      <c r="B38" s="6" t="str">
        <f>IFERROR(INDEX(Datos[Longitude],Comodines[[#This Row],[L&amp;LC2]]),"")</f>
        <v/>
      </c>
    </row>
    <row r="39" spans="1:2" x14ac:dyDescent="0.25">
      <c r="A39" s="5" t="str">
        <f>IFERROR(INDEX(Datos[Latitude],Comodines[[#This Row],[L&amp;LC2]]),"")</f>
        <v/>
      </c>
      <c r="B39" s="6" t="str">
        <f>IFERROR(INDEX(Datos[Longitude],Comodines[[#This Row],[L&amp;LC2]]),"")</f>
        <v/>
      </c>
    </row>
    <row r="40" spans="1:2" x14ac:dyDescent="0.25">
      <c r="A40" s="5" t="str">
        <f>IFERROR(INDEX(Datos[Latitude],Comodines[[#This Row],[L&amp;LC2]]),"")</f>
        <v/>
      </c>
      <c r="B40" s="6" t="str">
        <f>IFERROR(INDEX(Datos[Longitude],Comodines[[#This Row],[L&amp;LC2]]),"")</f>
        <v/>
      </c>
    </row>
    <row r="41" spans="1:2" x14ac:dyDescent="0.25">
      <c r="A41" s="5" t="str">
        <f>IFERROR(INDEX(Datos[Latitude],Comodines[[#This Row],[L&amp;LC2]]),"")</f>
        <v/>
      </c>
      <c r="B41" s="6" t="str">
        <f>IFERROR(INDEX(Datos[Longitude],Comodines[[#This Row],[L&amp;LC2]]),"")</f>
        <v/>
      </c>
    </row>
    <row r="42" spans="1:2" x14ac:dyDescent="0.25">
      <c r="A42" s="5" t="str">
        <f>IFERROR(INDEX(Datos[Latitude],Comodines[[#This Row],[L&amp;LC2]]),"")</f>
        <v/>
      </c>
      <c r="B42" s="6" t="str">
        <f>IFERROR(INDEX(Datos[Longitude],Comodines[[#This Row],[L&amp;LC2]]),"")</f>
        <v/>
      </c>
    </row>
    <row r="43" spans="1:2" x14ac:dyDescent="0.25">
      <c r="A43" s="5" t="str">
        <f>IFERROR(INDEX(Datos[Latitude],Comodines[[#This Row],[L&amp;LC2]]),"")</f>
        <v/>
      </c>
      <c r="B43" s="6" t="str">
        <f>IFERROR(INDEX(Datos[Longitude],Comodines[[#This Row],[L&amp;LC2]]),"")</f>
        <v/>
      </c>
    </row>
    <row r="44" spans="1:2" x14ac:dyDescent="0.25">
      <c r="A44" s="5" t="str">
        <f>IFERROR(INDEX(Datos[Latitude],Comodines[[#This Row],[L&amp;LC2]]),"")</f>
        <v/>
      </c>
      <c r="B44" s="6" t="str">
        <f>IFERROR(INDEX(Datos[Longitude],Comodines[[#This Row],[L&amp;LC2]]),"")</f>
        <v/>
      </c>
    </row>
    <row r="45" spans="1:2" x14ac:dyDescent="0.25">
      <c r="A45" s="5" t="str">
        <f>IFERROR(INDEX(Datos[Latitude],Comodines[[#This Row],[L&amp;LC2]]),"")</f>
        <v/>
      </c>
      <c r="B45" s="6" t="str">
        <f>IFERROR(INDEX(Datos[Longitude],Comodines[[#This Row],[L&amp;LC2]]),"")</f>
        <v/>
      </c>
    </row>
    <row r="46" spans="1:2" x14ac:dyDescent="0.25">
      <c r="A46" s="5" t="str">
        <f>IFERROR(INDEX(Datos[Latitude],Comodines[[#This Row],[L&amp;LC2]]),"")</f>
        <v/>
      </c>
      <c r="B46" s="6" t="str">
        <f>IFERROR(INDEX(Datos[Longitude],Comodines[[#This Row],[L&amp;LC2]]),"")</f>
        <v/>
      </c>
    </row>
    <row r="47" spans="1:2" x14ac:dyDescent="0.25">
      <c r="A47" s="5" t="str">
        <f>IFERROR(INDEX(Datos[Latitude],Comodines[[#This Row],[L&amp;LC2]]),"")</f>
        <v/>
      </c>
      <c r="B47" s="6" t="str">
        <f>IFERROR(INDEX(Datos[Longitude],Comodines[[#This Row],[L&amp;LC2]]),"")</f>
        <v/>
      </c>
    </row>
    <row r="48" spans="1:2" x14ac:dyDescent="0.25">
      <c r="A48" s="5" t="str">
        <f>IFERROR(INDEX(Datos[Latitude],Comodines[[#This Row],[L&amp;LC2]]),"")</f>
        <v/>
      </c>
      <c r="B48" s="6" t="str">
        <f>IFERROR(INDEX(Datos[Longitude],Comodines[[#This Row],[L&amp;LC2]]),"")</f>
        <v/>
      </c>
    </row>
    <row r="49" spans="1:2" x14ac:dyDescent="0.25">
      <c r="A49" s="5" t="str">
        <f>IFERROR(INDEX(Datos[Latitude],Comodines[[#This Row],[L&amp;LC2]]),"")</f>
        <v/>
      </c>
      <c r="B49" s="6" t="str">
        <f>IFERROR(INDEX(Datos[Longitude],Comodines[[#This Row],[L&amp;LC2]]),"")</f>
        <v/>
      </c>
    </row>
    <row r="50" spans="1:2" x14ac:dyDescent="0.25">
      <c r="A50" s="5" t="str">
        <f>IFERROR(INDEX(Datos[Latitude],Comodines[[#This Row],[L&amp;LC2]]),"")</f>
        <v/>
      </c>
      <c r="B50" s="6" t="str">
        <f>IFERROR(INDEX(Datos[Longitude],Comodines[[#This Row],[L&amp;LC2]]),"")</f>
        <v/>
      </c>
    </row>
    <row r="51" spans="1:2" x14ac:dyDescent="0.25">
      <c r="A51" s="5" t="str">
        <f>IFERROR(INDEX(Datos[Latitude],Comodines[[#This Row],[L&amp;LC2]]),"")</f>
        <v/>
      </c>
      <c r="B51" s="6" t="str">
        <f>IFERROR(INDEX(Datos[Longitude],Comodines[[#This Row],[L&amp;LC2]]),"")</f>
        <v/>
      </c>
    </row>
    <row r="52" spans="1:2" x14ac:dyDescent="0.25">
      <c r="A52" s="5" t="str">
        <f>IFERROR(INDEX(Datos[Latitude],Comodines[[#This Row],[L&amp;LC2]]),"")</f>
        <v/>
      </c>
      <c r="B52" s="6" t="str">
        <f>IFERROR(INDEX(Datos[Longitude],Comodines[[#This Row],[L&amp;LC2]]),"")</f>
        <v/>
      </c>
    </row>
    <row r="53" spans="1:2" x14ac:dyDescent="0.25">
      <c r="A53" s="5" t="str">
        <f>IFERROR(INDEX(Datos[Latitude],Comodines[[#This Row],[L&amp;LC2]]),"")</f>
        <v/>
      </c>
      <c r="B53" s="6" t="str">
        <f>IFERROR(INDEX(Datos[Longitude],Comodines[[#This Row],[L&amp;LC2]]),"")</f>
        <v/>
      </c>
    </row>
    <row r="54" spans="1:2" x14ac:dyDescent="0.25">
      <c r="A54" s="5" t="str">
        <f>IFERROR(INDEX(Datos[Latitude],Comodines[[#This Row],[L&amp;LC2]]),"")</f>
        <v/>
      </c>
      <c r="B54" s="6" t="str">
        <f>IFERROR(INDEX(Datos[Longitude],Comodines[[#This Row],[L&amp;LC2]]),"")</f>
        <v/>
      </c>
    </row>
    <row r="55" spans="1:2" x14ac:dyDescent="0.25">
      <c r="A55" s="5" t="str">
        <f>IFERROR(INDEX(Datos[Latitude],Comodines[[#This Row],[L&amp;LC2]]),"")</f>
        <v/>
      </c>
      <c r="B55" s="6" t="str">
        <f>IFERROR(INDEX(Datos[Longitude],Comodines[[#This Row],[L&amp;LC2]]),"")</f>
        <v/>
      </c>
    </row>
    <row r="56" spans="1:2" x14ac:dyDescent="0.25">
      <c r="A56" s="5" t="str">
        <f>IFERROR(INDEX(Datos[Latitude],Comodines[[#This Row],[L&amp;LC2]]),"")</f>
        <v/>
      </c>
      <c r="B56" s="6" t="str">
        <f>IFERROR(INDEX(Datos[Longitude],Comodines[[#This Row],[L&amp;LC2]]),"")</f>
        <v/>
      </c>
    </row>
    <row r="57" spans="1:2" x14ac:dyDescent="0.25">
      <c r="A57" s="5" t="str">
        <f>IFERROR(INDEX(Datos[Latitude],Comodines[[#This Row],[L&amp;LC2]]),"")</f>
        <v/>
      </c>
      <c r="B57" s="6" t="str">
        <f>IFERROR(INDEX(Datos[Longitude],Comodines[[#This Row],[L&amp;LC2]]),"")</f>
        <v/>
      </c>
    </row>
    <row r="58" spans="1:2" x14ac:dyDescent="0.25">
      <c r="A58" s="5" t="str">
        <f>IFERROR(INDEX(Datos[Latitude],Comodines[[#This Row],[L&amp;LC2]]),"")</f>
        <v/>
      </c>
      <c r="B58" s="6" t="str">
        <f>IFERROR(INDEX(Datos[Longitude],Comodines[[#This Row],[L&amp;LC2]]),"")</f>
        <v/>
      </c>
    </row>
    <row r="59" spans="1:2" x14ac:dyDescent="0.25">
      <c r="A59" s="5" t="str">
        <f>IFERROR(INDEX(Datos[Latitude],Comodines[[#This Row],[L&amp;LC2]]),"")</f>
        <v/>
      </c>
      <c r="B59" s="6" t="str">
        <f>IFERROR(INDEX(Datos[Longitude],Comodines[[#This Row],[L&amp;LC2]]),"")</f>
        <v/>
      </c>
    </row>
    <row r="60" spans="1:2" x14ac:dyDescent="0.25">
      <c r="A60" s="5" t="str">
        <f>IFERROR(INDEX(Datos[Latitude],Comodines[[#This Row],[L&amp;LC2]]),"")</f>
        <v/>
      </c>
      <c r="B60" s="6" t="str">
        <f>IFERROR(INDEX(Datos[Longitude],Comodines[[#This Row],[L&amp;LC2]]),"")</f>
        <v/>
      </c>
    </row>
    <row r="61" spans="1:2" x14ac:dyDescent="0.25">
      <c r="A61" s="5" t="str">
        <f>IFERROR(INDEX(Datos[Latitude],Comodines[[#This Row],[L&amp;LC2]]),"")</f>
        <v/>
      </c>
      <c r="B61" s="6" t="str">
        <f>IFERROR(INDEX(Datos[Longitude],Comodines[[#This Row],[L&amp;LC2]]),"")</f>
        <v/>
      </c>
    </row>
    <row r="62" spans="1:2" x14ac:dyDescent="0.25">
      <c r="A62" s="5" t="str">
        <f>IFERROR(INDEX(Datos[Latitude],Comodines[[#This Row],[L&amp;LC2]]),"")</f>
        <v/>
      </c>
      <c r="B62" s="6" t="str">
        <f>IFERROR(INDEX(Datos[Longitude],Comodines[[#This Row],[L&amp;LC2]]),"")</f>
        <v/>
      </c>
    </row>
    <row r="63" spans="1:2" x14ac:dyDescent="0.25">
      <c r="A63" s="5" t="str">
        <f>IFERROR(INDEX(Datos[Latitude],Comodines[[#This Row],[L&amp;LC2]]),"")</f>
        <v/>
      </c>
      <c r="B63" s="6" t="str">
        <f>IFERROR(INDEX(Datos[Longitude],Comodines[[#This Row],[L&amp;LC2]]),"")</f>
        <v/>
      </c>
    </row>
    <row r="64" spans="1:2" x14ac:dyDescent="0.25">
      <c r="A64" s="5" t="str">
        <f>IFERROR(INDEX(Datos[Latitude],Comodines[[#This Row],[L&amp;LC2]]),"")</f>
        <v/>
      </c>
      <c r="B64" s="6" t="str">
        <f>IFERROR(INDEX(Datos[Longitude],Comodines[[#This Row],[L&amp;LC2]]),"")</f>
        <v/>
      </c>
    </row>
    <row r="65" spans="1:2" x14ac:dyDescent="0.25">
      <c r="A65" s="5" t="str">
        <f>IFERROR(INDEX(Datos[Latitude],Comodines[[#This Row],[L&amp;LC2]]),"")</f>
        <v/>
      </c>
      <c r="B65" s="6" t="str">
        <f>IFERROR(INDEX(Datos[Longitude],Comodines[[#This Row],[L&amp;LC2]]),"")</f>
        <v/>
      </c>
    </row>
    <row r="66" spans="1:2" x14ac:dyDescent="0.25">
      <c r="A66" s="5" t="str">
        <f>IFERROR(INDEX(Datos[Latitude],Comodines[[#This Row],[L&amp;LC2]]),"")</f>
        <v/>
      </c>
      <c r="B66" s="6" t="str">
        <f>IFERROR(INDEX(Datos[Longitude],Comodines[[#This Row],[L&amp;LC2]]),"")</f>
        <v/>
      </c>
    </row>
    <row r="67" spans="1:2" x14ac:dyDescent="0.25">
      <c r="A67" s="5" t="str">
        <f>IFERROR(INDEX(Datos[Latitude],Comodines[[#This Row],[L&amp;LC2]]),"")</f>
        <v/>
      </c>
      <c r="B67" s="6" t="str">
        <f>IFERROR(INDEX(Datos[Longitude],Comodines[[#This Row],[L&amp;LC2]]),"")</f>
        <v/>
      </c>
    </row>
    <row r="68" spans="1:2" x14ac:dyDescent="0.25">
      <c r="A68" s="5" t="str">
        <f>IFERROR(INDEX(Datos[Latitude],Comodines[[#This Row],[L&amp;LC2]]),"")</f>
        <v/>
      </c>
      <c r="B68" s="6" t="str">
        <f>IFERROR(INDEX(Datos[Longitude],Comodines[[#This Row],[L&amp;LC2]]),"")</f>
        <v/>
      </c>
    </row>
    <row r="69" spans="1:2" x14ac:dyDescent="0.25">
      <c r="A69" s="5" t="str">
        <f>IFERROR(INDEX(Datos[Latitude],Comodines[[#This Row],[L&amp;LC2]]),"")</f>
        <v/>
      </c>
      <c r="B69" s="6" t="str">
        <f>IFERROR(INDEX(Datos[Longitude],Comodines[[#This Row],[L&amp;LC2]]),"")</f>
        <v/>
      </c>
    </row>
    <row r="70" spans="1:2" x14ac:dyDescent="0.25">
      <c r="A70" s="5" t="str">
        <f>IFERROR(INDEX(Datos[Latitude],Comodines[[#This Row],[L&amp;LC2]]),"")</f>
        <v/>
      </c>
      <c r="B70" s="6" t="str">
        <f>IFERROR(INDEX(Datos[Longitude],Comodines[[#This Row],[L&amp;LC2]]),"")</f>
        <v/>
      </c>
    </row>
    <row r="71" spans="1:2" x14ac:dyDescent="0.25">
      <c r="A71" s="5" t="str">
        <f>IFERROR(INDEX(Datos[Latitude],Comodines[[#This Row],[L&amp;LC2]]),"")</f>
        <v/>
      </c>
      <c r="B71" s="6" t="str">
        <f>IFERROR(INDEX(Datos[Longitude],Comodines[[#This Row],[L&amp;LC2]]),"")</f>
        <v/>
      </c>
    </row>
    <row r="72" spans="1:2" x14ac:dyDescent="0.25">
      <c r="A72" s="5" t="str">
        <f>IFERROR(INDEX(Datos[Latitude],Comodines[[#This Row],[L&amp;LC2]]),"")</f>
        <v/>
      </c>
      <c r="B72" s="6" t="str">
        <f>IFERROR(INDEX(Datos[Longitude],Comodines[[#This Row],[L&amp;LC2]]),"")</f>
        <v/>
      </c>
    </row>
    <row r="73" spans="1:2" x14ac:dyDescent="0.25">
      <c r="A73" s="5" t="str">
        <f>IFERROR(INDEX(Datos[Latitude],Comodines[[#This Row],[L&amp;LC2]]),"")</f>
        <v/>
      </c>
      <c r="B73" s="6" t="str">
        <f>IFERROR(INDEX(Datos[Longitude],Comodines[[#This Row],[L&amp;LC2]]),"")</f>
        <v/>
      </c>
    </row>
    <row r="74" spans="1:2" x14ac:dyDescent="0.25">
      <c r="A74" s="5" t="str">
        <f>IFERROR(INDEX(Datos[Latitude],Comodines[[#This Row],[L&amp;LC2]]),"")</f>
        <v/>
      </c>
      <c r="B74" s="6" t="str">
        <f>IFERROR(INDEX(Datos[Longitude],Comodines[[#This Row],[L&amp;LC2]]),"")</f>
        <v/>
      </c>
    </row>
    <row r="75" spans="1:2" x14ac:dyDescent="0.25">
      <c r="A75" s="5" t="str">
        <f>IFERROR(INDEX(Datos[Latitude],Comodines[[#This Row],[L&amp;LC2]]),"")</f>
        <v/>
      </c>
      <c r="B75" s="6" t="str">
        <f>IFERROR(INDEX(Datos[Longitude],Comodines[[#This Row],[L&amp;LC2]]),"")</f>
        <v/>
      </c>
    </row>
    <row r="76" spans="1:2" x14ac:dyDescent="0.25">
      <c r="A76" s="5" t="str">
        <f>IFERROR(INDEX(Datos[Latitude],Comodines[[#This Row],[L&amp;LC2]]),"")</f>
        <v/>
      </c>
      <c r="B76" s="6" t="str">
        <f>IFERROR(INDEX(Datos[Longitude],Comodines[[#This Row],[L&amp;LC2]]),"")</f>
        <v/>
      </c>
    </row>
    <row r="77" spans="1:2" x14ac:dyDescent="0.25">
      <c r="A77" s="5" t="str">
        <f>IFERROR(INDEX(Datos[Latitude],Comodines[[#This Row],[L&amp;LC2]]),"")</f>
        <v/>
      </c>
      <c r="B77" s="6" t="str">
        <f>IFERROR(INDEX(Datos[Longitude],Comodines[[#This Row],[L&amp;LC2]]),"")</f>
        <v/>
      </c>
    </row>
    <row r="78" spans="1:2" x14ac:dyDescent="0.25">
      <c r="A78" s="5" t="str">
        <f>IFERROR(INDEX(Datos[Latitude],Comodines[[#This Row],[L&amp;LC2]]),"")</f>
        <v/>
      </c>
      <c r="B78" s="6" t="str">
        <f>IFERROR(INDEX(Datos[Longitude],Comodines[[#This Row],[L&amp;LC2]]),"")</f>
        <v/>
      </c>
    </row>
    <row r="79" spans="1:2" x14ac:dyDescent="0.25">
      <c r="A79" s="5" t="str">
        <f>IFERROR(INDEX(Datos[Latitude],Comodines[[#This Row],[L&amp;LC2]]),"")</f>
        <v/>
      </c>
      <c r="B79" s="6" t="str">
        <f>IFERROR(INDEX(Datos[Longitude],Comodines[[#This Row],[L&amp;LC2]]),"")</f>
        <v/>
      </c>
    </row>
    <row r="80" spans="1:2" x14ac:dyDescent="0.25">
      <c r="A80" s="5" t="str">
        <f>IFERROR(INDEX(Datos[Latitude],Comodines[[#This Row],[L&amp;LC2]]),"")</f>
        <v/>
      </c>
      <c r="B80" s="6" t="str">
        <f>IFERROR(INDEX(Datos[Longitude],Comodines[[#This Row],[L&amp;LC2]]),"")</f>
        <v/>
      </c>
    </row>
    <row r="81" spans="1:2" x14ac:dyDescent="0.25">
      <c r="A81" s="5" t="str">
        <f>IFERROR(INDEX(Datos[Latitude],Comodines[[#This Row],[L&amp;LC2]]),"")</f>
        <v/>
      </c>
      <c r="B81" s="6" t="str">
        <f>IFERROR(INDEX(Datos[Longitude],Comodines[[#This Row],[L&amp;LC2]]),"")</f>
        <v/>
      </c>
    </row>
    <row r="82" spans="1:2" x14ac:dyDescent="0.25">
      <c r="A82" s="5" t="str">
        <f>IFERROR(INDEX(Datos[Latitude],Comodines[[#This Row],[L&amp;LC2]]),"")</f>
        <v/>
      </c>
      <c r="B82" s="6" t="str">
        <f>IFERROR(INDEX(Datos[Longitude],Comodines[[#This Row],[L&amp;LC2]]),"")</f>
        <v/>
      </c>
    </row>
    <row r="83" spans="1:2" x14ac:dyDescent="0.25">
      <c r="A83" s="5" t="str">
        <f>IFERROR(INDEX(Datos[Latitude],Comodines[[#This Row],[L&amp;LC2]]),"")</f>
        <v/>
      </c>
      <c r="B83" s="6" t="str">
        <f>IFERROR(INDEX(Datos[Longitude],Comodines[[#This Row],[L&amp;LC2]]),"")</f>
        <v/>
      </c>
    </row>
    <row r="84" spans="1:2" x14ac:dyDescent="0.25">
      <c r="A84" s="5" t="str">
        <f>IFERROR(INDEX(Datos[Latitude],Comodines[[#This Row],[L&amp;LC2]]),"")</f>
        <v/>
      </c>
      <c r="B84" s="6" t="str">
        <f>IFERROR(INDEX(Datos[Longitude],Comodines[[#This Row],[L&amp;LC2]]),"")</f>
        <v/>
      </c>
    </row>
    <row r="85" spans="1:2" x14ac:dyDescent="0.25">
      <c r="A85" s="5" t="str">
        <f>IFERROR(INDEX(Datos[Latitude],Comodines[[#This Row],[L&amp;LC2]]),"")</f>
        <v/>
      </c>
      <c r="B85" s="6" t="str">
        <f>IFERROR(INDEX(Datos[Longitude],Comodines[[#This Row],[L&amp;LC2]]),"")</f>
        <v/>
      </c>
    </row>
    <row r="86" spans="1:2" x14ac:dyDescent="0.25">
      <c r="A86" s="5" t="str">
        <f>IFERROR(INDEX(Datos[Latitude],Comodines[[#This Row],[L&amp;LC2]]),"")</f>
        <v/>
      </c>
      <c r="B86" s="6" t="str">
        <f>IFERROR(INDEX(Datos[Longitude],Comodines[[#This Row],[L&amp;LC2]]),"")</f>
        <v/>
      </c>
    </row>
    <row r="87" spans="1:2" x14ac:dyDescent="0.25">
      <c r="A87" s="5" t="str">
        <f>IFERROR(INDEX(Datos[Latitude],Comodines[[#This Row],[L&amp;LC2]]),"")</f>
        <v/>
      </c>
      <c r="B87" s="6" t="str">
        <f>IFERROR(INDEX(Datos[Longitude],Comodines[[#This Row],[L&amp;LC2]]),"")</f>
        <v/>
      </c>
    </row>
    <row r="88" spans="1:2" x14ac:dyDescent="0.25">
      <c r="A88" s="5" t="str">
        <f>IFERROR(INDEX(Datos[Latitude],Comodines[[#This Row],[L&amp;LC2]]),"")</f>
        <v/>
      </c>
      <c r="B88" s="6" t="str">
        <f>IFERROR(INDEX(Datos[Longitude],Comodines[[#This Row],[L&amp;LC2]]),"")</f>
        <v/>
      </c>
    </row>
    <row r="89" spans="1:2" x14ac:dyDescent="0.25">
      <c r="A89" s="5" t="str">
        <f>IFERROR(INDEX(Datos[Latitude],Comodines[[#This Row],[L&amp;LC2]]),"")</f>
        <v/>
      </c>
      <c r="B89" s="6" t="str">
        <f>IFERROR(INDEX(Datos[Longitude],Comodines[[#This Row],[L&amp;LC2]]),"")</f>
        <v/>
      </c>
    </row>
    <row r="90" spans="1:2" x14ac:dyDescent="0.25">
      <c r="A90" s="5" t="str">
        <f>IFERROR(INDEX(Datos[Latitude],Comodines[[#This Row],[L&amp;LC2]]),"")</f>
        <v/>
      </c>
      <c r="B90" s="6" t="str">
        <f>IFERROR(INDEX(Datos[Longitude],Comodines[[#This Row],[L&amp;LC2]]),"")</f>
        <v/>
      </c>
    </row>
    <row r="91" spans="1:2" x14ac:dyDescent="0.25">
      <c r="A91" s="5" t="str">
        <f>IFERROR(INDEX(Datos[Latitude],Comodines[[#This Row],[L&amp;LC2]]),"")</f>
        <v/>
      </c>
      <c r="B91" s="6" t="str">
        <f>IFERROR(INDEX(Datos[Longitude],Comodines[[#This Row],[L&amp;LC2]]),"")</f>
        <v/>
      </c>
    </row>
    <row r="92" spans="1:2" x14ac:dyDescent="0.25">
      <c r="A92" s="5" t="str">
        <f>IFERROR(INDEX(Datos[Latitude],Comodines[[#This Row],[L&amp;LC2]]),"")</f>
        <v/>
      </c>
      <c r="B92" s="6" t="str">
        <f>IFERROR(INDEX(Datos[Longitude],Comodines[[#This Row],[L&amp;LC2]]),"")</f>
        <v/>
      </c>
    </row>
    <row r="93" spans="1:2" x14ac:dyDescent="0.25">
      <c r="A93" s="5" t="str">
        <f>IFERROR(INDEX(Datos[Latitude],Comodines[[#This Row],[L&amp;LC2]]),"")</f>
        <v/>
      </c>
      <c r="B93" s="6" t="str">
        <f>IFERROR(INDEX(Datos[Longitude],Comodines[[#This Row],[L&amp;LC2]]),"")</f>
        <v/>
      </c>
    </row>
    <row r="94" spans="1:2" x14ac:dyDescent="0.25">
      <c r="A94" s="5" t="str">
        <f>IFERROR(INDEX(Datos[Latitude],Comodines[[#This Row],[L&amp;LC2]]),"")</f>
        <v/>
      </c>
      <c r="B94" s="6" t="str">
        <f>IFERROR(INDEX(Datos[Longitude],Comodines[[#This Row],[L&amp;LC2]]),"")</f>
        <v/>
      </c>
    </row>
    <row r="95" spans="1:2" x14ac:dyDescent="0.25">
      <c r="A95" s="5" t="str">
        <f>IFERROR(INDEX(Datos[Latitude],Comodines[[#This Row],[L&amp;LC2]]),"")</f>
        <v/>
      </c>
      <c r="B95" s="6" t="str">
        <f>IFERROR(INDEX(Datos[Longitude],Comodines[[#This Row],[L&amp;LC2]]),"")</f>
        <v/>
      </c>
    </row>
    <row r="96" spans="1:2" x14ac:dyDescent="0.25">
      <c r="A96" s="5" t="str">
        <f>IFERROR(INDEX(Datos[Latitude],Comodines[[#This Row],[L&amp;LC2]]),"")</f>
        <v/>
      </c>
      <c r="B96" s="6" t="str">
        <f>IFERROR(INDEX(Datos[Longitude],Comodines[[#This Row],[L&amp;LC2]]),"")</f>
        <v/>
      </c>
    </row>
    <row r="97" spans="1:2" x14ac:dyDescent="0.25">
      <c r="A97" s="5" t="str">
        <f>IFERROR(INDEX(Datos[Latitude],Comodines[[#This Row],[L&amp;LC2]]),"")</f>
        <v/>
      </c>
      <c r="B97" s="6" t="str">
        <f>IFERROR(INDEX(Datos[Longitude],Comodines[[#This Row],[L&amp;LC2]]),"")</f>
        <v/>
      </c>
    </row>
    <row r="98" spans="1:2" x14ac:dyDescent="0.25">
      <c r="A98" s="5" t="str">
        <f>IFERROR(INDEX(Datos[Latitude],Comodines[[#This Row],[L&amp;LC2]]),"")</f>
        <v/>
      </c>
      <c r="B98" s="6" t="str">
        <f>IFERROR(INDEX(Datos[Longitude],Comodines[[#This Row],[L&amp;LC2]]),"")</f>
        <v/>
      </c>
    </row>
    <row r="99" spans="1:2" x14ac:dyDescent="0.25">
      <c r="A99" s="5" t="str">
        <f>IFERROR(INDEX(Datos[Latitude],Comodines[[#This Row],[L&amp;LC2]]),"")</f>
        <v/>
      </c>
      <c r="B99" s="6" t="str">
        <f>IFERROR(INDEX(Datos[Longitude],Comodines[[#This Row],[L&amp;LC2]]),"")</f>
        <v/>
      </c>
    </row>
    <row r="100" spans="1:2" x14ac:dyDescent="0.25">
      <c r="A100" s="5" t="str">
        <f>IFERROR(INDEX(Datos[Latitude],Comodines[[#This Row],[L&amp;LC2]]),"")</f>
        <v/>
      </c>
      <c r="B100" s="6" t="str">
        <f>IFERROR(INDEX(Datos[Longitude],Comodines[[#This Row],[L&amp;LC2]]),"")</f>
        <v/>
      </c>
    </row>
    <row r="101" spans="1:2" x14ac:dyDescent="0.25">
      <c r="A101" s="5" t="str">
        <f>IFERROR(INDEX(Datos[Latitude],Comodines[[#This Row],[L&amp;LC2]]),"")</f>
        <v/>
      </c>
      <c r="B101" s="6" t="str">
        <f>IFERROR(INDEX(Datos[Longitude],Comodines[[#This Row],[L&amp;LC2]]),"")</f>
        <v/>
      </c>
    </row>
    <row r="102" spans="1:2" x14ac:dyDescent="0.25">
      <c r="A102" s="5" t="str">
        <f>IFERROR(INDEX(Datos[Latitude],Comodines[[#This Row],[L&amp;LC2]]),"")</f>
        <v/>
      </c>
      <c r="B102" s="6" t="str">
        <f>IFERROR(INDEX(Datos[Longitude],Comodines[[#This Row],[L&amp;LC2]]),"")</f>
        <v/>
      </c>
    </row>
    <row r="103" spans="1:2" x14ac:dyDescent="0.25">
      <c r="A103" s="5" t="str">
        <f>IFERROR(INDEX(Datos[Latitude],Comodines[[#This Row],[L&amp;LC2]]),"")</f>
        <v/>
      </c>
      <c r="B103" s="6" t="str">
        <f>IFERROR(INDEX(Datos[Longitude],Comodines[[#This Row],[L&amp;LC2]]),"")</f>
        <v/>
      </c>
    </row>
    <row r="104" spans="1:2" x14ac:dyDescent="0.25">
      <c r="A104" s="5" t="str">
        <f>IFERROR(INDEX(Datos[Latitude],Comodines[[#This Row],[L&amp;LC2]]),"")</f>
        <v/>
      </c>
      <c r="B104" s="6" t="str">
        <f>IFERROR(INDEX(Datos[Longitude],Comodines[[#This Row],[L&amp;LC2]]),"")</f>
        <v/>
      </c>
    </row>
    <row r="105" spans="1:2" x14ac:dyDescent="0.25">
      <c r="A105" s="5" t="str">
        <f>IFERROR(INDEX(Datos[Latitude],Comodines[[#This Row],[L&amp;LC2]]),"")</f>
        <v/>
      </c>
      <c r="B105" s="6" t="str">
        <f>IFERROR(INDEX(Datos[Longitude],Comodines[[#This Row],[L&amp;LC2]]),"")</f>
        <v/>
      </c>
    </row>
    <row r="106" spans="1:2" x14ac:dyDescent="0.25">
      <c r="A106" s="5" t="str">
        <f>IFERROR(INDEX(Datos[Latitude],Comodines[[#This Row],[L&amp;LC2]]),"")</f>
        <v/>
      </c>
      <c r="B106" s="6" t="str">
        <f>IFERROR(INDEX(Datos[Longitude],Comodines[[#This Row],[L&amp;LC2]]),"")</f>
        <v/>
      </c>
    </row>
    <row r="107" spans="1:2" x14ac:dyDescent="0.25">
      <c r="A107" s="5" t="str">
        <f>IFERROR(INDEX(Datos[Latitude],Comodines[[#This Row],[L&amp;LC2]]),"")</f>
        <v/>
      </c>
      <c r="B107" s="6" t="str">
        <f>IFERROR(INDEX(Datos[Longitude],Comodines[[#This Row],[L&amp;LC2]]),"")</f>
        <v/>
      </c>
    </row>
    <row r="108" spans="1:2" x14ac:dyDescent="0.25">
      <c r="A108" s="5" t="str">
        <f>IFERROR(INDEX(Datos[Latitude],Comodines[[#This Row],[L&amp;LC2]]),"")</f>
        <v/>
      </c>
      <c r="B108" s="6" t="str">
        <f>IFERROR(INDEX(Datos[Longitude],Comodines[[#This Row],[L&amp;LC2]]),"")</f>
        <v/>
      </c>
    </row>
    <row r="109" spans="1:2" x14ac:dyDescent="0.25">
      <c r="A109" s="5" t="str">
        <f>IFERROR(INDEX(Datos[Latitude],Comodines[[#This Row],[L&amp;LC2]]),"")</f>
        <v/>
      </c>
      <c r="B109" s="6" t="str">
        <f>IFERROR(INDEX(Datos[Longitude],Comodines[[#This Row],[L&amp;LC2]]),"")</f>
        <v/>
      </c>
    </row>
    <row r="110" spans="1:2" x14ac:dyDescent="0.25">
      <c r="A110" s="5" t="str">
        <f>IFERROR(INDEX(Datos[Latitude],Comodines[[#This Row],[L&amp;LC2]]),"")</f>
        <v/>
      </c>
      <c r="B110" s="6" t="str">
        <f>IFERROR(INDEX(Datos[Longitude],Comodines[[#This Row],[L&amp;LC2]]),"")</f>
        <v/>
      </c>
    </row>
    <row r="111" spans="1:2" x14ac:dyDescent="0.25">
      <c r="A111" s="5" t="str">
        <f>IFERROR(INDEX(Datos[Latitude],Comodines[[#This Row],[L&amp;LC2]]),"")</f>
        <v/>
      </c>
      <c r="B111" s="6" t="str">
        <f>IFERROR(INDEX(Datos[Longitude],Comodines[[#This Row],[L&amp;LC2]]),"")</f>
        <v/>
      </c>
    </row>
    <row r="112" spans="1:2" x14ac:dyDescent="0.25">
      <c r="A112" s="5" t="str">
        <f>IFERROR(INDEX(Datos[Latitude],Comodines[[#This Row],[L&amp;LC2]]),"")</f>
        <v/>
      </c>
      <c r="B112" s="6" t="str">
        <f>IFERROR(INDEX(Datos[Longitude],Comodines[[#This Row],[L&amp;LC2]]),"")</f>
        <v/>
      </c>
    </row>
    <row r="113" spans="1:2" x14ac:dyDescent="0.25">
      <c r="A113" s="5" t="str">
        <f>IFERROR(INDEX(Datos[Latitude],Comodines[[#This Row],[L&amp;LC2]]),"")</f>
        <v/>
      </c>
      <c r="B113" s="6" t="str">
        <f>IFERROR(INDEX(Datos[Longitude],Comodines[[#This Row],[L&amp;LC2]]),"")</f>
        <v/>
      </c>
    </row>
    <row r="114" spans="1:2" x14ac:dyDescent="0.25">
      <c r="A114" s="5" t="str">
        <f>IFERROR(INDEX(Datos[Latitude],Comodines[[#This Row],[L&amp;LC2]]),"")</f>
        <v/>
      </c>
      <c r="B114" s="6" t="str">
        <f>IFERROR(INDEX(Datos[Longitude],Comodines[[#This Row],[L&amp;LC2]]),"")</f>
        <v/>
      </c>
    </row>
    <row r="115" spans="1:2" x14ac:dyDescent="0.25">
      <c r="A115" s="5" t="str">
        <f>IFERROR(INDEX(Datos[Latitude],Comodines[[#This Row],[L&amp;LC2]]),"")</f>
        <v/>
      </c>
      <c r="B115" s="6" t="str">
        <f>IFERROR(INDEX(Datos[Longitude],Comodines[[#This Row],[L&amp;LC2]]),"")</f>
        <v/>
      </c>
    </row>
    <row r="116" spans="1:2" x14ac:dyDescent="0.25">
      <c r="A116" s="5" t="str">
        <f>IFERROR(INDEX(Datos[Latitude],Comodines[[#This Row],[L&amp;LC2]]),"")</f>
        <v/>
      </c>
      <c r="B116" s="6" t="str">
        <f>IFERROR(INDEX(Datos[Longitude],Comodines[[#This Row],[L&amp;LC2]]),"")</f>
        <v/>
      </c>
    </row>
    <row r="117" spans="1:2" x14ac:dyDescent="0.25">
      <c r="A117" s="5" t="str">
        <f>IFERROR(INDEX(Datos[Latitude],Comodines[[#This Row],[L&amp;LC2]]),"")</f>
        <v/>
      </c>
      <c r="B117" s="6" t="str">
        <f>IFERROR(INDEX(Datos[Longitude],Comodines[[#This Row],[L&amp;LC2]]),"")</f>
        <v/>
      </c>
    </row>
    <row r="118" spans="1:2" x14ac:dyDescent="0.25">
      <c r="A118" s="5" t="str">
        <f>IFERROR(INDEX(Datos[Latitude],Comodines[[#This Row],[L&amp;LC2]]),"")</f>
        <v/>
      </c>
      <c r="B118" s="6" t="str">
        <f>IFERROR(INDEX(Datos[Longitude],Comodines[[#This Row],[L&amp;LC2]]),"")</f>
        <v/>
      </c>
    </row>
    <row r="119" spans="1:2" x14ac:dyDescent="0.25">
      <c r="A119" s="5" t="str">
        <f>IFERROR(INDEX(Datos[Latitude],Comodines[[#This Row],[L&amp;LC2]]),"")</f>
        <v/>
      </c>
      <c r="B119" s="6" t="str">
        <f>IFERROR(INDEX(Datos[Longitude],Comodines[[#This Row],[L&amp;LC2]]),"")</f>
        <v/>
      </c>
    </row>
    <row r="120" spans="1:2" x14ac:dyDescent="0.25">
      <c r="A120" s="5" t="str">
        <f>IFERROR(INDEX(Datos[Latitude],Comodines[[#This Row],[L&amp;LC2]]),"")</f>
        <v/>
      </c>
      <c r="B120" s="6" t="str">
        <f>IFERROR(INDEX(Datos[Longitude],Comodines[[#This Row],[L&amp;LC2]]),"")</f>
        <v/>
      </c>
    </row>
    <row r="121" spans="1:2" x14ac:dyDescent="0.25">
      <c r="A121" s="5" t="str">
        <f>IFERROR(INDEX(Datos[Latitude],Comodines[[#This Row],[L&amp;LC2]]),"")</f>
        <v/>
      </c>
      <c r="B121" s="6" t="str">
        <f>IFERROR(INDEX(Datos[Longitude],Comodines[[#This Row],[L&amp;LC2]]),"")</f>
        <v/>
      </c>
    </row>
    <row r="122" spans="1:2" x14ac:dyDescent="0.25">
      <c r="A122" s="5" t="str">
        <f>IFERROR(INDEX(Datos[Latitude],Comodines[[#This Row],[L&amp;LC2]]),"")</f>
        <v/>
      </c>
      <c r="B122" s="6" t="str">
        <f>IFERROR(INDEX(Datos[Longitude],Comodines[[#This Row],[L&amp;LC2]]),"")</f>
        <v/>
      </c>
    </row>
    <row r="123" spans="1:2" x14ac:dyDescent="0.25">
      <c r="A123" s="5" t="str">
        <f>IFERROR(INDEX(Datos[Latitude],Comodines[[#This Row],[L&amp;LC2]]),"")</f>
        <v/>
      </c>
      <c r="B123" s="6" t="str">
        <f>IFERROR(INDEX(Datos[Longitude],Comodines[[#This Row],[L&amp;LC2]]),"")</f>
        <v/>
      </c>
    </row>
    <row r="124" spans="1:2" x14ac:dyDescent="0.25">
      <c r="A124" s="5" t="str">
        <f>IFERROR(INDEX(Datos[Latitude],Comodines[[#This Row],[L&amp;LC2]]),"")</f>
        <v/>
      </c>
      <c r="B124" s="6" t="str">
        <f>IFERROR(INDEX(Datos[Longitude],Comodines[[#This Row],[L&amp;LC2]]),"")</f>
        <v/>
      </c>
    </row>
    <row r="125" spans="1:2" x14ac:dyDescent="0.25">
      <c r="A125" s="5" t="str">
        <f>IFERROR(INDEX(Datos[Latitude],Comodines[[#This Row],[L&amp;LC2]]),"")</f>
        <v/>
      </c>
      <c r="B125" s="6" t="str">
        <f>IFERROR(INDEX(Datos[Longitude],Comodines[[#This Row],[L&amp;LC2]]),"")</f>
        <v/>
      </c>
    </row>
    <row r="126" spans="1:2" x14ac:dyDescent="0.25">
      <c r="A126" s="5" t="str">
        <f>IFERROR(INDEX(Datos[Latitude],Comodines[[#This Row],[L&amp;LC2]]),"")</f>
        <v/>
      </c>
      <c r="B126" s="6" t="str">
        <f>IFERROR(INDEX(Datos[Longitude],Comodines[[#This Row],[L&amp;LC2]]),"")</f>
        <v/>
      </c>
    </row>
    <row r="127" spans="1:2" x14ac:dyDescent="0.25">
      <c r="A127" s="5" t="str">
        <f>IFERROR(INDEX(Datos[Latitude],Comodines[[#This Row],[L&amp;LC2]]),"")</f>
        <v/>
      </c>
      <c r="B127" s="6" t="str">
        <f>IFERROR(INDEX(Datos[Longitude],Comodines[[#This Row],[L&amp;LC2]]),"")</f>
        <v/>
      </c>
    </row>
    <row r="128" spans="1:2" x14ac:dyDescent="0.25">
      <c r="A128" s="5" t="str">
        <f>IFERROR(INDEX(Datos[Latitude],Comodines[[#This Row],[L&amp;LC2]]),"")</f>
        <v/>
      </c>
      <c r="B128" s="6" t="str">
        <f>IFERROR(INDEX(Datos[Longitude],Comodines[[#This Row],[L&amp;LC2]]),"")</f>
        <v/>
      </c>
    </row>
    <row r="129" spans="1:2" x14ac:dyDescent="0.25">
      <c r="A129" s="5" t="str">
        <f>IFERROR(INDEX(Datos[Latitude],Comodines[[#This Row],[L&amp;LC2]]),"")</f>
        <v/>
      </c>
      <c r="B129" s="6" t="str">
        <f>IFERROR(INDEX(Datos[Longitude],Comodines[[#This Row],[L&amp;LC2]]),"")</f>
        <v/>
      </c>
    </row>
    <row r="130" spans="1:2" x14ac:dyDescent="0.25">
      <c r="A130" s="5" t="str">
        <f>IFERROR(INDEX(Datos[Latitude],Comodines[[#This Row],[L&amp;LC2]]),"")</f>
        <v/>
      </c>
      <c r="B130" s="6" t="str">
        <f>IFERROR(INDEX(Datos[Longitude],Comodines[[#This Row],[L&amp;LC2]]),"")</f>
        <v/>
      </c>
    </row>
    <row r="131" spans="1:2" x14ac:dyDescent="0.25">
      <c r="A131" s="5" t="str">
        <f>IFERROR(INDEX(Datos[Latitude],Comodines[[#This Row],[L&amp;LC2]]),"")</f>
        <v/>
      </c>
      <c r="B131" s="6" t="str">
        <f>IFERROR(INDEX(Datos[Longitude],Comodines[[#This Row],[L&amp;LC2]]),"")</f>
        <v/>
      </c>
    </row>
    <row r="132" spans="1:2" x14ac:dyDescent="0.25">
      <c r="A132" s="5" t="str">
        <f>IFERROR(INDEX(Datos[Latitude],Comodines[[#This Row],[L&amp;LC2]]),"")</f>
        <v/>
      </c>
      <c r="B132" s="6" t="str">
        <f>IFERROR(INDEX(Datos[Longitude],Comodines[[#This Row],[L&amp;LC2]]),"")</f>
        <v/>
      </c>
    </row>
    <row r="133" spans="1:2" x14ac:dyDescent="0.25">
      <c r="A133" s="5" t="str">
        <f>IFERROR(INDEX(Datos[Latitude],Comodines[[#This Row],[L&amp;LC2]]),"")</f>
        <v/>
      </c>
      <c r="B133" s="6" t="str">
        <f>IFERROR(INDEX(Datos[Longitude],Comodines[[#This Row],[L&amp;LC2]]),"")</f>
        <v/>
      </c>
    </row>
    <row r="134" spans="1:2" x14ac:dyDescent="0.25">
      <c r="A134" s="5" t="str">
        <f>IFERROR(INDEX(Datos[Latitude],Comodines[[#This Row],[L&amp;LC2]]),"")</f>
        <v/>
      </c>
      <c r="B134" s="6" t="str">
        <f>IFERROR(INDEX(Datos[Longitude],Comodines[[#This Row],[L&amp;LC2]]),"")</f>
        <v/>
      </c>
    </row>
    <row r="135" spans="1:2" x14ac:dyDescent="0.25">
      <c r="A135" s="5" t="str">
        <f>IFERROR(INDEX(Datos[Latitude],Comodines[[#This Row],[L&amp;LC2]]),"")</f>
        <v/>
      </c>
      <c r="B135" s="6" t="str">
        <f>IFERROR(INDEX(Datos[Longitude],Comodines[[#This Row],[L&amp;LC2]]),"")</f>
        <v/>
      </c>
    </row>
    <row r="136" spans="1:2" x14ac:dyDescent="0.25">
      <c r="A136" s="5" t="str">
        <f>IFERROR(INDEX(Datos[Latitude],Comodines[[#This Row],[L&amp;LC2]]),"")</f>
        <v/>
      </c>
      <c r="B136" s="6" t="str">
        <f>IFERROR(INDEX(Datos[Longitude],Comodines[[#This Row],[L&amp;LC2]]),"")</f>
        <v/>
      </c>
    </row>
    <row r="137" spans="1:2" x14ac:dyDescent="0.25">
      <c r="A137" s="5" t="str">
        <f>IFERROR(INDEX(Datos[Latitude],Comodines[[#This Row],[L&amp;LC2]]),"")</f>
        <v/>
      </c>
      <c r="B137" s="6" t="str">
        <f>IFERROR(INDEX(Datos[Longitude],Comodines[[#This Row],[L&amp;LC2]]),"")</f>
        <v/>
      </c>
    </row>
    <row r="138" spans="1:2" x14ac:dyDescent="0.25">
      <c r="A138" s="5" t="str">
        <f>IFERROR(INDEX(Datos[Latitude],Comodines[[#This Row],[L&amp;LC2]]),"")</f>
        <v/>
      </c>
      <c r="B138" s="6" t="str">
        <f>IFERROR(INDEX(Datos[Longitude],Comodines[[#This Row],[L&amp;LC2]]),"")</f>
        <v/>
      </c>
    </row>
    <row r="139" spans="1:2" x14ac:dyDescent="0.25">
      <c r="A139" s="5" t="str">
        <f>IFERROR(INDEX(Datos[Latitude],Comodines[[#This Row],[L&amp;LC2]]),"")</f>
        <v/>
      </c>
      <c r="B139" s="6" t="str">
        <f>IFERROR(INDEX(Datos[Longitude],Comodines[[#This Row],[L&amp;LC2]]),"")</f>
        <v/>
      </c>
    </row>
    <row r="140" spans="1:2" x14ac:dyDescent="0.25">
      <c r="A140" s="5" t="str">
        <f>IFERROR(INDEX(Datos[Latitude],Comodines[[#This Row],[L&amp;LC2]]),"")</f>
        <v/>
      </c>
      <c r="B140" s="6" t="str">
        <f>IFERROR(INDEX(Datos[Longitude],Comodines[[#This Row],[L&amp;LC2]]),"")</f>
        <v/>
      </c>
    </row>
    <row r="141" spans="1:2" x14ac:dyDescent="0.25">
      <c r="A141" s="5" t="str">
        <f>IFERROR(INDEX(Datos[Latitude],Comodines[[#This Row],[L&amp;LC2]]),"")</f>
        <v/>
      </c>
      <c r="B141" s="6" t="str">
        <f>IFERROR(INDEX(Datos[Longitude],Comodines[[#This Row],[L&amp;LC2]]),"")</f>
        <v/>
      </c>
    </row>
    <row r="142" spans="1:2" x14ac:dyDescent="0.25">
      <c r="A142" s="5" t="str">
        <f>IFERROR(INDEX(Datos[Latitude],Comodines[[#This Row],[L&amp;LC2]]),"")</f>
        <v/>
      </c>
      <c r="B142" s="6" t="str">
        <f>IFERROR(INDEX(Datos[Longitude],Comodines[[#This Row],[L&amp;LC2]]),"")</f>
        <v/>
      </c>
    </row>
    <row r="143" spans="1:2" x14ac:dyDescent="0.25">
      <c r="A143" s="5" t="str">
        <f>IFERROR(INDEX(Datos[Latitude],Comodines[[#This Row],[L&amp;LC2]]),"")</f>
        <v/>
      </c>
      <c r="B143" s="6" t="str">
        <f>IFERROR(INDEX(Datos[Longitude],Comodines[[#This Row],[L&amp;LC2]]),"")</f>
        <v/>
      </c>
    </row>
    <row r="144" spans="1:2" x14ac:dyDescent="0.25">
      <c r="A144" s="5" t="str">
        <f>IFERROR(INDEX(Datos[Latitude],Comodines[[#This Row],[L&amp;LC2]]),"")</f>
        <v/>
      </c>
      <c r="B144" s="6" t="str">
        <f>IFERROR(INDEX(Datos[Longitude],Comodines[[#This Row],[L&amp;LC2]]),"")</f>
        <v/>
      </c>
    </row>
    <row r="145" spans="1:2" x14ac:dyDescent="0.25">
      <c r="A145" s="5" t="str">
        <f>IFERROR(INDEX(Datos[Latitude],Comodines[[#This Row],[L&amp;LC2]]),"")</f>
        <v/>
      </c>
      <c r="B145" s="6" t="str">
        <f>IFERROR(INDEX(Datos[Longitude],Comodines[[#This Row],[L&amp;LC2]]),"")</f>
        <v/>
      </c>
    </row>
    <row r="146" spans="1:2" x14ac:dyDescent="0.25">
      <c r="A146" s="5" t="str">
        <f>IFERROR(INDEX(Datos[Latitude],Comodines[[#This Row],[L&amp;LC2]]),"")</f>
        <v/>
      </c>
      <c r="B146" s="6" t="str">
        <f>IFERROR(INDEX(Datos[Longitude],Comodines[[#This Row],[L&amp;LC2]]),"")</f>
        <v/>
      </c>
    </row>
    <row r="147" spans="1:2" x14ac:dyDescent="0.25">
      <c r="A147" s="5" t="str">
        <f>IFERROR(INDEX(Datos[Latitude],Comodines[[#This Row],[L&amp;LC2]]),"")</f>
        <v/>
      </c>
      <c r="B147" s="6" t="str">
        <f>IFERROR(INDEX(Datos[Longitude],Comodines[[#This Row],[L&amp;LC2]]),"")</f>
        <v/>
      </c>
    </row>
    <row r="148" spans="1:2" x14ac:dyDescent="0.25">
      <c r="A148" s="5" t="str">
        <f>IFERROR(INDEX(Datos[Latitude],Comodines[[#This Row],[L&amp;LC2]]),"")</f>
        <v/>
      </c>
      <c r="B148" s="6" t="str">
        <f>IFERROR(INDEX(Datos[Longitude],Comodines[[#This Row],[L&amp;LC2]]),"")</f>
        <v/>
      </c>
    </row>
    <row r="149" spans="1:2" x14ac:dyDescent="0.25">
      <c r="A149" s="5" t="str">
        <f>IFERROR(INDEX(Datos[Latitude],Comodines[[#This Row],[L&amp;LC2]]),"")</f>
        <v/>
      </c>
      <c r="B149" s="6" t="str">
        <f>IFERROR(INDEX(Datos[Longitude],Comodines[[#This Row],[L&amp;LC2]]),"")</f>
        <v/>
      </c>
    </row>
    <row r="150" spans="1:2" x14ac:dyDescent="0.25">
      <c r="A150" s="5" t="str">
        <f>IFERROR(INDEX(Datos[Latitude],Comodines[[#This Row],[L&amp;LC2]]),"")</f>
        <v/>
      </c>
      <c r="B150" s="6" t="str">
        <f>IFERROR(INDEX(Datos[Longitude],Comodines[[#This Row],[L&amp;LC2]]),"")</f>
        <v/>
      </c>
    </row>
    <row r="151" spans="1:2" x14ac:dyDescent="0.25">
      <c r="A151" s="5" t="str">
        <f>IFERROR(INDEX(Datos[Latitude],Comodines[[#This Row],[L&amp;LC2]]),"")</f>
        <v/>
      </c>
      <c r="B151" s="6" t="str">
        <f>IFERROR(INDEX(Datos[Longitude],Comodines[[#This Row],[L&amp;LC2]]),"")</f>
        <v/>
      </c>
    </row>
    <row r="152" spans="1:2" x14ac:dyDescent="0.25">
      <c r="A152" s="5" t="str">
        <f>IFERROR(INDEX(Datos[Latitude],Comodines[[#This Row],[L&amp;LC2]]),"")</f>
        <v/>
      </c>
      <c r="B152" s="6" t="str">
        <f>IFERROR(INDEX(Datos[Longitude],Comodines[[#This Row],[L&amp;LC2]]),"")</f>
        <v/>
      </c>
    </row>
    <row r="153" spans="1:2" x14ac:dyDescent="0.25">
      <c r="A153" s="5" t="str">
        <f>IFERROR(INDEX(Datos[Latitude],Comodines[[#This Row],[L&amp;LC2]]),"")</f>
        <v/>
      </c>
      <c r="B153" s="6" t="str">
        <f>IFERROR(INDEX(Datos[Longitude],Comodines[[#This Row],[L&amp;LC2]]),"")</f>
        <v/>
      </c>
    </row>
    <row r="154" spans="1:2" x14ac:dyDescent="0.25">
      <c r="A154" s="5" t="str">
        <f>IFERROR(INDEX(Datos[Latitude],Comodines[[#This Row],[L&amp;LC2]]),"")</f>
        <v/>
      </c>
      <c r="B154" s="6" t="str">
        <f>IFERROR(INDEX(Datos[Longitude],Comodines[[#This Row],[L&amp;LC2]]),"")</f>
        <v/>
      </c>
    </row>
    <row r="155" spans="1:2" x14ac:dyDescent="0.25">
      <c r="A155" s="5" t="str">
        <f>IFERROR(INDEX(Datos[Latitude],Comodines[[#This Row],[L&amp;LC2]]),"")</f>
        <v/>
      </c>
      <c r="B155" s="6" t="str">
        <f>IFERROR(INDEX(Datos[Longitude],Comodines[[#This Row],[L&amp;LC2]]),"")</f>
        <v/>
      </c>
    </row>
    <row r="156" spans="1:2" x14ac:dyDescent="0.25">
      <c r="A156" s="5" t="str">
        <f>IFERROR(INDEX(Datos[Latitude],Comodines[[#This Row],[L&amp;LC2]]),"")</f>
        <v/>
      </c>
      <c r="B156" s="6" t="str">
        <f>IFERROR(INDEX(Datos[Longitude],Comodines[[#This Row],[L&amp;LC2]]),"")</f>
        <v/>
      </c>
    </row>
    <row r="157" spans="1:2" x14ac:dyDescent="0.25">
      <c r="A157" s="5" t="str">
        <f>IFERROR(INDEX(Datos[Latitude],Comodines[[#This Row],[L&amp;LC2]]),"")</f>
        <v/>
      </c>
      <c r="B157" s="6" t="str">
        <f>IFERROR(INDEX(Datos[Longitude],Comodines[[#This Row],[L&amp;LC2]]),"")</f>
        <v/>
      </c>
    </row>
    <row r="158" spans="1:2" x14ac:dyDescent="0.25">
      <c r="A158" s="5" t="str">
        <f>IFERROR(INDEX(Datos[Latitude],Comodines[[#This Row],[L&amp;LC2]]),"")</f>
        <v/>
      </c>
      <c r="B158" s="6" t="str">
        <f>IFERROR(INDEX(Datos[Longitude],Comodines[[#This Row],[L&amp;LC2]]),"")</f>
        <v/>
      </c>
    </row>
    <row r="159" spans="1:2" x14ac:dyDescent="0.25">
      <c r="A159" s="5" t="str">
        <f>IFERROR(INDEX(Datos[Latitude],Comodines[[#This Row],[L&amp;LC2]]),"")</f>
        <v/>
      </c>
      <c r="B159" s="6" t="str">
        <f>IFERROR(INDEX(Datos[Longitude],Comodines[[#This Row],[L&amp;LC2]]),"")</f>
        <v/>
      </c>
    </row>
    <row r="160" spans="1:2" x14ac:dyDescent="0.25">
      <c r="A160" s="5" t="str">
        <f>IFERROR(INDEX(Datos[Latitude],Comodines[[#This Row],[L&amp;LC2]]),"")</f>
        <v/>
      </c>
      <c r="B160" s="6" t="str">
        <f>IFERROR(INDEX(Datos[Longitude],Comodines[[#This Row],[L&amp;LC2]]),"")</f>
        <v/>
      </c>
    </row>
    <row r="161" spans="1:2" x14ac:dyDescent="0.25">
      <c r="A161" s="5" t="str">
        <f>IFERROR(INDEX(Datos[Latitude],Comodines[[#This Row],[L&amp;LC2]]),"")</f>
        <v/>
      </c>
      <c r="B161" s="6" t="str">
        <f>IFERROR(INDEX(Datos[Longitude],Comodines[[#This Row],[L&amp;LC2]]),"")</f>
        <v/>
      </c>
    </row>
    <row r="162" spans="1:2" x14ac:dyDescent="0.25">
      <c r="A162" s="5" t="str">
        <f>IFERROR(INDEX(Datos[Latitude],Comodines[[#This Row],[L&amp;LC2]]),"")</f>
        <v/>
      </c>
      <c r="B162" s="6" t="str">
        <f>IFERROR(INDEX(Datos[Longitude],Comodines[[#This Row],[L&amp;LC2]]),"")</f>
        <v/>
      </c>
    </row>
    <row r="163" spans="1:2" x14ac:dyDescent="0.25">
      <c r="A163" s="5" t="str">
        <f>IFERROR(INDEX(Datos[Latitude],Comodines[[#This Row],[L&amp;LC2]]),"")</f>
        <v/>
      </c>
      <c r="B163" s="6" t="str">
        <f>IFERROR(INDEX(Datos[Longitude],Comodines[[#This Row],[L&amp;LC2]]),"")</f>
        <v/>
      </c>
    </row>
    <row r="164" spans="1:2" x14ac:dyDescent="0.25">
      <c r="A164" s="5" t="str">
        <f>IFERROR(INDEX(Datos[Latitude],Comodines[[#This Row],[L&amp;LC2]]),"")</f>
        <v/>
      </c>
      <c r="B164" s="6" t="str">
        <f>IFERROR(INDEX(Datos[Longitude],Comodines[[#This Row],[L&amp;LC2]]),"")</f>
        <v/>
      </c>
    </row>
    <row r="165" spans="1:2" x14ac:dyDescent="0.25">
      <c r="A165" s="5" t="str">
        <f>IFERROR(INDEX(Datos[Latitude],Comodines[[#This Row],[L&amp;LC2]]),"")</f>
        <v/>
      </c>
      <c r="B165" s="6" t="str">
        <f>IFERROR(INDEX(Datos[Longitude],Comodines[[#This Row],[L&amp;LC2]]),"")</f>
        <v/>
      </c>
    </row>
    <row r="166" spans="1:2" x14ac:dyDescent="0.25">
      <c r="A166" s="5" t="str">
        <f>IFERROR(INDEX(Datos[Latitude],Comodines[[#This Row],[L&amp;LC2]]),"")</f>
        <v/>
      </c>
      <c r="B166" s="6" t="str">
        <f>IFERROR(INDEX(Datos[Longitude],Comodines[[#This Row],[L&amp;LC2]]),"")</f>
        <v/>
      </c>
    </row>
    <row r="167" spans="1:2" x14ac:dyDescent="0.25">
      <c r="A167" s="5" t="str">
        <f>IFERROR(INDEX(Datos[Latitude],Comodines[[#This Row],[L&amp;LC2]]),"")</f>
        <v/>
      </c>
      <c r="B167" s="6" t="str">
        <f>IFERROR(INDEX(Datos[Longitude],Comodines[[#This Row],[L&amp;LC2]]),"")</f>
        <v/>
      </c>
    </row>
    <row r="168" spans="1:2" x14ac:dyDescent="0.25">
      <c r="A168" s="5" t="str">
        <f>IFERROR(INDEX(Datos[Latitude],Comodines[[#This Row],[L&amp;LC2]]),"")</f>
        <v/>
      </c>
      <c r="B168" s="6" t="str">
        <f>IFERROR(INDEX(Datos[Longitude],Comodines[[#This Row],[L&amp;LC2]]),"")</f>
        <v/>
      </c>
    </row>
    <row r="169" spans="1:2" x14ac:dyDescent="0.25">
      <c r="A169" s="5" t="str">
        <f>IFERROR(INDEX(Datos[Latitude],Comodines[[#This Row],[L&amp;LC2]]),"")</f>
        <v/>
      </c>
      <c r="B169" s="6" t="str">
        <f>IFERROR(INDEX(Datos[Longitude],Comodines[[#This Row],[L&amp;LC2]]),"")</f>
        <v/>
      </c>
    </row>
    <row r="170" spans="1:2" x14ac:dyDescent="0.25">
      <c r="A170" s="5" t="str">
        <f>IFERROR(INDEX(Datos[Latitude],Comodines[[#This Row],[L&amp;LC2]]),"")</f>
        <v/>
      </c>
      <c r="B170" s="6" t="str">
        <f>IFERROR(INDEX(Datos[Longitude],Comodines[[#This Row],[L&amp;LC2]]),"")</f>
        <v/>
      </c>
    </row>
    <row r="171" spans="1:2" x14ac:dyDescent="0.25">
      <c r="A171" s="5" t="str">
        <f>IFERROR(INDEX(Datos[Latitude],Comodines[[#This Row],[L&amp;LC2]]),"")</f>
        <v/>
      </c>
      <c r="B171" s="6" t="str">
        <f>IFERROR(INDEX(Datos[Longitude],Comodines[[#This Row],[L&amp;LC2]]),"")</f>
        <v/>
      </c>
    </row>
    <row r="172" spans="1:2" x14ac:dyDescent="0.25">
      <c r="A172" s="5" t="str">
        <f>IFERROR(INDEX(Datos[Latitude],Comodines[[#This Row],[L&amp;LC2]]),"")</f>
        <v/>
      </c>
      <c r="B172" s="6" t="str">
        <f>IFERROR(INDEX(Datos[Longitude],Comodines[[#This Row],[L&amp;LC2]]),"")</f>
        <v/>
      </c>
    </row>
    <row r="173" spans="1:2" x14ac:dyDescent="0.25">
      <c r="A173" s="5" t="str">
        <f>IFERROR(INDEX(Datos[Latitude],Comodines[[#This Row],[L&amp;LC2]]),"")</f>
        <v/>
      </c>
      <c r="B173" s="6" t="str">
        <f>IFERROR(INDEX(Datos[Longitude],Comodines[[#This Row],[L&amp;LC2]]),"")</f>
        <v/>
      </c>
    </row>
    <row r="174" spans="1:2" x14ac:dyDescent="0.25">
      <c r="A174" s="5" t="str">
        <f>IFERROR(INDEX(Datos[Latitude],Comodines[[#This Row],[L&amp;LC2]]),"")</f>
        <v/>
      </c>
      <c r="B174" s="6" t="str">
        <f>IFERROR(INDEX(Datos[Longitude],Comodines[[#This Row],[L&amp;LC2]]),"")</f>
        <v/>
      </c>
    </row>
    <row r="175" spans="1:2" x14ac:dyDescent="0.25">
      <c r="A175" s="5" t="str">
        <f>IFERROR(INDEX(Datos[Latitude],Comodines[[#This Row],[L&amp;LC2]]),"")</f>
        <v/>
      </c>
      <c r="B175" s="6" t="str">
        <f>IFERROR(INDEX(Datos[Longitude],Comodines[[#This Row],[L&amp;LC2]]),"")</f>
        <v/>
      </c>
    </row>
    <row r="176" spans="1:2" x14ac:dyDescent="0.25">
      <c r="A176" s="5" t="str">
        <f>IFERROR(INDEX(Datos[Latitude],Comodines[[#This Row],[L&amp;LC2]]),"")</f>
        <v/>
      </c>
      <c r="B176" s="6" t="str">
        <f>IFERROR(INDEX(Datos[Longitude],Comodines[[#This Row],[L&amp;LC2]]),"")</f>
        <v/>
      </c>
    </row>
    <row r="177" spans="1:2" x14ac:dyDescent="0.25">
      <c r="A177" s="5" t="str">
        <f>IFERROR(INDEX(Datos[Latitude],Comodines[[#This Row],[L&amp;LC2]]),"")</f>
        <v/>
      </c>
      <c r="B177" s="6" t="str">
        <f>IFERROR(INDEX(Datos[Longitude],Comodines[[#This Row],[L&amp;LC2]]),"")</f>
        <v/>
      </c>
    </row>
    <row r="178" spans="1:2" x14ac:dyDescent="0.25">
      <c r="A178" s="5" t="str">
        <f>IFERROR(INDEX(Datos[Latitude],Comodines[[#This Row],[L&amp;LC2]]),"")</f>
        <v/>
      </c>
      <c r="B178" s="6" t="str">
        <f>IFERROR(INDEX(Datos[Longitude],Comodines[[#This Row],[L&amp;LC2]]),"")</f>
        <v/>
      </c>
    </row>
    <row r="179" spans="1:2" x14ac:dyDescent="0.25">
      <c r="A179" s="5" t="str">
        <f>IFERROR(INDEX(Datos[Latitude],Comodines[[#This Row],[L&amp;LC2]]),"")</f>
        <v/>
      </c>
      <c r="B179" s="6" t="str">
        <f>IFERROR(INDEX(Datos[Longitude],Comodines[[#This Row],[L&amp;LC2]]),"")</f>
        <v/>
      </c>
    </row>
    <row r="180" spans="1:2" x14ac:dyDescent="0.25">
      <c r="A180" s="5" t="str">
        <f>IFERROR(INDEX(Datos[Latitude],Comodines[[#This Row],[L&amp;LC2]]),"")</f>
        <v/>
      </c>
      <c r="B180" s="6" t="str">
        <f>IFERROR(INDEX(Datos[Longitude],Comodines[[#This Row],[L&amp;LC2]]),"")</f>
        <v/>
      </c>
    </row>
    <row r="181" spans="1:2" x14ac:dyDescent="0.25">
      <c r="A181" s="5" t="str">
        <f>IFERROR(INDEX(Datos[Latitude],Comodines[[#This Row],[L&amp;LC2]]),"")</f>
        <v/>
      </c>
      <c r="B181" s="6" t="str">
        <f>IFERROR(INDEX(Datos[Longitude],Comodines[[#This Row],[L&amp;LC2]]),"")</f>
        <v/>
      </c>
    </row>
    <row r="182" spans="1:2" x14ac:dyDescent="0.25">
      <c r="A182" s="5" t="str">
        <f>IFERROR(INDEX(Datos[Latitude],Comodines[[#This Row],[L&amp;LC2]]),"")</f>
        <v/>
      </c>
      <c r="B182" s="6" t="str">
        <f>IFERROR(INDEX(Datos[Longitude],Comodines[[#This Row],[L&amp;LC2]]),"")</f>
        <v/>
      </c>
    </row>
    <row r="183" spans="1:2" x14ac:dyDescent="0.25">
      <c r="A183" s="5" t="str">
        <f>IFERROR(INDEX(Datos[Latitude],Comodines[[#This Row],[L&amp;LC2]]),"")</f>
        <v/>
      </c>
      <c r="B183" s="6" t="str">
        <f>IFERROR(INDEX(Datos[Longitude],Comodines[[#This Row],[L&amp;LC2]]),"")</f>
        <v/>
      </c>
    </row>
    <row r="184" spans="1:2" x14ac:dyDescent="0.25">
      <c r="A184" s="5" t="str">
        <f>IFERROR(INDEX(Datos[Latitude],Comodines[[#This Row],[L&amp;LC2]]),"")</f>
        <v/>
      </c>
      <c r="B184" s="6" t="str">
        <f>IFERROR(INDEX(Datos[Longitude],Comodines[[#This Row],[L&amp;LC2]]),"")</f>
        <v/>
      </c>
    </row>
    <row r="185" spans="1:2" x14ac:dyDescent="0.25">
      <c r="A185" s="5" t="str">
        <f>IFERROR(INDEX(Datos[Latitude],Comodines[[#This Row],[L&amp;LC2]]),"")</f>
        <v/>
      </c>
      <c r="B185" s="6" t="str">
        <f>IFERROR(INDEX(Datos[Longitude],Comodines[[#This Row],[L&amp;LC2]]),"")</f>
        <v/>
      </c>
    </row>
    <row r="186" spans="1:2" x14ac:dyDescent="0.25">
      <c r="A186" s="5" t="str">
        <f>IFERROR(INDEX(Datos[Latitude],Comodines[[#This Row],[L&amp;LC2]]),"")</f>
        <v/>
      </c>
      <c r="B186" s="6" t="str">
        <f>IFERROR(INDEX(Datos[Longitude],Comodines[[#This Row],[L&amp;LC2]]),"")</f>
        <v/>
      </c>
    </row>
    <row r="187" spans="1:2" x14ac:dyDescent="0.25">
      <c r="A187" s="5" t="str">
        <f>IFERROR(INDEX(Datos[Latitude],Comodines[[#This Row],[L&amp;LC2]]),"")</f>
        <v/>
      </c>
      <c r="B187" s="6" t="str">
        <f>IFERROR(INDEX(Datos[Longitude],Comodines[[#This Row],[L&amp;LC2]]),"")</f>
        <v/>
      </c>
    </row>
    <row r="188" spans="1:2" x14ac:dyDescent="0.25">
      <c r="A188" s="5" t="str">
        <f>IFERROR(INDEX(Datos[Latitude],Comodines[[#This Row],[L&amp;LC2]]),"")</f>
        <v/>
      </c>
      <c r="B188" s="6" t="str">
        <f>IFERROR(INDEX(Datos[Longitude],Comodines[[#This Row],[L&amp;LC2]]),"")</f>
        <v/>
      </c>
    </row>
    <row r="189" spans="1:2" x14ac:dyDescent="0.25">
      <c r="A189" s="5" t="str">
        <f>IFERROR(INDEX(Datos[Latitude],Comodines[[#This Row],[L&amp;LC2]]),"")</f>
        <v/>
      </c>
      <c r="B189" s="6" t="str">
        <f>IFERROR(INDEX(Datos[Longitude],Comodines[[#This Row],[L&amp;LC2]]),"")</f>
        <v/>
      </c>
    </row>
    <row r="190" spans="1:2" x14ac:dyDescent="0.25">
      <c r="A190" s="5" t="str">
        <f>IFERROR(INDEX(Datos[Latitude],Comodines[[#This Row],[L&amp;LC2]]),"")</f>
        <v/>
      </c>
      <c r="B190" s="6" t="str">
        <f>IFERROR(INDEX(Datos[Longitude],Comodines[[#This Row],[L&amp;LC2]]),"")</f>
        <v/>
      </c>
    </row>
    <row r="191" spans="1:2" x14ac:dyDescent="0.25">
      <c r="A191" s="5" t="str">
        <f>IFERROR(INDEX(Datos[Latitude],Comodines[[#This Row],[L&amp;LC2]]),"")</f>
        <v/>
      </c>
      <c r="B191" s="6" t="str">
        <f>IFERROR(INDEX(Datos[Longitude],Comodines[[#This Row],[L&amp;LC2]]),"")</f>
        <v/>
      </c>
    </row>
    <row r="192" spans="1:2" x14ac:dyDescent="0.25">
      <c r="A192" s="5" t="str">
        <f>IFERROR(INDEX(Datos[Latitude],Comodines[[#This Row],[L&amp;LC2]]),"")</f>
        <v/>
      </c>
      <c r="B192" s="6" t="str">
        <f>IFERROR(INDEX(Datos[Longitude],Comodines[[#This Row],[L&amp;LC2]]),"")</f>
        <v/>
      </c>
    </row>
    <row r="193" spans="1:2" x14ac:dyDescent="0.25">
      <c r="A193" s="5" t="str">
        <f>IFERROR(INDEX(Datos[Latitude],Comodines[[#This Row],[L&amp;LC2]]),"")</f>
        <v/>
      </c>
      <c r="B193" s="6" t="str">
        <f>IFERROR(INDEX(Datos[Longitude],Comodines[[#This Row],[L&amp;LC2]]),"")</f>
        <v/>
      </c>
    </row>
    <row r="194" spans="1:2" x14ac:dyDescent="0.25">
      <c r="A194" s="5" t="str">
        <f>IFERROR(INDEX(Datos[Latitude],Comodines[[#This Row],[L&amp;LC2]]),"")</f>
        <v/>
      </c>
      <c r="B194" s="6" t="str">
        <f>IFERROR(INDEX(Datos[Longitude],Comodines[[#This Row],[L&amp;LC2]]),"")</f>
        <v/>
      </c>
    </row>
    <row r="195" spans="1:2" x14ac:dyDescent="0.25">
      <c r="A195" s="5" t="str">
        <f>IFERROR(INDEX(Datos[Latitude],Comodines[[#This Row],[L&amp;LC2]]),"")</f>
        <v/>
      </c>
      <c r="B195" s="6" t="str">
        <f>IFERROR(INDEX(Datos[Longitude],Comodines[[#This Row],[L&amp;LC2]]),"")</f>
        <v/>
      </c>
    </row>
    <row r="196" spans="1:2" x14ac:dyDescent="0.25">
      <c r="A196" s="5" t="str">
        <f>IFERROR(INDEX(Datos[Latitude],Comodines[[#This Row],[L&amp;LC2]]),"")</f>
        <v/>
      </c>
      <c r="B196" s="6" t="str">
        <f>IFERROR(INDEX(Datos[Longitude],Comodines[[#This Row],[L&amp;LC2]]),"")</f>
        <v/>
      </c>
    </row>
    <row r="197" spans="1:2" x14ac:dyDescent="0.25">
      <c r="A197" s="5" t="str">
        <f>IFERROR(INDEX(Datos[Latitude],Comodines[[#This Row],[L&amp;LC2]]),"")</f>
        <v/>
      </c>
      <c r="B197" s="6" t="str">
        <f>IFERROR(INDEX(Datos[Longitude],Comodines[[#This Row],[L&amp;LC2]]),"")</f>
        <v/>
      </c>
    </row>
    <row r="198" spans="1:2" x14ac:dyDescent="0.25">
      <c r="A198" s="5" t="str">
        <f>IFERROR(INDEX(Datos[Latitude],Comodines[[#This Row],[L&amp;LC2]]),"")</f>
        <v/>
      </c>
      <c r="B198" s="6" t="str">
        <f>IFERROR(INDEX(Datos[Longitude],Comodines[[#This Row],[L&amp;LC2]]),"")</f>
        <v/>
      </c>
    </row>
    <row r="199" spans="1:2" x14ac:dyDescent="0.25">
      <c r="A199" s="5" t="str">
        <f>IFERROR(INDEX(Datos[Latitude],Comodines[[#This Row],[L&amp;LC2]]),"")</f>
        <v/>
      </c>
      <c r="B199" s="6" t="str">
        <f>IFERROR(INDEX(Datos[Longitude],Comodines[[#This Row],[L&amp;LC2]]),"")</f>
        <v/>
      </c>
    </row>
    <row r="200" spans="1:2" x14ac:dyDescent="0.25">
      <c r="A200" s="5" t="str">
        <f>IFERROR(INDEX(Datos[Latitude],Comodines[[#This Row],[L&amp;LC2]]),"")</f>
        <v/>
      </c>
      <c r="B200" s="6" t="str">
        <f>IFERROR(INDEX(Datos[Longitude],Comodines[[#This Row],[L&amp;LC2]]),"")</f>
        <v/>
      </c>
    </row>
    <row r="201" spans="1:2" x14ac:dyDescent="0.25">
      <c r="A201" s="5" t="str">
        <f>IFERROR(INDEX(Datos[Latitude],Comodines[[#This Row],[L&amp;LC2]]),"")</f>
        <v/>
      </c>
      <c r="B201" s="6" t="str">
        <f>IFERROR(INDEX(Datos[Longitude],Comodines[[#This Row],[L&amp;LC2]]),"")</f>
        <v/>
      </c>
    </row>
    <row r="202" spans="1:2" x14ac:dyDescent="0.25">
      <c r="A202" s="5" t="str">
        <f>IFERROR(INDEX(Datos[Latitude],Comodines[[#This Row],[L&amp;LC2]]),"")</f>
        <v/>
      </c>
      <c r="B202" s="6" t="str">
        <f>IFERROR(INDEX(Datos[Longitude],Comodines[[#This Row],[L&amp;LC2]]),"")</f>
        <v/>
      </c>
    </row>
    <row r="203" spans="1:2" x14ac:dyDescent="0.25">
      <c r="A203" s="5" t="str">
        <f>IFERROR(INDEX(Datos[Latitude],Comodines[[#This Row],[L&amp;LC2]]),"")</f>
        <v/>
      </c>
      <c r="B203" s="6" t="str">
        <f>IFERROR(INDEX(Datos[Longitude],Comodines[[#This Row],[L&amp;LC2]]),"")</f>
        <v/>
      </c>
    </row>
    <row r="204" spans="1:2" x14ac:dyDescent="0.25">
      <c r="A204" s="5" t="str">
        <f>IFERROR(INDEX(Datos[Latitude],Comodines[[#This Row],[L&amp;LC2]]),"")</f>
        <v/>
      </c>
      <c r="B204" s="6" t="str">
        <f>IFERROR(INDEX(Datos[Longitude],Comodines[[#This Row],[L&amp;LC2]]),"")</f>
        <v/>
      </c>
    </row>
    <row r="205" spans="1:2" x14ac:dyDescent="0.25">
      <c r="A205" s="5" t="str">
        <f>IFERROR(INDEX(Datos[Latitude],Comodines[[#This Row],[L&amp;LC2]]),"")</f>
        <v/>
      </c>
      <c r="B205" s="6" t="str">
        <f>IFERROR(INDEX(Datos[Longitude],Comodines[[#This Row],[L&amp;LC2]]),"")</f>
        <v/>
      </c>
    </row>
    <row r="206" spans="1:2" x14ac:dyDescent="0.25">
      <c r="A206" s="5" t="str">
        <f>IFERROR(INDEX(Datos[Latitude],Comodines[[#This Row],[L&amp;LC2]]),"")</f>
        <v/>
      </c>
      <c r="B206" s="6" t="str">
        <f>IFERROR(INDEX(Datos[Longitude],Comodines[[#This Row],[L&amp;LC2]]),"")</f>
        <v/>
      </c>
    </row>
    <row r="207" spans="1:2" x14ac:dyDescent="0.25">
      <c r="A207" s="5" t="str">
        <f>IFERROR(INDEX(Datos[Latitude],Comodines[[#This Row],[L&amp;LC2]]),"")</f>
        <v/>
      </c>
      <c r="B207" s="6" t="str">
        <f>IFERROR(INDEX(Datos[Longitude],Comodines[[#This Row],[L&amp;LC2]]),"")</f>
        <v/>
      </c>
    </row>
    <row r="208" spans="1:2" x14ac:dyDescent="0.25">
      <c r="A208" s="5" t="str">
        <f>IFERROR(INDEX(Datos[Latitude],Comodines[[#This Row],[L&amp;LC2]]),"")</f>
        <v/>
      </c>
      <c r="B208" s="6" t="str">
        <f>IFERROR(INDEX(Datos[Longitude],Comodines[[#This Row],[L&amp;LC2]]),"")</f>
        <v/>
      </c>
    </row>
    <row r="209" spans="1:2" x14ac:dyDescent="0.25">
      <c r="A209" s="5" t="str">
        <f>IFERROR(INDEX(Datos[Latitude],Comodines[[#This Row],[L&amp;LC2]]),"")</f>
        <v/>
      </c>
      <c r="B209" s="6" t="str">
        <f>IFERROR(INDEX(Datos[Longitude],Comodines[[#This Row],[L&amp;LC2]]),"")</f>
        <v/>
      </c>
    </row>
    <row r="210" spans="1:2" x14ac:dyDescent="0.25">
      <c r="A210" s="5" t="str">
        <f>IFERROR(INDEX(Datos[Latitude],Comodines[[#This Row],[L&amp;LC2]]),"")</f>
        <v/>
      </c>
      <c r="B210" s="6" t="str">
        <f>IFERROR(INDEX(Datos[Longitude],Comodines[[#This Row],[L&amp;LC2]]),"")</f>
        <v/>
      </c>
    </row>
    <row r="211" spans="1:2" x14ac:dyDescent="0.25">
      <c r="A211" s="5" t="str">
        <f>IFERROR(INDEX(Datos[Latitude],Comodines[[#This Row],[L&amp;LC2]]),"")</f>
        <v/>
      </c>
      <c r="B211" s="6" t="str">
        <f>IFERROR(INDEX(Datos[Longitude],Comodines[[#This Row],[L&amp;LC2]]),"")</f>
        <v/>
      </c>
    </row>
    <row r="212" spans="1:2" x14ac:dyDescent="0.25">
      <c r="A212" s="5" t="str">
        <f>IFERROR(INDEX(Datos[Latitude],Comodines[[#This Row],[L&amp;LC2]]),"")</f>
        <v/>
      </c>
      <c r="B212" s="6" t="str">
        <f>IFERROR(INDEX(Datos[Longitude],Comodines[[#This Row],[L&amp;LC2]]),"")</f>
        <v/>
      </c>
    </row>
    <row r="213" spans="1:2" x14ac:dyDescent="0.25">
      <c r="A213" s="5" t="str">
        <f>IFERROR(INDEX(Datos[Latitude],Comodines[[#This Row],[L&amp;LC2]]),"")</f>
        <v/>
      </c>
      <c r="B213" s="6" t="str">
        <f>IFERROR(INDEX(Datos[Longitude],Comodines[[#This Row],[L&amp;LC2]]),"")</f>
        <v/>
      </c>
    </row>
    <row r="214" spans="1:2" x14ac:dyDescent="0.25">
      <c r="A214" s="5" t="str">
        <f>IFERROR(INDEX(Datos[Latitude],Comodines[[#This Row],[L&amp;LC2]]),"")</f>
        <v/>
      </c>
      <c r="B214" s="6" t="str">
        <f>IFERROR(INDEX(Datos[Longitude],Comodines[[#This Row],[L&amp;LC2]]),"")</f>
        <v/>
      </c>
    </row>
    <row r="215" spans="1:2" x14ac:dyDescent="0.25">
      <c r="A215" s="5" t="str">
        <f>IFERROR(INDEX(Datos[Latitude],Comodines[[#This Row],[L&amp;LC2]]),"")</f>
        <v/>
      </c>
      <c r="B215" s="6" t="str">
        <f>IFERROR(INDEX(Datos[Longitude],Comodines[[#This Row],[L&amp;LC2]]),"")</f>
        <v/>
      </c>
    </row>
    <row r="216" spans="1:2" x14ac:dyDescent="0.25">
      <c r="A216" s="5" t="str">
        <f>IFERROR(INDEX(Datos[Latitude],Comodines[[#This Row],[L&amp;LC2]]),"")</f>
        <v/>
      </c>
      <c r="B216" s="6" t="str">
        <f>IFERROR(INDEX(Datos[Longitude],Comodines[[#This Row],[L&amp;LC2]]),"")</f>
        <v/>
      </c>
    </row>
    <row r="217" spans="1:2" x14ac:dyDescent="0.25">
      <c r="A217" s="5" t="str">
        <f>IFERROR(INDEX(Datos[Latitude],Comodines[[#This Row],[L&amp;LC2]]),"")</f>
        <v/>
      </c>
      <c r="B217" s="6" t="str">
        <f>IFERROR(INDEX(Datos[Longitude],Comodines[[#This Row],[L&amp;LC2]]),"")</f>
        <v/>
      </c>
    </row>
    <row r="218" spans="1:2" x14ac:dyDescent="0.25">
      <c r="A218" s="5" t="str">
        <f>IFERROR(INDEX(Datos[Latitude],Comodines[[#This Row],[L&amp;LC2]]),"")</f>
        <v/>
      </c>
      <c r="B218" s="6" t="str">
        <f>IFERROR(INDEX(Datos[Longitude],Comodines[[#This Row],[L&amp;LC2]]),"")</f>
        <v/>
      </c>
    </row>
    <row r="219" spans="1:2" x14ac:dyDescent="0.25">
      <c r="A219" s="5" t="str">
        <f>IFERROR(INDEX(Datos[Latitude],Comodines[[#This Row],[L&amp;LC2]]),"")</f>
        <v/>
      </c>
      <c r="B219" s="6" t="str">
        <f>IFERROR(INDEX(Datos[Longitude],Comodines[[#This Row],[L&amp;LC2]]),"")</f>
        <v/>
      </c>
    </row>
    <row r="220" spans="1:2" x14ac:dyDescent="0.25">
      <c r="A220" s="5" t="str">
        <f>IFERROR(INDEX(Datos[Latitude],Comodines[[#This Row],[L&amp;LC2]]),"")</f>
        <v/>
      </c>
      <c r="B220" s="6" t="str">
        <f>IFERROR(INDEX(Datos[Longitude],Comodines[[#This Row],[L&amp;LC2]]),"")</f>
        <v/>
      </c>
    </row>
    <row r="221" spans="1:2" x14ac:dyDescent="0.25">
      <c r="A221" s="5" t="str">
        <f>IFERROR(INDEX(Datos[Latitude],Comodines[[#This Row],[L&amp;LC2]]),"")</f>
        <v/>
      </c>
      <c r="B221" s="6" t="str">
        <f>IFERROR(INDEX(Datos[Longitude],Comodines[[#This Row],[L&amp;LC2]]),"")</f>
        <v/>
      </c>
    </row>
    <row r="222" spans="1:2" x14ac:dyDescent="0.25">
      <c r="A222" s="5" t="str">
        <f>IFERROR(INDEX(Datos[Latitude],Comodines[[#This Row],[L&amp;LC2]]),"")</f>
        <v/>
      </c>
      <c r="B222" s="6" t="str">
        <f>IFERROR(INDEX(Datos[Longitude],Comodines[[#This Row],[L&amp;LC2]]),"")</f>
        <v/>
      </c>
    </row>
    <row r="223" spans="1:2" x14ac:dyDescent="0.25">
      <c r="A223" s="5" t="str">
        <f>IFERROR(INDEX(Datos[Latitude],Comodines[[#This Row],[L&amp;LC2]]),"")</f>
        <v/>
      </c>
      <c r="B223" s="6" t="str">
        <f>IFERROR(INDEX(Datos[Longitude],Comodines[[#This Row],[L&amp;LC2]]),"")</f>
        <v/>
      </c>
    </row>
    <row r="224" spans="1:2" x14ac:dyDescent="0.25">
      <c r="A224" s="5" t="str">
        <f>IFERROR(INDEX(Datos[Latitude],Comodines[[#This Row],[L&amp;LC2]]),"")</f>
        <v/>
      </c>
      <c r="B224" s="6" t="str">
        <f>IFERROR(INDEX(Datos[Longitude],Comodines[[#This Row],[L&amp;LC2]]),"")</f>
        <v/>
      </c>
    </row>
    <row r="225" spans="1:2" x14ac:dyDescent="0.25">
      <c r="A225" s="5" t="str">
        <f>IFERROR(INDEX(Datos[Latitude],Comodines[[#This Row],[L&amp;LC2]]),"")</f>
        <v/>
      </c>
      <c r="B225" s="6" t="str">
        <f>IFERROR(INDEX(Datos[Longitude],Comodines[[#This Row],[L&amp;LC2]]),"")</f>
        <v/>
      </c>
    </row>
    <row r="226" spans="1:2" x14ac:dyDescent="0.25">
      <c r="A226" s="5" t="str">
        <f>IFERROR(INDEX(Datos[Latitude],Comodines[[#This Row],[L&amp;LC2]]),"")</f>
        <v/>
      </c>
      <c r="B226" s="6" t="str">
        <f>IFERROR(INDEX(Datos[Longitude],Comodines[[#This Row],[L&amp;LC2]]),"")</f>
        <v/>
      </c>
    </row>
    <row r="227" spans="1:2" x14ac:dyDescent="0.25">
      <c r="A227" s="5" t="str">
        <f>IFERROR(INDEX(Datos[Latitude],Comodines[[#This Row],[L&amp;LC2]]),"")</f>
        <v/>
      </c>
      <c r="B227" s="6" t="str">
        <f>IFERROR(INDEX(Datos[Longitude],Comodines[[#This Row],[L&amp;LC2]]),"")</f>
        <v/>
      </c>
    </row>
    <row r="228" spans="1:2" x14ac:dyDescent="0.25">
      <c r="A228" s="5" t="str">
        <f>IFERROR(INDEX(Datos[Latitude],Comodines[[#This Row],[L&amp;LC2]]),"")</f>
        <v/>
      </c>
      <c r="B228" s="6" t="str">
        <f>IFERROR(INDEX(Datos[Longitude],Comodines[[#This Row],[L&amp;LC2]]),"")</f>
        <v/>
      </c>
    </row>
    <row r="229" spans="1:2" x14ac:dyDescent="0.25">
      <c r="A229" s="5" t="str">
        <f>IFERROR(INDEX(Datos[Latitude],Comodines[[#This Row],[L&amp;LC2]]),"")</f>
        <v/>
      </c>
      <c r="B229" s="6" t="str">
        <f>IFERROR(INDEX(Datos[Longitude],Comodines[[#This Row],[L&amp;LC2]]),"")</f>
        <v/>
      </c>
    </row>
    <row r="230" spans="1:2" x14ac:dyDescent="0.25">
      <c r="A230" s="5" t="str">
        <f>IFERROR(INDEX(Datos[Latitude],Comodines[[#This Row],[L&amp;LC2]]),"")</f>
        <v/>
      </c>
      <c r="B230" s="6" t="str">
        <f>IFERROR(INDEX(Datos[Longitude],Comodines[[#This Row],[L&amp;LC2]]),"")</f>
        <v/>
      </c>
    </row>
    <row r="231" spans="1:2" x14ac:dyDescent="0.25">
      <c r="A231" s="5" t="str">
        <f>IFERROR(INDEX(Datos[Latitude],Comodines[[#This Row],[L&amp;LC2]]),"")</f>
        <v/>
      </c>
      <c r="B231" s="6" t="str">
        <f>IFERROR(INDEX(Datos[Longitude],Comodines[[#This Row],[L&amp;LC2]]),"")</f>
        <v/>
      </c>
    </row>
    <row r="232" spans="1:2" x14ac:dyDescent="0.25">
      <c r="A232" s="5" t="str">
        <f>IFERROR(INDEX(Datos[Latitude],Comodines[[#This Row],[L&amp;LC2]]),"")</f>
        <v/>
      </c>
      <c r="B232" s="6" t="str">
        <f>IFERROR(INDEX(Datos[Longitude],Comodines[[#This Row],[L&amp;LC2]]),"")</f>
        <v/>
      </c>
    </row>
    <row r="233" spans="1:2" x14ac:dyDescent="0.25">
      <c r="A233" s="5" t="str">
        <f>IFERROR(INDEX(Datos[Latitude],Comodines[[#This Row],[L&amp;LC2]]),"")</f>
        <v/>
      </c>
      <c r="B233" s="6" t="str">
        <f>IFERROR(INDEX(Datos[Longitude],Comodines[[#This Row],[L&amp;LC2]]),"")</f>
        <v/>
      </c>
    </row>
    <row r="234" spans="1:2" x14ac:dyDescent="0.25">
      <c r="A234" s="5" t="str">
        <f>IFERROR(INDEX(Datos[Latitude],Comodines[[#This Row],[L&amp;LC2]]),"")</f>
        <v/>
      </c>
      <c r="B234" s="6" t="str">
        <f>IFERROR(INDEX(Datos[Longitude],Comodines[[#This Row],[L&amp;LC2]]),"")</f>
        <v/>
      </c>
    </row>
    <row r="235" spans="1:2" x14ac:dyDescent="0.25">
      <c r="A235" s="5" t="str">
        <f>IFERROR(INDEX(Datos[Latitude],Comodines[[#This Row],[L&amp;LC2]]),"")</f>
        <v/>
      </c>
      <c r="B235" s="6" t="str">
        <f>IFERROR(INDEX(Datos[Longitude],Comodines[[#This Row],[L&amp;LC2]]),"")</f>
        <v/>
      </c>
    </row>
    <row r="236" spans="1:2" x14ac:dyDescent="0.25">
      <c r="A236" s="5" t="str">
        <f>IFERROR(INDEX(Datos[Latitude],Comodines[[#This Row],[L&amp;LC2]]),"")</f>
        <v/>
      </c>
      <c r="B236" s="6" t="str">
        <f>IFERROR(INDEX(Datos[Longitude],Comodines[[#This Row],[L&amp;LC2]]),"")</f>
        <v/>
      </c>
    </row>
    <row r="237" spans="1:2" x14ac:dyDescent="0.25">
      <c r="A237" s="5" t="str">
        <f>IFERROR(INDEX(Datos[Latitude],Comodines[[#This Row],[L&amp;LC2]]),"")</f>
        <v/>
      </c>
      <c r="B237" s="6" t="str">
        <f>IFERROR(INDEX(Datos[Longitude],Comodines[[#This Row],[L&amp;LC2]]),"")</f>
        <v/>
      </c>
    </row>
    <row r="238" spans="1:2" x14ac:dyDescent="0.25">
      <c r="A238" s="5" t="str">
        <f>IFERROR(INDEX(Datos[Latitude],Comodines[[#This Row],[L&amp;LC2]]),"")</f>
        <v/>
      </c>
      <c r="B238" s="6" t="str">
        <f>IFERROR(INDEX(Datos[Longitude],Comodines[[#This Row],[L&amp;LC2]]),"")</f>
        <v/>
      </c>
    </row>
    <row r="239" spans="1:2" x14ac:dyDescent="0.25">
      <c r="A239" s="5" t="str">
        <f>IFERROR(INDEX(Datos[Latitude],Comodines[[#This Row],[L&amp;LC2]]),"")</f>
        <v/>
      </c>
      <c r="B239" s="6" t="str">
        <f>IFERROR(INDEX(Datos[Longitude],Comodines[[#This Row],[L&amp;LC2]]),"")</f>
        <v/>
      </c>
    </row>
    <row r="240" spans="1:2" x14ac:dyDescent="0.25">
      <c r="A240" s="5" t="str">
        <f>IFERROR(INDEX(Datos[Latitude],Comodines[[#This Row],[L&amp;LC2]]),"")</f>
        <v/>
      </c>
      <c r="B240" s="6" t="str">
        <f>IFERROR(INDEX(Datos[Longitude],Comodines[[#This Row],[L&amp;LC2]]),"")</f>
        <v/>
      </c>
    </row>
    <row r="241" spans="1:2" x14ac:dyDescent="0.25">
      <c r="A241" s="5" t="str">
        <f>IFERROR(INDEX(Datos[Latitude],Comodines[[#This Row],[L&amp;LC2]]),"")</f>
        <v/>
      </c>
      <c r="B241" s="6" t="str">
        <f>IFERROR(INDEX(Datos[Longitude],Comodines[[#This Row],[L&amp;LC2]]),"")</f>
        <v/>
      </c>
    </row>
    <row r="242" spans="1:2" x14ac:dyDescent="0.25">
      <c r="A242" s="5" t="str">
        <f>IFERROR(INDEX(Datos[Latitude],Comodines[[#This Row],[L&amp;LC2]]),"")</f>
        <v/>
      </c>
      <c r="B242" s="6" t="str">
        <f>IFERROR(INDEX(Datos[Longitude],Comodines[[#This Row],[L&amp;LC2]]),"")</f>
        <v/>
      </c>
    </row>
    <row r="243" spans="1:2" x14ac:dyDescent="0.25">
      <c r="A243" s="5" t="str">
        <f>IFERROR(INDEX(Datos[Latitude],Comodines[[#This Row],[L&amp;LC2]]),"")</f>
        <v/>
      </c>
      <c r="B243" s="6" t="str">
        <f>IFERROR(INDEX(Datos[Longitude],Comodines[[#This Row],[L&amp;LC2]]),"")</f>
        <v/>
      </c>
    </row>
    <row r="244" spans="1:2" x14ac:dyDescent="0.25">
      <c r="A244" s="5" t="str">
        <f>IFERROR(INDEX(Datos[Latitude],Comodines[[#This Row],[L&amp;LC2]]),"")</f>
        <v/>
      </c>
      <c r="B244" s="6" t="str">
        <f>IFERROR(INDEX(Datos[Longitude],Comodines[[#This Row],[L&amp;LC2]]),"")</f>
        <v/>
      </c>
    </row>
    <row r="245" spans="1:2" x14ac:dyDescent="0.25">
      <c r="A245" s="5" t="str">
        <f>IFERROR(INDEX(Datos[Latitude],Comodines[[#This Row],[L&amp;LC2]]),"")</f>
        <v/>
      </c>
      <c r="B245" s="6" t="str">
        <f>IFERROR(INDEX(Datos[Longitude],Comodines[[#This Row],[L&amp;LC2]]),"")</f>
        <v/>
      </c>
    </row>
    <row r="246" spans="1:2" x14ac:dyDescent="0.25">
      <c r="A246" s="5" t="str">
        <f>IFERROR(INDEX(Datos[Latitude],Comodines[[#This Row],[L&amp;LC2]]),"")</f>
        <v/>
      </c>
      <c r="B246" s="6" t="str">
        <f>IFERROR(INDEX(Datos[Longitude],Comodines[[#This Row],[L&amp;LC2]]),"")</f>
        <v/>
      </c>
    </row>
    <row r="247" spans="1:2" x14ac:dyDescent="0.25">
      <c r="A247" s="5" t="str">
        <f>IFERROR(INDEX(Datos[Latitude],Comodines[[#This Row],[L&amp;LC2]]),"")</f>
        <v/>
      </c>
      <c r="B247" s="6" t="str">
        <f>IFERROR(INDEX(Datos[Longitude],Comodines[[#This Row],[L&amp;LC2]]),"")</f>
        <v/>
      </c>
    </row>
    <row r="248" spans="1:2" x14ac:dyDescent="0.25">
      <c r="A248" s="5" t="str">
        <f>IFERROR(INDEX(Datos[Latitude],Comodines[[#This Row],[L&amp;LC2]]),"")</f>
        <v/>
      </c>
      <c r="B248" s="6" t="str">
        <f>IFERROR(INDEX(Datos[Longitude],Comodines[[#This Row],[L&amp;LC2]]),"")</f>
        <v/>
      </c>
    </row>
    <row r="249" spans="1:2" x14ac:dyDescent="0.25">
      <c r="A249" s="5" t="str">
        <f>IFERROR(INDEX(Datos[Latitude],Comodines[[#This Row],[L&amp;LC2]]),"")</f>
        <v/>
      </c>
      <c r="B249" s="6" t="str">
        <f>IFERROR(INDEX(Datos[Longitude],Comodines[[#This Row],[L&amp;LC2]]),"")</f>
        <v/>
      </c>
    </row>
    <row r="250" spans="1:2" x14ac:dyDescent="0.25">
      <c r="A250" s="5" t="str">
        <f>IFERROR(INDEX(Datos[Latitude],Comodines[[#This Row],[L&amp;LC2]]),"")</f>
        <v/>
      </c>
      <c r="B250" s="6" t="str">
        <f>IFERROR(INDEX(Datos[Longitude],Comodines[[#This Row],[L&amp;LC2]]),"")</f>
        <v/>
      </c>
    </row>
    <row r="251" spans="1:2" x14ac:dyDescent="0.25">
      <c r="A251" s="5" t="str">
        <f>IFERROR(INDEX(Datos[Latitude],Comodines[[#This Row],[L&amp;LC2]]),"")</f>
        <v/>
      </c>
      <c r="B251" s="6" t="str">
        <f>IFERROR(INDEX(Datos[Longitude],Comodines[[#This Row],[L&amp;LC2]]),"")</f>
        <v/>
      </c>
    </row>
    <row r="252" spans="1:2" x14ac:dyDescent="0.25">
      <c r="A252" s="5" t="str">
        <f>IFERROR(INDEX(Datos[Latitude],Comodines[[#This Row],[L&amp;LC2]]),"")</f>
        <v/>
      </c>
      <c r="B252" s="6" t="str">
        <f>IFERROR(INDEX(Datos[Longitude],Comodines[[#This Row],[L&amp;LC2]]),"")</f>
        <v/>
      </c>
    </row>
    <row r="253" spans="1:2" x14ac:dyDescent="0.25">
      <c r="A253" s="5" t="str">
        <f>IFERROR(INDEX(Datos[Latitude],Comodines[[#This Row],[L&amp;LC2]]),"")</f>
        <v/>
      </c>
      <c r="B253" s="6" t="str">
        <f>IFERROR(INDEX(Datos[Longitude],Comodines[[#This Row],[L&amp;LC2]]),"")</f>
        <v/>
      </c>
    </row>
    <row r="254" spans="1:2" x14ac:dyDescent="0.25">
      <c r="A254" s="5" t="str">
        <f>IFERROR(INDEX(Datos[Latitude],Comodines[[#This Row],[L&amp;LC2]]),"")</f>
        <v/>
      </c>
      <c r="B254" s="6" t="str">
        <f>IFERROR(INDEX(Datos[Longitude],Comodines[[#This Row],[L&amp;LC2]]),"")</f>
        <v/>
      </c>
    </row>
    <row r="255" spans="1:2" x14ac:dyDescent="0.25">
      <c r="A255" s="5" t="str">
        <f>IFERROR(INDEX(Datos[Latitude],Comodines[[#This Row],[L&amp;LC2]]),"")</f>
        <v/>
      </c>
      <c r="B255" s="6" t="str">
        <f>IFERROR(INDEX(Datos[Longitude],Comodines[[#This Row],[L&amp;LC2]]),"")</f>
        <v/>
      </c>
    </row>
    <row r="256" spans="1:2" x14ac:dyDescent="0.25">
      <c r="A256" s="5" t="str">
        <f>IFERROR(INDEX(Datos[Latitude],Comodines[[#This Row],[L&amp;LC2]]),"")</f>
        <v/>
      </c>
      <c r="B256" s="6" t="str">
        <f>IFERROR(INDEX(Datos[Longitude],Comodines[[#This Row],[L&amp;LC2]]),"")</f>
        <v/>
      </c>
    </row>
    <row r="257" spans="1:2" x14ac:dyDescent="0.25">
      <c r="A257" s="5" t="str">
        <f>IFERROR(INDEX(Datos[Latitude],Comodines[[#This Row],[L&amp;LC2]]),"")</f>
        <v/>
      </c>
      <c r="B257" s="6" t="str">
        <f>IFERROR(INDEX(Datos[Longitude],Comodines[[#This Row],[L&amp;LC2]]),"")</f>
        <v/>
      </c>
    </row>
    <row r="258" spans="1:2" x14ac:dyDescent="0.25">
      <c r="A258" s="5" t="str">
        <f>IFERROR(INDEX(Datos[Latitude],Comodines[[#This Row],[L&amp;LC2]]),"")</f>
        <v/>
      </c>
      <c r="B258" s="6" t="str">
        <f>IFERROR(INDEX(Datos[Longitude],Comodines[[#This Row],[L&amp;LC2]]),"")</f>
        <v/>
      </c>
    </row>
    <row r="259" spans="1:2" x14ac:dyDescent="0.25">
      <c r="A259" s="5" t="str">
        <f>IFERROR(INDEX(Datos[Latitude],Comodines[[#This Row],[L&amp;LC2]]),"")</f>
        <v/>
      </c>
      <c r="B259" s="6" t="str">
        <f>IFERROR(INDEX(Datos[Longitude],Comodines[[#This Row],[L&amp;LC2]]),"")</f>
        <v/>
      </c>
    </row>
    <row r="260" spans="1:2" x14ac:dyDescent="0.25">
      <c r="A260" s="5" t="str">
        <f>IFERROR(INDEX(Datos[Latitude],Comodines[[#This Row],[L&amp;LC2]]),"")</f>
        <v/>
      </c>
      <c r="B260" s="6" t="str">
        <f>IFERROR(INDEX(Datos[Longitude],Comodines[[#This Row],[L&amp;LC2]]),"")</f>
        <v/>
      </c>
    </row>
    <row r="261" spans="1:2" x14ac:dyDescent="0.25">
      <c r="A261" s="5" t="str">
        <f>IFERROR(INDEX(Datos[Latitude],Comodines[[#This Row],[L&amp;LC2]]),"")</f>
        <v/>
      </c>
      <c r="B261" s="6" t="str">
        <f>IFERROR(INDEX(Datos[Longitude],Comodines[[#This Row],[L&amp;LC2]]),"")</f>
        <v/>
      </c>
    </row>
    <row r="262" spans="1:2" x14ac:dyDescent="0.25">
      <c r="A262" s="5" t="str">
        <f>IFERROR(INDEX(Datos[Latitude],Comodines[[#This Row],[L&amp;LC2]]),"")</f>
        <v/>
      </c>
      <c r="B262" s="6" t="str">
        <f>IFERROR(INDEX(Datos[Longitude],Comodines[[#This Row],[L&amp;LC2]]),"")</f>
        <v/>
      </c>
    </row>
    <row r="263" spans="1:2" x14ac:dyDescent="0.25">
      <c r="A263" s="5" t="str">
        <f>IFERROR(INDEX(Datos[Latitude],Comodines[[#This Row],[L&amp;LC2]]),"")</f>
        <v/>
      </c>
      <c r="B263" s="6" t="str">
        <f>IFERROR(INDEX(Datos[Longitude],Comodines[[#This Row],[L&amp;LC2]]),"")</f>
        <v/>
      </c>
    </row>
    <row r="264" spans="1:2" x14ac:dyDescent="0.25">
      <c r="A264" s="5" t="str">
        <f>IFERROR(INDEX(Datos[Latitude],Comodines[[#This Row],[L&amp;LC2]]),"")</f>
        <v/>
      </c>
      <c r="B264" s="6" t="str">
        <f>IFERROR(INDEX(Datos[Longitude],Comodines[[#This Row],[L&amp;LC2]]),"")</f>
        <v/>
      </c>
    </row>
    <row r="265" spans="1:2" x14ac:dyDescent="0.25">
      <c r="A265" s="5" t="str">
        <f>IFERROR(INDEX(Datos[Latitude],Comodines[[#This Row],[L&amp;LC2]]),"")</f>
        <v/>
      </c>
      <c r="B265" s="6" t="str">
        <f>IFERROR(INDEX(Datos[Longitude],Comodines[[#This Row],[L&amp;LC2]]),"")</f>
        <v/>
      </c>
    </row>
    <row r="266" spans="1:2" x14ac:dyDescent="0.25">
      <c r="A266" s="5" t="str">
        <f>IFERROR(INDEX(Datos[Latitude],Comodines[[#This Row],[L&amp;LC2]]),"")</f>
        <v/>
      </c>
      <c r="B266" s="6" t="str">
        <f>IFERROR(INDEX(Datos[Longitude],Comodines[[#This Row],[L&amp;LC2]]),"")</f>
        <v/>
      </c>
    </row>
    <row r="267" spans="1:2" x14ac:dyDescent="0.25">
      <c r="A267" s="5" t="str">
        <f>IFERROR(INDEX(Datos[Latitude],Comodines[[#This Row],[L&amp;LC2]]),"")</f>
        <v/>
      </c>
      <c r="B267" s="6" t="str">
        <f>IFERROR(INDEX(Datos[Longitude],Comodines[[#This Row],[L&amp;LC2]]),"")</f>
        <v/>
      </c>
    </row>
    <row r="268" spans="1:2" x14ac:dyDescent="0.25">
      <c r="A268" s="5" t="str">
        <f>IFERROR(INDEX(Datos[Latitude],Comodines[[#This Row],[L&amp;LC2]]),"")</f>
        <v/>
      </c>
      <c r="B268" s="6" t="str">
        <f>IFERROR(INDEX(Datos[Longitude],Comodines[[#This Row],[L&amp;LC2]]),"")</f>
        <v/>
      </c>
    </row>
    <row r="269" spans="1:2" x14ac:dyDescent="0.25">
      <c r="A269" s="5" t="str">
        <f>IFERROR(INDEX(Datos[Latitude],Comodines[[#This Row],[L&amp;LC2]]),"")</f>
        <v/>
      </c>
      <c r="B269" s="6" t="str">
        <f>IFERROR(INDEX(Datos[Longitude],Comodines[[#This Row],[L&amp;LC2]]),"")</f>
        <v/>
      </c>
    </row>
    <row r="270" spans="1:2" x14ac:dyDescent="0.25">
      <c r="A270" s="5" t="str">
        <f>IFERROR(INDEX(Datos[Latitude],Comodines[[#This Row],[L&amp;LC2]]),"")</f>
        <v/>
      </c>
      <c r="B270" s="6" t="str">
        <f>IFERROR(INDEX(Datos[Longitude],Comodines[[#This Row],[L&amp;LC2]]),"")</f>
        <v/>
      </c>
    </row>
    <row r="271" spans="1:2" x14ac:dyDescent="0.25">
      <c r="A271" s="5" t="str">
        <f>IFERROR(INDEX(Datos[Latitude],Comodines[[#This Row],[L&amp;LC2]]),"")</f>
        <v/>
      </c>
      <c r="B271" s="6" t="str">
        <f>IFERROR(INDEX(Datos[Longitude],Comodines[[#This Row],[L&amp;LC2]]),"")</f>
        <v/>
      </c>
    </row>
    <row r="272" spans="1:2" x14ac:dyDescent="0.25">
      <c r="A272" s="5" t="str">
        <f>IFERROR(INDEX(Datos[Latitude],Comodines[[#This Row],[L&amp;LC2]]),"")</f>
        <v/>
      </c>
      <c r="B272" s="6" t="str">
        <f>IFERROR(INDEX(Datos[Longitude],Comodines[[#This Row],[L&amp;LC2]]),"")</f>
        <v/>
      </c>
    </row>
    <row r="273" spans="1:2" x14ac:dyDescent="0.25">
      <c r="A273" s="5" t="str">
        <f>IFERROR(INDEX(Datos[Latitude],Comodines[[#This Row],[L&amp;LC2]]),"")</f>
        <v/>
      </c>
      <c r="B273" s="6" t="str">
        <f>IFERROR(INDEX(Datos[Longitude],Comodines[[#This Row],[L&amp;LC2]]),"")</f>
        <v/>
      </c>
    </row>
    <row r="274" spans="1:2" x14ac:dyDescent="0.25">
      <c r="A274" s="5" t="str">
        <f>IFERROR(INDEX(Datos[Latitude],Comodines[[#This Row],[L&amp;LC2]]),"")</f>
        <v/>
      </c>
      <c r="B274" s="6" t="str">
        <f>IFERROR(INDEX(Datos[Longitude],Comodines[[#This Row],[L&amp;LC2]]),"")</f>
        <v/>
      </c>
    </row>
    <row r="275" spans="1:2" x14ac:dyDescent="0.25">
      <c r="A275" s="5" t="str">
        <f>IFERROR(INDEX(Datos[Latitude],Comodines[[#This Row],[L&amp;LC2]]),"")</f>
        <v/>
      </c>
      <c r="B275" s="6" t="str">
        <f>IFERROR(INDEX(Datos[Longitude],Comodines[[#This Row],[L&amp;LC2]]),"")</f>
        <v/>
      </c>
    </row>
    <row r="276" spans="1:2" x14ac:dyDescent="0.25">
      <c r="A276" s="5" t="str">
        <f>IFERROR(INDEX(Datos[Latitude],Comodines[[#This Row],[L&amp;LC2]]),"")</f>
        <v/>
      </c>
      <c r="B276" s="6" t="str">
        <f>IFERROR(INDEX(Datos[Longitude],Comodines[[#This Row],[L&amp;LC2]]),"")</f>
        <v/>
      </c>
    </row>
    <row r="277" spans="1:2" x14ac:dyDescent="0.25">
      <c r="A277" s="5" t="str">
        <f>IFERROR(INDEX(Datos[Latitude],Comodines[[#This Row],[L&amp;LC2]]),"")</f>
        <v/>
      </c>
      <c r="B277" s="6" t="str">
        <f>IFERROR(INDEX(Datos[Longitude],Comodines[[#This Row],[L&amp;LC2]]),"")</f>
        <v/>
      </c>
    </row>
    <row r="278" spans="1:2" x14ac:dyDescent="0.25">
      <c r="A278" s="5" t="str">
        <f>IFERROR(INDEX(Datos[Latitude],Comodines[[#This Row],[L&amp;LC2]]),"")</f>
        <v/>
      </c>
      <c r="B278" s="6" t="str">
        <f>IFERROR(INDEX(Datos[Longitude],Comodines[[#This Row],[L&amp;LC2]]),"")</f>
        <v/>
      </c>
    </row>
    <row r="279" spans="1:2" x14ac:dyDescent="0.25">
      <c r="A279" s="5" t="str">
        <f>IFERROR(INDEX(Datos[Latitude],Comodines[[#This Row],[L&amp;LC2]]),"")</f>
        <v/>
      </c>
      <c r="B279" s="6" t="str">
        <f>IFERROR(INDEX(Datos[Longitude],Comodines[[#This Row],[L&amp;LC2]]),"")</f>
        <v/>
      </c>
    </row>
    <row r="280" spans="1:2" x14ac:dyDescent="0.25">
      <c r="A280" s="5" t="str">
        <f>IFERROR(INDEX(Datos[Latitude],Comodines[[#This Row],[L&amp;LC2]]),"")</f>
        <v/>
      </c>
      <c r="B280" s="6" t="str">
        <f>IFERROR(INDEX(Datos[Longitude],Comodines[[#This Row],[L&amp;LC2]]),"")</f>
        <v/>
      </c>
    </row>
    <row r="281" spans="1:2" x14ac:dyDescent="0.25">
      <c r="A281" s="5" t="str">
        <f>IFERROR(INDEX(Datos[Latitude],Comodines[[#This Row],[L&amp;LC2]]),"")</f>
        <v/>
      </c>
      <c r="B281" s="6" t="str">
        <f>IFERROR(INDEX(Datos[Longitude],Comodines[[#This Row],[L&amp;LC2]]),"")</f>
        <v/>
      </c>
    </row>
    <row r="282" spans="1:2" x14ac:dyDescent="0.25">
      <c r="A282" s="5" t="str">
        <f>IFERROR(INDEX(Datos[Latitude],Comodines[[#This Row],[L&amp;LC2]]),"")</f>
        <v/>
      </c>
      <c r="B282" s="6" t="str">
        <f>IFERROR(INDEX(Datos[Longitude],Comodines[[#This Row],[L&amp;LC2]]),"")</f>
        <v/>
      </c>
    </row>
    <row r="283" spans="1:2" x14ac:dyDescent="0.25">
      <c r="A283" s="5" t="str">
        <f>IFERROR(INDEX(Datos[Latitude],Comodines[[#This Row],[L&amp;LC2]]),"")</f>
        <v/>
      </c>
      <c r="B283" s="6" t="str">
        <f>IFERROR(INDEX(Datos[Longitude],Comodines[[#This Row],[L&amp;LC2]]),"")</f>
        <v/>
      </c>
    </row>
    <row r="284" spans="1:2" x14ac:dyDescent="0.25">
      <c r="A284" s="5" t="str">
        <f>IFERROR(INDEX(Datos[Latitude],Comodines[[#This Row],[L&amp;LC2]]),"")</f>
        <v/>
      </c>
      <c r="B284" s="6" t="str">
        <f>IFERROR(INDEX(Datos[Longitude],Comodines[[#This Row],[L&amp;LC2]]),"")</f>
        <v/>
      </c>
    </row>
    <row r="285" spans="1:2" x14ac:dyDescent="0.25">
      <c r="A285" s="5" t="str">
        <f>IFERROR(INDEX(Datos[Latitude],Comodines[[#This Row],[L&amp;LC2]]),"")</f>
        <v/>
      </c>
      <c r="B285" s="6" t="str">
        <f>IFERROR(INDEX(Datos[Longitude],Comodines[[#This Row],[L&amp;LC2]]),"")</f>
        <v/>
      </c>
    </row>
    <row r="286" spans="1:2" x14ac:dyDescent="0.25">
      <c r="A286" s="5" t="str">
        <f>IFERROR(INDEX(Datos[Latitude],Comodines[[#This Row],[L&amp;LC2]]),"")</f>
        <v/>
      </c>
      <c r="B286" s="6" t="str">
        <f>IFERROR(INDEX(Datos[Longitude],Comodines[[#This Row],[L&amp;LC2]]),"")</f>
        <v/>
      </c>
    </row>
    <row r="287" spans="1:2" x14ac:dyDescent="0.25">
      <c r="A287" s="5" t="str">
        <f>IFERROR(INDEX(Datos[Latitude],Comodines[[#This Row],[L&amp;LC2]]),"")</f>
        <v/>
      </c>
      <c r="B287" s="6" t="str">
        <f>IFERROR(INDEX(Datos[Longitude],Comodines[[#This Row],[L&amp;LC2]]),"")</f>
        <v/>
      </c>
    </row>
    <row r="288" spans="1:2" x14ac:dyDescent="0.25">
      <c r="A288" s="5" t="str">
        <f>IFERROR(INDEX(Datos[Latitude],Comodines[[#This Row],[L&amp;LC2]]),"")</f>
        <v/>
      </c>
      <c r="B288" s="6" t="str">
        <f>IFERROR(INDEX(Datos[Longitude],Comodines[[#This Row],[L&amp;LC2]]),"")</f>
        <v/>
      </c>
    </row>
    <row r="289" spans="1:2" x14ac:dyDescent="0.25">
      <c r="A289" s="5" t="str">
        <f>IFERROR(INDEX(Datos[Latitude],Comodines[[#This Row],[L&amp;LC2]]),"")</f>
        <v/>
      </c>
      <c r="B289" s="6" t="str">
        <f>IFERROR(INDEX(Datos[Longitude],Comodines[[#This Row],[L&amp;LC2]]),"")</f>
        <v/>
      </c>
    </row>
    <row r="290" spans="1:2" x14ac:dyDescent="0.25">
      <c r="A290" s="5" t="str">
        <f>IFERROR(INDEX(Datos[Latitude],Comodines[[#This Row],[L&amp;LC2]]),"")</f>
        <v/>
      </c>
      <c r="B290" s="6" t="str">
        <f>IFERROR(INDEX(Datos[Longitude],Comodines[[#This Row],[L&amp;LC2]]),"")</f>
        <v/>
      </c>
    </row>
    <row r="291" spans="1:2" x14ac:dyDescent="0.25">
      <c r="A291" s="5" t="str">
        <f>IFERROR(INDEX(Datos[Latitude],Comodines[[#This Row],[L&amp;LC2]]),"")</f>
        <v/>
      </c>
      <c r="B291" s="6" t="str">
        <f>IFERROR(INDEX(Datos[Longitude],Comodines[[#This Row],[L&amp;LC2]]),"")</f>
        <v/>
      </c>
    </row>
    <row r="292" spans="1:2" x14ac:dyDescent="0.25">
      <c r="A292" s="5" t="str">
        <f>IFERROR(INDEX(Datos[Latitude],Comodines[[#This Row],[L&amp;LC2]]),"")</f>
        <v/>
      </c>
      <c r="B292" s="6" t="str">
        <f>IFERROR(INDEX(Datos[Longitude],Comodines[[#This Row],[L&amp;LC2]]),"")</f>
        <v/>
      </c>
    </row>
    <row r="293" spans="1:2" x14ac:dyDescent="0.25">
      <c r="A293" s="5" t="str">
        <f>IFERROR(INDEX(Datos[Latitude],Comodines[[#This Row],[L&amp;LC2]]),"")</f>
        <v/>
      </c>
      <c r="B293" s="6" t="str">
        <f>IFERROR(INDEX(Datos[Longitude],Comodines[[#This Row],[L&amp;LC2]]),"")</f>
        <v/>
      </c>
    </row>
    <row r="294" spans="1:2" x14ac:dyDescent="0.25">
      <c r="A294" s="5" t="str">
        <f>IFERROR(INDEX(Datos[Latitude],Comodines[[#This Row],[L&amp;LC2]]),"")</f>
        <v/>
      </c>
      <c r="B294" s="6" t="str">
        <f>IFERROR(INDEX(Datos[Longitude],Comodines[[#This Row],[L&amp;LC2]]),"")</f>
        <v/>
      </c>
    </row>
    <row r="295" spans="1:2" x14ac:dyDescent="0.25">
      <c r="A295" s="5" t="str">
        <f>IFERROR(INDEX(Datos[Latitude],Comodines[[#This Row],[L&amp;LC2]]),"")</f>
        <v/>
      </c>
      <c r="B295" s="6" t="str">
        <f>IFERROR(INDEX(Datos[Longitude],Comodines[[#This Row],[L&amp;LC2]]),"")</f>
        <v/>
      </c>
    </row>
    <row r="296" spans="1:2" x14ac:dyDescent="0.25">
      <c r="A296" s="5" t="str">
        <f>IFERROR(INDEX(Datos[Latitude],Comodines[[#This Row],[L&amp;LC2]]),"")</f>
        <v/>
      </c>
      <c r="B296" s="6" t="str">
        <f>IFERROR(INDEX(Datos[Longitude],Comodines[[#This Row],[L&amp;LC2]]),"")</f>
        <v/>
      </c>
    </row>
    <row r="297" spans="1:2" x14ac:dyDescent="0.25">
      <c r="A297" s="5" t="str">
        <f>IFERROR(INDEX(Datos[Latitude],Comodines[[#This Row],[L&amp;LC2]]),"")</f>
        <v/>
      </c>
      <c r="B297" s="6" t="str">
        <f>IFERROR(INDEX(Datos[Longitude],Comodines[[#This Row],[L&amp;LC2]]),"")</f>
        <v/>
      </c>
    </row>
    <row r="298" spans="1:2" x14ac:dyDescent="0.25">
      <c r="A298" s="5" t="str">
        <f>IFERROR(INDEX(Datos[Latitude],Comodines[[#This Row],[L&amp;LC2]]),"")</f>
        <v/>
      </c>
      <c r="B298" s="6" t="str">
        <f>IFERROR(INDEX(Datos[Longitude],Comodines[[#This Row],[L&amp;LC2]]),"")</f>
        <v/>
      </c>
    </row>
    <row r="299" spans="1:2" x14ac:dyDescent="0.25">
      <c r="A299" s="5" t="str">
        <f>IFERROR(INDEX(Datos[Latitude],Comodines[[#This Row],[L&amp;LC2]]),"")</f>
        <v/>
      </c>
      <c r="B299" s="6" t="str">
        <f>IFERROR(INDEX(Datos[Longitude],Comodines[[#This Row],[L&amp;LC2]]),"")</f>
        <v/>
      </c>
    </row>
    <row r="300" spans="1:2" x14ac:dyDescent="0.25">
      <c r="A300" s="5" t="str">
        <f>IFERROR(INDEX(Datos[Latitude],Comodines[[#This Row],[L&amp;LC2]]),"")</f>
        <v/>
      </c>
      <c r="B300" s="6" t="str">
        <f>IFERROR(INDEX(Datos[Longitude],Comodines[[#This Row],[L&amp;LC2]]),"")</f>
        <v/>
      </c>
    </row>
    <row r="301" spans="1:2" x14ac:dyDescent="0.25">
      <c r="A301" s="5" t="str">
        <f>IFERROR(INDEX(Datos[Latitude],Comodines[[#This Row],[L&amp;LC2]]),"")</f>
        <v/>
      </c>
      <c r="B301" s="6" t="str">
        <f>IFERROR(INDEX(Datos[Longitude],Comodines[[#This Row],[L&amp;LC2]]),"")</f>
        <v/>
      </c>
    </row>
    <row r="302" spans="1:2" x14ac:dyDescent="0.25">
      <c r="A302" s="5" t="str">
        <f>IFERROR(INDEX(Datos[Latitude],Comodines[[#This Row],[L&amp;LC2]]),"")</f>
        <v/>
      </c>
      <c r="B302" s="6" t="str">
        <f>IFERROR(INDEX(Datos[Longitude],Comodines[[#This Row],[L&amp;LC2]]),"")</f>
        <v/>
      </c>
    </row>
    <row r="303" spans="1:2" x14ac:dyDescent="0.25">
      <c r="A303" s="5" t="str">
        <f>IFERROR(INDEX(Datos[Latitude],Comodines[[#This Row],[L&amp;LC2]]),"")</f>
        <v/>
      </c>
      <c r="B303" s="6" t="str">
        <f>IFERROR(INDEX(Datos[Longitude],Comodines[[#This Row],[L&amp;LC2]]),"")</f>
        <v/>
      </c>
    </row>
    <row r="304" spans="1:2" x14ac:dyDescent="0.25">
      <c r="A304" s="5" t="str">
        <f>IFERROR(INDEX(Datos[Latitude],Comodines[[#This Row],[L&amp;LC2]]),"")</f>
        <v/>
      </c>
      <c r="B304" s="6" t="str">
        <f>IFERROR(INDEX(Datos[Longitude],Comodines[[#This Row],[L&amp;LC2]]),"")</f>
        <v/>
      </c>
    </row>
    <row r="305" spans="1:2" x14ac:dyDescent="0.25">
      <c r="A305" s="5" t="str">
        <f>IFERROR(INDEX(Datos[Latitude],Comodines[[#This Row],[L&amp;LC2]]),"")</f>
        <v/>
      </c>
      <c r="B305" s="6" t="str">
        <f>IFERROR(INDEX(Datos[Longitude],Comodines[[#This Row],[L&amp;LC2]]),"")</f>
        <v/>
      </c>
    </row>
    <row r="306" spans="1:2" x14ac:dyDescent="0.25">
      <c r="A306" s="5" t="str">
        <f>IFERROR(INDEX(Datos[Latitude],Comodines[[#This Row],[L&amp;LC2]]),"")</f>
        <v/>
      </c>
      <c r="B306" s="6" t="str">
        <f>IFERROR(INDEX(Datos[Longitude],Comodines[[#This Row],[L&amp;LC2]]),"")</f>
        <v/>
      </c>
    </row>
    <row r="307" spans="1:2" x14ac:dyDescent="0.25">
      <c r="A307" s="5" t="str">
        <f>IFERROR(INDEX(Datos[Latitude],Comodines[[#This Row],[L&amp;LC2]]),"")</f>
        <v/>
      </c>
      <c r="B307" s="6" t="str">
        <f>IFERROR(INDEX(Datos[Longitude],Comodines[[#This Row],[L&amp;LC2]]),"")</f>
        <v/>
      </c>
    </row>
    <row r="308" spans="1:2" x14ac:dyDescent="0.25">
      <c r="A308" s="5" t="str">
        <f>IFERROR(INDEX(Datos[Latitude],Comodines[[#This Row],[L&amp;LC2]]),"")</f>
        <v/>
      </c>
      <c r="B308" s="6" t="str">
        <f>IFERROR(INDEX(Datos[Longitude],Comodines[[#This Row],[L&amp;LC2]]),"")</f>
        <v/>
      </c>
    </row>
    <row r="309" spans="1:2" x14ac:dyDescent="0.25">
      <c r="A309" s="5" t="str">
        <f>IFERROR(INDEX(Datos[Latitude],Comodines[[#This Row],[L&amp;LC2]]),"")</f>
        <v/>
      </c>
      <c r="B309" s="6" t="str">
        <f>IFERROR(INDEX(Datos[Longitude],Comodines[[#This Row],[L&amp;LC2]]),"")</f>
        <v/>
      </c>
    </row>
    <row r="310" spans="1:2" x14ac:dyDescent="0.25">
      <c r="A310" s="5" t="str">
        <f>IFERROR(INDEX(Datos[Latitude],Comodines[[#This Row],[L&amp;LC2]]),"")</f>
        <v/>
      </c>
      <c r="B310" s="6" t="str">
        <f>IFERROR(INDEX(Datos[Longitude],Comodines[[#This Row],[L&amp;LC2]]),"")</f>
        <v/>
      </c>
    </row>
    <row r="311" spans="1:2" x14ac:dyDescent="0.25">
      <c r="A311" s="5" t="str">
        <f>IFERROR(INDEX(Datos[Latitude],Comodines[[#This Row],[L&amp;LC2]]),"")</f>
        <v/>
      </c>
      <c r="B311" s="6" t="str">
        <f>IFERROR(INDEX(Datos[Longitude],Comodines[[#This Row],[L&amp;LC2]]),"")</f>
        <v/>
      </c>
    </row>
    <row r="312" spans="1:2" x14ac:dyDescent="0.25">
      <c r="A312" s="5" t="str">
        <f>IFERROR(INDEX(Datos[Latitude],Comodines[[#This Row],[L&amp;LC2]]),"")</f>
        <v/>
      </c>
      <c r="B312" s="6" t="str">
        <f>IFERROR(INDEX(Datos[Longitude],Comodines[[#This Row],[L&amp;LC2]]),"")</f>
        <v/>
      </c>
    </row>
    <row r="313" spans="1:2" x14ac:dyDescent="0.25">
      <c r="A313" s="5" t="str">
        <f>IFERROR(INDEX(Datos[Latitude],Comodines[[#This Row],[L&amp;LC2]]),"")</f>
        <v/>
      </c>
      <c r="B313" s="6" t="str">
        <f>IFERROR(INDEX(Datos[Longitude],Comodines[[#This Row],[L&amp;LC2]]),"")</f>
        <v/>
      </c>
    </row>
    <row r="314" spans="1:2" x14ac:dyDescent="0.25">
      <c r="A314" s="5" t="str">
        <f>IFERROR(INDEX(Datos[Latitude],Comodines[[#This Row],[L&amp;LC2]]),"")</f>
        <v/>
      </c>
      <c r="B314" s="6" t="str">
        <f>IFERROR(INDEX(Datos[Longitude],Comodines[[#This Row],[L&amp;LC2]]),"")</f>
        <v/>
      </c>
    </row>
    <row r="315" spans="1:2" x14ac:dyDescent="0.25">
      <c r="A315" s="5" t="str">
        <f>IFERROR(INDEX(Datos[Latitude],Comodines[[#This Row],[L&amp;LC2]]),"")</f>
        <v/>
      </c>
      <c r="B315" s="6" t="str">
        <f>IFERROR(INDEX(Datos[Longitude],Comodines[[#This Row],[L&amp;LC2]]),"")</f>
        <v/>
      </c>
    </row>
    <row r="316" spans="1:2" x14ac:dyDescent="0.25">
      <c r="A316" s="5" t="str">
        <f>IFERROR(INDEX(Datos[Latitude],Comodines[[#This Row],[L&amp;LC2]]),"")</f>
        <v/>
      </c>
      <c r="B316" s="6" t="str">
        <f>IFERROR(INDEX(Datos[Longitude],Comodines[[#This Row],[L&amp;LC2]]),"")</f>
        <v/>
      </c>
    </row>
    <row r="317" spans="1:2" x14ac:dyDescent="0.25">
      <c r="A317" s="5" t="str">
        <f>IFERROR(INDEX(Datos[Latitude],Comodines[[#This Row],[L&amp;LC2]]),"")</f>
        <v/>
      </c>
      <c r="B317" s="6" t="str">
        <f>IFERROR(INDEX(Datos[Longitude],Comodines[[#This Row],[L&amp;LC2]]),"")</f>
        <v/>
      </c>
    </row>
    <row r="318" spans="1:2" x14ac:dyDescent="0.25">
      <c r="A318" s="5" t="str">
        <f>IFERROR(INDEX(Datos[Latitude],Comodines[[#This Row],[L&amp;LC2]]),"")</f>
        <v/>
      </c>
      <c r="B318" s="6" t="str">
        <f>IFERROR(INDEX(Datos[Longitude],Comodines[[#This Row],[L&amp;LC2]]),"")</f>
        <v/>
      </c>
    </row>
    <row r="319" spans="1:2" x14ac:dyDescent="0.25">
      <c r="A319" s="5" t="str">
        <f>IFERROR(INDEX(Datos[Latitude],Comodines[[#This Row],[L&amp;LC2]]),"")</f>
        <v/>
      </c>
      <c r="B319" s="6" t="str">
        <f>IFERROR(INDEX(Datos[Longitude],Comodines[[#This Row],[L&amp;LC2]]),"")</f>
        <v/>
      </c>
    </row>
    <row r="320" spans="1:2" x14ac:dyDescent="0.25">
      <c r="A320" s="5" t="str">
        <f>IFERROR(INDEX(Datos[Latitude],Comodines[[#This Row],[L&amp;LC2]]),"")</f>
        <v/>
      </c>
      <c r="B320" s="6" t="str">
        <f>IFERROR(INDEX(Datos[Longitude],Comodines[[#This Row],[L&amp;LC2]]),"")</f>
        <v/>
      </c>
    </row>
    <row r="321" spans="1:2" x14ac:dyDescent="0.25">
      <c r="A321" s="5" t="str">
        <f>IFERROR(INDEX(Datos[Latitude],Comodines[[#This Row],[L&amp;LC2]]),"")</f>
        <v/>
      </c>
      <c r="B321" s="6" t="str">
        <f>IFERROR(INDEX(Datos[Longitude],Comodines[[#This Row],[L&amp;LC2]]),"")</f>
        <v/>
      </c>
    </row>
    <row r="322" spans="1:2" x14ac:dyDescent="0.25">
      <c r="A322" s="5" t="str">
        <f>IFERROR(INDEX(Datos[Latitude],Comodines[[#This Row],[L&amp;LC2]]),"")</f>
        <v/>
      </c>
      <c r="B322" s="6" t="str">
        <f>IFERROR(INDEX(Datos[Longitude],Comodines[[#This Row],[L&amp;LC2]]),"")</f>
        <v/>
      </c>
    </row>
    <row r="323" spans="1:2" x14ac:dyDescent="0.25">
      <c r="A323" s="5" t="str">
        <f>IFERROR(INDEX(Datos[Latitude],Comodines[[#This Row],[L&amp;LC2]]),"")</f>
        <v/>
      </c>
      <c r="B323" s="6" t="str">
        <f>IFERROR(INDEX(Datos[Longitude],Comodines[[#This Row],[L&amp;LC2]]),"")</f>
        <v/>
      </c>
    </row>
    <row r="324" spans="1:2" x14ac:dyDescent="0.25">
      <c r="A324" s="5" t="str">
        <f>IFERROR(INDEX(Datos[Latitude],Comodines[[#This Row],[L&amp;LC2]]),"")</f>
        <v/>
      </c>
      <c r="B324" s="6" t="str">
        <f>IFERROR(INDEX(Datos[Longitude],Comodines[[#This Row],[L&amp;LC2]]),"")</f>
        <v/>
      </c>
    </row>
    <row r="325" spans="1:2" x14ac:dyDescent="0.25">
      <c r="A325" s="5" t="str">
        <f>IFERROR(INDEX(Datos[Latitude],Comodines[[#This Row],[L&amp;LC2]]),"")</f>
        <v/>
      </c>
      <c r="B325" s="6" t="str">
        <f>IFERROR(INDEX(Datos[Longitude],Comodines[[#This Row],[L&amp;LC2]]),"")</f>
        <v/>
      </c>
    </row>
    <row r="326" spans="1:2" x14ac:dyDescent="0.25">
      <c r="A326" s="5" t="str">
        <f>IFERROR(INDEX(Datos[Latitude],Comodines[[#This Row],[L&amp;LC2]]),"")</f>
        <v/>
      </c>
      <c r="B326" s="6" t="str">
        <f>IFERROR(INDEX(Datos[Longitude],Comodines[[#This Row],[L&amp;LC2]]),"")</f>
        <v/>
      </c>
    </row>
    <row r="327" spans="1:2" x14ac:dyDescent="0.25">
      <c r="A327" s="5" t="str">
        <f>IFERROR(INDEX(Datos[Latitude],Comodines[[#This Row],[L&amp;LC2]]),"")</f>
        <v/>
      </c>
      <c r="B327" s="6" t="str">
        <f>IFERROR(INDEX(Datos[Longitude],Comodines[[#This Row],[L&amp;LC2]]),"")</f>
        <v/>
      </c>
    </row>
    <row r="328" spans="1:2" x14ac:dyDescent="0.25">
      <c r="A328" s="5" t="str">
        <f>IFERROR(INDEX(Datos[Latitude],Comodines[[#This Row],[L&amp;LC2]]),"")</f>
        <v/>
      </c>
      <c r="B328" s="6" t="str">
        <f>IFERROR(INDEX(Datos[Longitude],Comodines[[#This Row],[L&amp;LC2]]),"")</f>
        <v/>
      </c>
    </row>
    <row r="329" spans="1:2" x14ac:dyDescent="0.25">
      <c r="A329" s="5" t="str">
        <f>IFERROR(INDEX(Datos[Latitude],Comodines[[#This Row],[L&amp;LC2]]),"")</f>
        <v/>
      </c>
      <c r="B329" s="6" t="str">
        <f>IFERROR(INDEX(Datos[Longitude],Comodines[[#This Row],[L&amp;LC2]]),"")</f>
        <v/>
      </c>
    </row>
    <row r="330" spans="1:2" x14ac:dyDescent="0.25">
      <c r="A330" s="5" t="str">
        <f>IFERROR(INDEX(Datos[Latitude],Comodines[[#This Row],[L&amp;LC2]]),"")</f>
        <v/>
      </c>
      <c r="B330" s="6" t="str">
        <f>IFERROR(INDEX(Datos[Longitude],Comodines[[#This Row],[L&amp;LC2]]),"")</f>
        <v/>
      </c>
    </row>
    <row r="331" spans="1:2" x14ac:dyDescent="0.25">
      <c r="A331" s="5" t="str">
        <f>IFERROR(INDEX(Datos[Latitude],Comodines[[#This Row],[L&amp;LC2]]),"")</f>
        <v/>
      </c>
      <c r="B331" s="6" t="str">
        <f>IFERROR(INDEX(Datos[Longitude],Comodines[[#This Row],[L&amp;LC2]]),"")</f>
        <v/>
      </c>
    </row>
    <row r="332" spans="1:2" x14ac:dyDescent="0.25">
      <c r="A332" s="5" t="str">
        <f>IFERROR(INDEX(Datos[Latitude],Comodines[[#This Row],[L&amp;LC2]]),"")</f>
        <v/>
      </c>
      <c r="B332" s="6" t="str">
        <f>IFERROR(INDEX(Datos[Longitude],Comodines[[#This Row],[L&amp;LC2]]),"")</f>
        <v/>
      </c>
    </row>
    <row r="333" spans="1:2" x14ac:dyDescent="0.25">
      <c r="A333" s="5" t="str">
        <f>IFERROR(INDEX(Datos[Latitude],Comodines[[#This Row],[L&amp;LC2]]),"")</f>
        <v/>
      </c>
      <c r="B333" s="6" t="str">
        <f>IFERROR(INDEX(Datos[Longitude],Comodines[[#This Row],[L&amp;LC2]]),"")</f>
        <v/>
      </c>
    </row>
    <row r="334" spans="1:2" x14ac:dyDescent="0.25">
      <c r="A334" s="5" t="str">
        <f>IFERROR(INDEX(Datos[Latitude],Comodines[[#This Row],[L&amp;LC2]]),"")</f>
        <v/>
      </c>
      <c r="B334" s="6" t="str">
        <f>IFERROR(INDEX(Datos[Longitude],Comodines[[#This Row],[L&amp;LC2]]),"")</f>
        <v/>
      </c>
    </row>
    <row r="335" spans="1:2" x14ac:dyDescent="0.25">
      <c r="A335" s="5" t="str">
        <f>IFERROR(INDEX(Datos[Latitude],Comodines[[#This Row],[L&amp;LC2]]),"")</f>
        <v/>
      </c>
      <c r="B335" s="6" t="str">
        <f>IFERROR(INDEX(Datos[Longitude],Comodines[[#This Row],[L&amp;LC2]]),"")</f>
        <v/>
      </c>
    </row>
    <row r="336" spans="1:2" x14ac:dyDescent="0.25">
      <c r="A336" s="5" t="str">
        <f>IFERROR(INDEX(Datos[Latitude],Comodines[[#This Row],[L&amp;LC2]]),"")</f>
        <v/>
      </c>
      <c r="B336" s="6" t="str">
        <f>IFERROR(INDEX(Datos[Longitude],Comodines[[#This Row],[L&amp;LC2]]),"")</f>
        <v/>
      </c>
    </row>
    <row r="337" spans="1:2" x14ac:dyDescent="0.25">
      <c r="A337" s="5" t="str">
        <f>IFERROR(INDEX(Datos[Latitude],Comodines[[#This Row],[L&amp;LC2]]),"")</f>
        <v/>
      </c>
      <c r="B337" s="6" t="str">
        <f>IFERROR(INDEX(Datos[Longitude],Comodines[[#This Row],[L&amp;LC2]]),"")</f>
        <v/>
      </c>
    </row>
    <row r="338" spans="1:2" x14ac:dyDescent="0.25">
      <c r="A338" s="5" t="str">
        <f>IFERROR(INDEX(Datos[Latitude],Comodines[[#This Row],[L&amp;LC2]]),"")</f>
        <v/>
      </c>
      <c r="B338" s="6" t="str">
        <f>IFERROR(INDEX(Datos[Longitude],Comodines[[#This Row],[L&amp;LC2]]),"")</f>
        <v/>
      </c>
    </row>
    <row r="339" spans="1:2" x14ac:dyDescent="0.25">
      <c r="A339" s="5" t="str">
        <f>IFERROR(INDEX(Datos[Latitude],Comodines[[#This Row],[L&amp;LC2]]),"")</f>
        <v/>
      </c>
      <c r="B339" s="6" t="str">
        <f>IFERROR(INDEX(Datos[Longitude],Comodines[[#This Row],[L&amp;LC2]]),"")</f>
        <v/>
      </c>
    </row>
    <row r="340" spans="1:2" x14ac:dyDescent="0.25">
      <c r="A340" s="5" t="str">
        <f>IFERROR(INDEX(Datos[Latitude],Comodines[[#This Row],[L&amp;LC2]]),"")</f>
        <v/>
      </c>
      <c r="B340" s="6" t="str">
        <f>IFERROR(INDEX(Datos[Longitude],Comodines[[#This Row],[L&amp;LC2]]),"")</f>
        <v/>
      </c>
    </row>
    <row r="341" spans="1:2" x14ac:dyDescent="0.25">
      <c r="A341" s="5" t="str">
        <f>IFERROR(INDEX(Datos[Latitude],Comodines[[#This Row],[L&amp;LC2]]),"")</f>
        <v/>
      </c>
      <c r="B341" s="6" t="str">
        <f>IFERROR(INDEX(Datos[Longitude],Comodines[[#This Row],[L&amp;LC2]]),"")</f>
        <v/>
      </c>
    </row>
    <row r="342" spans="1:2" x14ac:dyDescent="0.25">
      <c r="A342" s="5" t="str">
        <f>IFERROR(INDEX(Datos[Latitude],Comodines[[#This Row],[L&amp;LC2]]),"")</f>
        <v/>
      </c>
      <c r="B342" s="6" t="str">
        <f>IFERROR(INDEX(Datos[Longitude],Comodines[[#This Row],[L&amp;LC2]]),"")</f>
        <v/>
      </c>
    </row>
    <row r="343" spans="1:2" x14ac:dyDescent="0.25">
      <c r="A343" s="5" t="str">
        <f>IFERROR(INDEX(Datos[Latitude],Comodines[[#This Row],[L&amp;LC2]]),"")</f>
        <v/>
      </c>
      <c r="B343" s="6" t="str">
        <f>IFERROR(INDEX(Datos[Longitude],Comodines[[#This Row],[L&amp;LC2]]),"")</f>
        <v/>
      </c>
    </row>
    <row r="344" spans="1:2" x14ac:dyDescent="0.25">
      <c r="A344" s="5" t="str">
        <f>IFERROR(INDEX(Datos[Latitude],Comodines[[#This Row],[L&amp;LC2]]),"")</f>
        <v/>
      </c>
      <c r="B344" s="6" t="str">
        <f>IFERROR(INDEX(Datos[Longitude],Comodines[[#This Row],[L&amp;LC2]]),"")</f>
        <v/>
      </c>
    </row>
    <row r="345" spans="1:2" x14ac:dyDescent="0.25">
      <c r="A345" s="5" t="str">
        <f>IFERROR(INDEX(Datos[Latitude],Comodines[[#This Row],[L&amp;LC2]]),"")</f>
        <v/>
      </c>
      <c r="B345" s="6" t="str">
        <f>IFERROR(INDEX(Datos[Longitude],Comodines[[#This Row],[L&amp;LC2]]),"")</f>
        <v/>
      </c>
    </row>
    <row r="346" spans="1:2" x14ac:dyDescent="0.25">
      <c r="A346" s="5" t="str">
        <f>IFERROR(INDEX(Datos[Latitude],Comodines[[#This Row],[L&amp;LC2]]),"")</f>
        <v/>
      </c>
      <c r="B346" s="6" t="str">
        <f>IFERROR(INDEX(Datos[Longitude],Comodines[[#This Row],[L&amp;LC2]]),"")</f>
        <v/>
      </c>
    </row>
    <row r="347" spans="1:2" x14ac:dyDescent="0.25">
      <c r="A347" s="5" t="str">
        <f>IFERROR(INDEX(Datos[Latitude],Comodines[[#This Row],[L&amp;LC2]]),"")</f>
        <v/>
      </c>
      <c r="B347" s="6" t="str">
        <f>IFERROR(INDEX(Datos[Longitude],Comodines[[#This Row],[L&amp;LC2]]),"")</f>
        <v/>
      </c>
    </row>
    <row r="348" spans="1:2" x14ac:dyDescent="0.25">
      <c r="A348" s="5" t="str">
        <f>IFERROR(INDEX(Datos[Latitude],Comodines[[#This Row],[L&amp;LC2]]),"")</f>
        <v/>
      </c>
      <c r="B348" s="6" t="str">
        <f>IFERROR(INDEX(Datos[Longitude],Comodines[[#This Row],[L&amp;LC2]]),"")</f>
        <v/>
      </c>
    </row>
    <row r="349" spans="1:2" x14ac:dyDescent="0.25">
      <c r="A349" s="5" t="str">
        <f>IFERROR(INDEX(Datos[Latitude],Comodines[[#This Row],[L&amp;LC2]]),"")</f>
        <v/>
      </c>
      <c r="B349" s="6" t="str">
        <f>IFERROR(INDEX(Datos[Longitude],Comodines[[#This Row],[L&amp;LC2]]),"")</f>
        <v/>
      </c>
    </row>
    <row r="350" spans="1:2" x14ac:dyDescent="0.25">
      <c r="A350" s="5" t="str">
        <f>IFERROR(INDEX(Datos[Latitude],Comodines[[#This Row],[L&amp;LC2]]),"")</f>
        <v/>
      </c>
      <c r="B350" s="6" t="str">
        <f>IFERROR(INDEX(Datos[Longitude],Comodines[[#This Row],[L&amp;LC2]]),"")</f>
        <v/>
      </c>
    </row>
    <row r="351" spans="1:2" x14ac:dyDescent="0.25">
      <c r="A351" s="5" t="str">
        <f>IFERROR(INDEX(Datos[Latitude],Comodines[[#This Row],[L&amp;LC2]]),"")</f>
        <v/>
      </c>
      <c r="B351" s="6" t="str">
        <f>IFERROR(INDEX(Datos[Longitude],Comodines[[#This Row],[L&amp;LC2]]),"")</f>
        <v/>
      </c>
    </row>
    <row r="352" spans="1:2" x14ac:dyDescent="0.25">
      <c r="A352" s="5" t="str">
        <f>IFERROR(INDEX(Datos[Latitude],Comodines[[#This Row],[L&amp;LC2]]),"")</f>
        <v/>
      </c>
      <c r="B352" s="6" t="str">
        <f>IFERROR(INDEX(Datos[Longitude],Comodines[[#This Row],[L&amp;LC2]]),"")</f>
        <v/>
      </c>
    </row>
    <row r="353" spans="1:2" x14ac:dyDescent="0.25">
      <c r="A353" s="5" t="str">
        <f>IFERROR(INDEX(Datos[Latitude],Comodines[[#This Row],[L&amp;LC2]]),"")</f>
        <v/>
      </c>
      <c r="B353" s="6" t="str">
        <f>IFERROR(INDEX(Datos[Longitude],Comodines[[#This Row],[L&amp;LC2]]),"")</f>
        <v/>
      </c>
    </row>
    <row r="354" spans="1:2" x14ac:dyDescent="0.25">
      <c r="A354" s="5" t="str">
        <f>IFERROR(INDEX(Datos[Latitude],Comodines[[#This Row],[L&amp;LC2]]),"")</f>
        <v/>
      </c>
      <c r="B354" s="6" t="str">
        <f>IFERROR(INDEX(Datos[Longitude],Comodines[[#This Row],[L&amp;LC2]]),"")</f>
        <v/>
      </c>
    </row>
    <row r="355" spans="1:2" x14ac:dyDescent="0.25">
      <c r="A355" s="5" t="str">
        <f>IFERROR(INDEX(Datos[Latitude],Comodines[[#This Row],[L&amp;LC2]]),"")</f>
        <v/>
      </c>
      <c r="B355" s="6" t="str">
        <f>IFERROR(INDEX(Datos[Longitude],Comodines[[#This Row],[L&amp;LC2]]),"")</f>
        <v/>
      </c>
    </row>
    <row r="356" spans="1:2" x14ac:dyDescent="0.25">
      <c r="A356" s="5" t="str">
        <f>IFERROR(INDEX(Datos[Latitude],Comodines[[#This Row],[L&amp;LC2]]),"")</f>
        <v/>
      </c>
      <c r="B356" s="6" t="str">
        <f>IFERROR(INDEX(Datos[Longitude],Comodines[[#This Row],[L&amp;LC2]]),"")</f>
        <v/>
      </c>
    </row>
    <row r="357" spans="1:2" x14ac:dyDescent="0.25">
      <c r="A357" s="5" t="str">
        <f>IFERROR(INDEX(Datos[Latitude],Comodines[[#This Row],[L&amp;LC2]]),"")</f>
        <v/>
      </c>
      <c r="B357" s="6" t="str">
        <f>IFERROR(INDEX(Datos[Longitude],Comodines[[#This Row],[L&amp;LC2]]),"")</f>
        <v/>
      </c>
    </row>
    <row r="358" spans="1:2" x14ac:dyDescent="0.25">
      <c r="A358" s="5" t="str">
        <f>IFERROR(INDEX(Datos[Latitude],Comodines[[#This Row],[L&amp;LC2]]),"")</f>
        <v/>
      </c>
      <c r="B358" s="6" t="str">
        <f>IFERROR(INDEX(Datos[Longitude],Comodines[[#This Row],[L&amp;LC2]]),"")</f>
        <v/>
      </c>
    </row>
    <row r="359" spans="1:2" x14ac:dyDescent="0.25">
      <c r="A359" s="5" t="str">
        <f>IFERROR(INDEX(Datos[Latitude],Comodines[[#This Row],[L&amp;LC2]]),"")</f>
        <v/>
      </c>
      <c r="B359" s="6" t="str">
        <f>IFERROR(INDEX(Datos[Longitude],Comodines[[#This Row],[L&amp;LC2]]),"")</f>
        <v/>
      </c>
    </row>
    <row r="360" spans="1:2" x14ac:dyDescent="0.25">
      <c r="A360" s="5" t="str">
        <f>IFERROR(INDEX(Datos[Latitude],Comodines[[#This Row],[L&amp;LC2]]),"")</f>
        <v/>
      </c>
      <c r="B360" s="6" t="str">
        <f>IFERROR(INDEX(Datos[Longitude],Comodines[[#This Row],[L&amp;LC2]]),"")</f>
        <v/>
      </c>
    </row>
    <row r="361" spans="1:2" x14ac:dyDescent="0.25">
      <c r="A361" s="5" t="str">
        <f>IFERROR(INDEX(Datos[Latitude],Comodines[[#This Row],[L&amp;LC2]]),"")</f>
        <v/>
      </c>
      <c r="B361" s="6" t="str">
        <f>IFERROR(INDEX(Datos[Longitude],Comodines[[#This Row],[L&amp;LC2]]),"")</f>
        <v/>
      </c>
    </row>
    <row r="362" spans="1:2" x14ac:dyDescent="0.25">
      <c r="A362" s="5" t="str">
        <f>IFERROR(INDEX(Datos[Latitude],Comodines[[#This Row],[L&amp;LC2]]),"")</f>
        <v/>
      </c>
      <c r="B362" s="6" t="str">
        <f>IFERROR(INDEX(Datos[Longitude],Comodines[[#This Row],[L&amp;LC2]]),"")</f>
        <v/>
      </c>
    </row>
    <row r="363" spans="1:2" x14ac:dyDescent="0.25">
      <c r="A363" s="5" t="str">
        <f>IFERROR(INDEX(Datos[Latitude],Comodines[[#This Row],[L&amp;LC2]]),"")</f>
        <v/>
      </c>
      <c r="B363" s="6" t="str">
        <f>IFERROR(INDEX(Datos[Longitude],Comodines[[#This Row],[L&amp;LC2]]),"")</f>
        <v/>
      </c>
    </row>
    <row r="364" spans="1:2" x14ac:dyDescent="0.25">
      <c r="A364" s="5" t="str">
        <f>IFERROR(INDEX(Datos[Latitude],Comodines[[#This Row],[L&amp;LC2]]),"")</f>
        <v/>
      </c>
      <c r="B364" s="6" t="str">
        <f>IFERROR(INDEX(Datos[Longitude],Comodines[[#This Row],[L&amp;LC2]]),"")</f>
        <v/>
      </c>
    </row>
    <row r="365" spans="1:2" x14ac:dyDescent="0.25">
      <c r="A365" s="5" t="str">
        <f>IFERROR(INDEX(Datos[Latitude],Comodines[[#This Row],[L&amp;LC2]]),"")</f>
        <v/>
      </c>
      <c r="B365" s="6" t="str">
        <f>IFERROR(INDEX(Datos[Longitude],Comodines[[#This Row],[L&amp;LC2]]),"")</f>
        <v/>
      </c>
    </row>
    <row r="366" spans="1:2" x14ac:dyDescent="0.25">
      <c r="A366" s="5" t="str">
        <f>IFERROR(INDEX(Datos[Latitude],Comodines[[#This Row],[L&amp;LC2]]),"")</f>
        <v/>
      </c>
      <c r="B366" s="6" t="str">
        <f>IFERROR(INDEX(Datos[Longitude],Comodines[[#This Row],[L&amp;LC2]]),"")</f>
        <v/>
      </c>
    </row>
    <row r="367" spans="1:2" x14ac:dyDescent="0.25">
      <c r="A367" s="5" t="str">
        <f>IFERROR(INDEX(Datos[Latitude],Comodines[[#This Row],[L&amp;LC2]]),"")</f>
        <v/>
      </c>
      <c r="B367" s="6" t="str">
        <f>IFERROR(INDEX(Datos[Longitude],Comodines[[#This Row],[L&amp;LC2]]),"")</f>
        <v/>
      </c>
    </row>
    <row r="368" spans="1:2" x14ac:dyDescent="0.25">
      <c r="A368" s="5" t="str">
        <f>IFERROR(INDEX(Datos[Latitude],Comodines[[#This Row],[L&amp;LC2]]),"")</f>
        <v/>
      </c>
      <c r="B368" s="6" t="str">
        <f>IFERROR(INDEX(Datos[Longitude],Comodines[[#This Row],[L&amp;LC2]]),"")</f>
        <v/>
      </c>
    </row>
    <row r="369" spans="1:2" x14ac:dyDescent="0.25">
      <c r="A369" s="5" t="str">
        <f>IFERROR(INDEX(Datos[Latitude],Comodines[[#This Row],[L&amp;LC2]]),"")</f>
        <v/>
      </c>
      <c r="B369" s="6" t="str">
        <f>IFERROR(INDEX(Datos[Longitude],Comodines[[#This Row],[L&amp;LC2]]),"")</f>
        <v/>
      </c>
    </row>
    <row r="370" spans="1:2" x14ac:dyDescent="0.25">
      <c r="A370" s="5" t="str">
        <f>IFERROR(INDEX(Datos[Latitude],Comodines[[#This Row],[L&amp;LC2]]),"")</f>
        <v/>
      </c>
      <c r="B370" s="6" t="str">
        <f>IFERROR(INDEX(Datos[Longitude],Comodines[[#This Row],[L&amp;LC2]]),"")</f>
        <v/>
      </c>
    </row>
    <row r="371" spans="1:2" x14ac:dyDescent="0.25">
      <c r="A371" s="5" t="str">
        <f>IFERROR(INDEX(Datos[Latitude],Comodines[[#This Row],[L&amp;LC2]]),"")</f>
        <v/>
      </c>
      <c r="B371" s="6" t="str">
        <f>IFERROR(INDEX(Datos[Longitude],Comodines[[#This Row],[L&amp;LC2]]),"")</f>
        <v/>
      </c>
    </row>
    <row r="372" spans="1:2" x14ac:dyDescent="0.25">
      <c r="A372" s="5" t="str">
        <f>IFERROR(INDEX(Datos[Latitude],Comodines[[#This Row],[L&amp;LC2]]),"")</f>
        <v/>
      </c>
      <c r="B372" s="6" t="str">
        <f>IFERROR(INDEX(Datos[Longitude],Comodines[[#This Row],[L&amp;LC2]]),"")</f>
        <v/>
      </c>
    </row>
    <row r="373" spans="1:2" x14ac:dyDescent="0.25">
      <c r="A373" s="5" t="str">
        <f>IFERROR(INDEX(Datos[Latitude],Comodines[[#This Row],[L&amp;LC2]]),"")</f>
        <v/>
      </c>
      <c r="B373" s="6" t="str">
        <f>IFERROR(INDEX(Datos[Longitude],Comodines[[#This Row],[L&amp;LC2]]),"")</f>
        <v/>
      </c>
    </row>
    <row r="374" spans="1:2" x14ac:dyDescent="0.25">
      <c r="A374" s="5" t="str">
        <f>IFERROR(INDEX(Datos[Latitude],Comodines[[#This Row],[L&amp;LC2]]),"")</f>
        <v/>
      </c>
      <c r="B374" s="6" t="str">
        <f>IFERROR(INDEX(Datos[Longitude],Comodines[[#This Row],[L&amp;LC2]]),"")</f>
        <v/>
      </c>
    </row>
    <row r="375" spans="1:2" x14ac:dyDescent="0.25">
      <c r="A375" s="5" t="str">
        <f>IFERROR(INDEX(Datos[Latitude],Comodines[[#This Row],[L&amp;LC2]]),"")</f>
        <v/>
      </c>
      <c r="B375" s="6" t="str">
        <f>IFERROR(INDEX(Datos[Longitude],Comodines[[#This Row],[L&amp;LC2]]),"")</f>
        <v/>
      </c>
    </row>
    <row r="376" spans="1:2" x14ac:dyDescent="0.25">
      <c r="A376" s="5" t="str">
        <f>IFERROR(INDEX(Datos[Latitude],Comodines[[#This Row],[L&amp;LC2]]),"")</f>
        <v/>
      </c>
      <c r="B376" s="6" t="str">
        <f>IFERROR(INDEX(Datos[Longitude],Comodines[[#This Row],[L&amp;LC2]]),"")</f>
        <v/>
      </c>
    </row>
    <row r="377" spans="1:2" x14ac:dyDescent="0.25">
      <c r="A377" s="5" t="str">
        <f>IFERROR(INDEX(Datos[Latitude],Comodines[[#This Row],[L&amp;LC2]]),"")</f>
        <v/>
      </c>
      <c r="B377" s="6" t="str">
        <f>IFERROR(INDEX(Datos[Longitude],Comodines[[#This Row],[L&amp;LC2]]),"")</f>
        <v/>
      </c>
    </row>
    <row r="378" spans="1:2" x14ac:dyDescent="0.25">
      <c r="A378" s="5" t="str">
        <f>IFERROR(INDEX(Datos[Latitude],Comodines[[#This Row],[L&amp;LC2]]),"")</f>
        <v/>
      </c>
      <c r="B378" s="6" t="str">
        <f>IFERROR(INDEX(Datos[Longitude],Comodines[[#This Row],[L&amp;LC2]]),"")</f>
        <v/>
      </c>
    </row>
    <row r="379" spans="1:2" x14ac:dyDescent="0.25">
      <c r="A379" s="5" t="str">
        <f>IFERROR(INDEX(Datos[Latitude],Comodines[[#This Row],[L&amp;LC2]]),"")</f>
        <v/>
      </c>
      <c r="B379" s="6" t="str">
        <f>IFERROR(INDEX(Datos[Longitude],Comodines[[#This Row],[L&amp;LC2]]),"")</f>
        <v/>
      </c>
    </row>
    <row r="380" spans="1:2" x14ac:dyDescent="0.25">
      <c r="A380" s="5" t="str">
        <f>IFERROR(INDEX(Datos[Latitude],Comodines[[#This Row],[L&amp;LC2]]),"")</f>
        <v/>
      </c>
      <c r="B380" s="6" t="str">
        <f>IFERROR(INDEX(Datos[Longitude],Comodines[[#This Row],[L&amp;LC2]]),"")</f>
        <v/>
      </c>
    </row>
    <row r="381" spans="1:2" x14ac:dyDescent="0.25">
      <c r="A381" s="5" t="str">
        <f>IFERROR(INDEX(Datos[Latitude],Comodines[[#This Row],[L&amp;LC2]]),"")</f>
        <v/>
      </c>
      <c r="B381" s="6" t="str">
        <f>IFERROR(INDEX(Datos[Longitude],Comodines[[#This Row],[L&amp;LC2]]),"")</f>
        <v/>
      </c>
    </row>
    <row r="382" spans="1:2" x14ac:dyDescent="0.25">
      <c r="A382" s="5" t="str">
        <f>IFERROR(INDEX(Datos[Latitude],Comodines[[#This Row],[L&amp;LC2]]),"")</f>
        <v/>
      </c>
      <c r="B382" s="6" t="str">
        <f>IFERROR(INDEX(Datos[Longitude],Comodines[[#This Row],[L&amp;LC2]]),"")</f>
        <v/>
      </c>
    </row>
    <row r="383" spans="1:2" x14ac:dyDescent="0.25">
      <c r="A383" s="5" t="str">
        <f>IFERROR(INDEX(Datos[Latitude],Comodines[[#This Row],[L&amp;LC2]]),"")</f>
        <v/>
      </c>
      <c r="B383" s="6" t="str">
        <f>IFERROR(INDEX(Datos[Longitude],Comodines[[#This Row],[L&amp;LC2]]),"")</f>
        <v/>
      </c>
    </row>
    <row r="384" spans="1:2" x14ac:dyDescent="0.25">
      <c r="A384" s="5" t="str">
        <f>IFERROR(INDEX(Datos[Latitude],Comodines[[#This Row],[L&amp;LC2]]),"")</f>
        <v/>
      </c>
      <c r="B384" s="6" t="str">
        <f>IFERROR(INDEX(Datos[Longitude],Comodines[[#This Row],[L&amp;LC2]]),"")</f>
        <v/>
      </c>
    </row>
    <row r="385" spans="1:2" x14ac:dyDescent="0.25">
      <c r="A385" s="5" t="str">
        <f>IFERROR(INDEX(Datos[Latitude],Comodines[[#This Row],[L&amp;LC2]]),"")</f>
        <v/>
      </c>
      <c r="B385" s="6" t="str">
        <f>IFERROR(INDEX(Datos[Longitude],Comodines[[#This Row],[L&amp;LC2]]),"")</f>
        <v/>
      </c>
    </row>
    <row r="386" spans="1:2" x14ac:dyDescent="0.25">
      <c r="A386" s="5" t="str">
        <f>IFERROR(INDEX(Datos[Latitude],Comodines[[#This Row],[L&amp;LC2]]),"")</f>
        <v/>
      </c>
      <c r="B386" s="6" t="str">
        <f>IFERROR(INDEX(Datos[Longitude],Comodines[[#This Row],[L&amp;LC2]]),"")</f>
        <v/>
      </c>
    </row>
    <row r="387" spans="1:2" x14ac:dyDescent="0.25">
      <c r="A387" s="5" t="str">
        <f>IFERROR(INDEX(Datos[Latitude],Comodines[[#This Row],[L&amp;LC2]]),"")</f>
        <v/>
      </c>
      <c r="B387" s="6" t="str">
        <f>IFERROR(INDEX(Datos[Longitude],Comodines[[#This Row],[L&amp;LC2]]),"")</f>
        <v/>
      </c>
    </row>
    <row r="388" spans="1:2" x14ac:dyDescent="0.25">
      <c r="A388" s="5" t="str">
        <f>IFERROR(INDEX(Datos[Latitude],Comodines[[#This Row],[L&amp;LC2]]),"")</f>
        <v/>
      </c>
      <c r="B388" s="6" t="str">
        <f>IFERROR(INDEX(Datos[Longitude],Comodines[[#This Row],[L&amp;LC2]]),"")</f>
        <v/>
      </c>
    </row>
    <row r="389" spans="1:2" x14ac:dyDescent="0.25">
      <c r="A389" s="5" t="str">
        <f>IFERROR(INDEX(Datos[Latitude],Comodines[[#This Row],[L&amp;LC2]]),"")</f>
        <v/>
      </c>
      <c r="B389" s="6" t="str">
        <f>IFERROR(INDEX(Datos[Longitude],Comodines[[#This Row],[L&amp;LC2]]),"")</f>
        <v/>
      </c>
    </row>
    <row r="390" spans="1:2" x14ac:dyDescent="0.25">
      <c r="A390" s="5" t="str">
        <f>IFERROR(INDEX(Datos[Latitude],Comodines[[#This Row],[L&amp;LC2]]),"")</f>
        <v/>
      </c>
      <c r="B390" s="6" t="str">
        <f>IFERROR(INDEX(Datos[Longitude],Comodines[[#This Row],[L&amp;LC2]]),"")</f>
        <v/>
      </c>
    </row>
    <row r="391" spans="1:2" x14ac:dyDescent="0.25">
      <c r="A391" s="5" t="str">
        <f>IFERROR(INDEX(Datos[Latitude],Comodines[[#This Row],[L&amp;LC2]]),"")</f>
        <v/>
      </c>
      <c r="B391" s="6" t="str">
        <f>IFERROR(INDEX(Datos[Longitude],Comodines[[#This Row],[L&amp;LC2]]),"")</f>
        <v/>
      </c>
    </row>
    <row r="392" spans="1:2" x14ac:dyDescent="0.25">
      <c r="A392" s="5" t="str">
        <f>IFERROR(INDEX(Datos[Latitude],Comodines[[#This Row],[L&amp;LC2]]),"")</f>
        <v/>
      </c>
      <c r="B392" s="6" t="str">
        <f>IFERROR(INDEX(Datos[Longitude],Comodines[[#This Row],[L&amp;LC2]]),"")</f>
        <v/>
      </c>
    </row>
    <row r="393" spans="1:2" x14ac:dyDescent="0.25">
      <c r="A393" s="5" t="str">
        <f>IFERROR(INDEX(Datos[Latitude],Comodines[[#This Row],[L&amp;LC2]]),"")</f>
        <v/>
      </c>
      <c r="B393" s="6" t="str">
        <f>IFERROR(INDEX(Datos[Longitude],Comodines[[#This Row],[L&amp;LC2]]),"")</f>
        <v/>
      </c>
    </row>
    <row r="394" spans="1:2" x14ac:dyDescent="0.25">
      <c r="A394" s="5" t="str">
        <f>IFERROR(INDEX(Datos[Latitude],Comodines[[#This Row],[L&amp;LC2]]),"")</f>
        <v/>
      </c>
      <c r="B394" s="6" t="str">
        <f>IFERROR(INDEX(Datos[Longitude],Comodines[[#This Row],[L&amp;LC2]]),"")</f>
        <v/>
      </c>
    </row>
    <row r="395" spans="1:2" x14ac:dyDescent="0.25">
      <c r="A395" s="5" t="str">
        <f>IFERROR(INDEX(Datos[Latitude],Comodines[[#This Row],[L&amp;LC2]]),"")</f>
        <v/>
      </c>
      <c r="B395" s="6" t="str">
        <f>IFERROR(INDEX(Datos[Longitude],Comodines[[#This Row],[L&amp;LC2]]),"")</f>
        <v/>
      </c>
    </row>
    <row r="396" spans="1:2" x14ac:dyDescent="0.25">
      <c r="A396" s="5" t="str">
        <f>IFERROR(INDEX(Datos[Latitude],Comodines[[#This Row],[L&amp;LC2]]),"")</f>
        <v/>
      </c>
      <c r="B396" s="6" t="str">
        <f>IFERROR(INDEX(Datos[Longitude],Comodines[[#This Row],[L&amp;LC2]]),"")</f>
        <v/>
      </c>
    </row>
    <row r="397" spans="1:2" x14ac:dyDescent="0.25">
      <c r="A397" s="5" t="str">
        <f>IFERROR(INDEX(Datos[Latitude],Comodines[[#This Row],[L&amp;LC2]]),"")</f>
        <v/>
      </c>
      <c r="B397" s="6" t="str">
        <f>IFERROR(INDEX(Datos[Longitude],Comodines[[#This Row],[L&amp;LC2]]),"")</f>
        <v/>
      </c>
    </row>
    <row r="398" spans="1:2" x14ac:dyDescent="0.25">
      <c r="A398" s="5" t="str">
        <f>IFERROR(INDEX(Datos[Latitude],Comodines[[#This Row],[L&amp;LC2]]),"")</f>
        <v/>
      </c>
      <c r="B398" s="6" t="str">
        <f>IFERROR(INDEX(Datos[Longitude],Comodines[[#This Row],[L&amp;LC2]]),"")</f>
        <v/>
      </c>
    </row>
    <row r="399" spans="1:2" x14ac:dyDescent="0.25">
      <c r="A399" s="5" t="str">
        <f>IFERROR(INDEX(Datos[Latitude],Comodines[[#This Row],[L&amp;LC2]]),"")</f>
        <v/>
      </c>
      <c r="B399" s="6" t="str">
        <f>IFERROR(INDEX(Datos[Longitude],Comodines[[#This Row],[L&amp;LC2]]),"")</f>
        <v/>
      </c>
    </row>
    <row r="400" spans="1:2" x14ac:dyDescent="0.25">
      <c r="A400" s="5" t="str">
        <f>IFERROR(INDEX(Datos[Latitude],Comodines[[#This Row],[L&amp;LC2]]),"")</f>
        <v/>
      </c>
      <c r="B400" s="6" t="str">
        <f>IFERROR(INDEX(Datos[Longitude],Comodines[[#This Row],[L&amp;LC2]]),"")</f>
        <v/>
      </c>
    </row>
    <row r="401" spans="1:2" x14ac:dyDescent="0.25">
      <c r="A401" s="5" t="str">
        <f>IFERROR(INDEX(Datos[Latitude],Comodines[[#This Row],[L&amp;LC2]]),"")</f>
        <v/>
      </c>
      <c r="B401" s="6" t="str">
        <f>IFERROR(INDEX(Datos[Longitude],Comodines[[#This Row],[L&amp;LC2]]),"")</f>
        <v/>
      </c>
    </row>
    <row r="402" spans="1:2" x14ac:dyDescent="0.25">
      <c r="A402" s="5" t="str">
        <f>IFERROR(INDEX(Datos[Latitude],Comodines[[#This Row],[L&amp;LC2]]),"")</f>
        <v/>
      </c>
      <c r="B402" s="6" t="str">
        <f>IFERROR(INDEX(Datos[Longitude],Comodines[[#This Row],[L&amp;LC2]]),"")</f>
        <v/>
      </c>
    </row>
    <row r="403" spans="1:2" x14ac:dyDescent="0.25">
      <c r="A403" s="5" t="str">
        <f>IFERROR(INDEX(Datos[Latitude],Comodines[[#This Row],[L&amp;LC2]]),"")</f>
        <v/>
      </c>
      <c r="B403" s="6" t="str">
        <f>IFERROR(INDEX(Datos[Longitude],Comodines[[#This Row],[L&amp;LC2]]),"")</f>
        <v/>
      </c>
    </row>
    <row r="404" spans="1:2" x14ac:dyDescent="0.25">
      <c r="A404" s="5" t="str">
        <f>IFERROR(INDEX(Datos[Latitude],Comodines[[#This Row],[L&amp;LC2]]),"")</f>
        <v/>
      </c>
      <c r="B404" s="6" t="str">
        <f>IFERROR(INDEX(Datos[Longitude],Comodines[[#This Row],[L&amp;LC2]]),"")</f>
        <v/>
      </c>
    </row>
    <row r="405" spans="1:2" x14ac:dyDescent="0.25">
      <c r="A405" s="5" t="str">
        <f>IFERROR(INDEX(Datos[Latitude],Comodines[[#This Row],[L&amp;LC2]]),"")</f>
        <v/>
      </c>
      <c r="B405" s="6" t="str">
        <f>IFERROR(INDEX(Datos[Longitude],Comodines[[#This Row],[L&amp;LC2]]),"")</f>
        <v/>
      </c>
    </row>
    <row r="406" spans="1:2" x14ac:dyDescent="0.25">
      <c r="A406" s="5" t="str">
        <f>IFERROR(INDEX(Datos[Latitude],Comodines[[#This Row],[L&amp;LC2]]),"")</f>
        <v/>
      </c>
      <c r="B406" s="6" t="str">
        <f>IFERROR(INDEX(Datos[Longitude],Comodines[[#This Row],[L&amp;LC2]]),"")</f>
        <v/>
      </c>
    </row>
    <row r="407" spans="1:2" x14ac:dyDescent="0.25">
      <c r="A407" s="5" t="str">
        <f>IFERROR(INDEX(Datos[Latitude],Comodines[[#This Row],[L&amp;LC2]]),"")</f>
        <v/>
      </c>
      <c r="B407" s="6" t="str">
        <f>IFERROR(INDEX(Datos[Longitude],Comodines[[#This Row],[L&amp;LC2]]),"")</f>
        <v/>
      </c>
    </row>
    <row r="408" spans="1:2" x14ac:dyDescent="0.25">
      <c r="A408" s="5" t="str">
        <f>IFERROR(INDEX(Datos[Latitude],Comodines[[#This Row],[L&amp;LC2]]),"")</f>
        <v/>
      </c>
      <c r="B408" s="6" t="str">
        <f>IFERROR(INDEX(Datos[Longitude],Comodines[[#This Row],[L&amp;LC2]]),"")</f>
        <v/>
      </c>
    </row>
    <row r="409" spans="1:2" x14ac:dyDescent="0.25">
      <c r="A409" s="5" t="str">
        <f>IFERROR(INDEX(Datos[Latitude],Comodines[[#This Row],[L&amp;LC2]]),"")</f>
        <v/>
      </c>
      <c r="B409" s="6" t="str">
        <f>IFERROR(INDEX(Datos[Longitude],Comodines[[#This Row],[L&amp;LC2]]),"")</f>
        <v/>
      </c>
    </row>
    <row r="410" spans="1:2" x14ac:dyDescent="0.25">
      <c r="A410" s="5" t="str">
        <f>IFERROR(INDEX(Datos[Latitude],Comodines[[#This Row],[L&amp;LC2]]),"")</f>
        <v/>
      </c>
      <c r="B410" s="6" t="str">
        <f>IFERROR(INDEX(Datos[Longitude],Comodines[[#This Row],[L&amp;LC2]]),"")</f>
        <v/>
      </c>
    </row>
    <row r="411" spans="1:2" x14ac:dyDescent="0.25">
      <c r="A411" s="5" t="str">
        <f>IFERROR(INDEX(Datos[Latitude],Comodines[[#This Row],[L&amp;LC2]]),"")</f>
        <v/>
      </c>
      <c r="B411" s="6" t="str">
        <f>IFERROR(INDEX(Datos[Longitude],Comodines[[#This Row],[L&amp;LC2]]),"")</f>
        <v/>
      </c>
    </row>
    <row r="412" spans="1:2" x14ac:dyDescent="0.25">
      <c r="A412" s="5" t="str">
        <f>IFERROR(INDEX(Datos[Latitude],Comodines[[#This Row],[L&amp;LC2]]),"")</f>
        <v/>
      </c>
      <c r="B412" s="6" t="str">
        <f>IFERROR(INDEX(Datos[Longitude],Comodines[[#This Row],[L&amp;LC2]]),"")</f>
        <v/>
      </c>
    </row>
    <row r="413" spans="1:2" x14ac:dyDescent="0.25">
      <c r="A413" s="5" t="str">
        <f>IFERROR(INDEX(Datos[Latitude],Comodines[[#This Row],[L&amp;LC2]]),"")</f>
        <v/>
      </c>
      <c r="B413" s="6" t="str">
        <f>IFERROR(INDEX(Datos[Longitude],Comodines[[#This Row],[L&amp;LC2]]),"")</f>
        <v/>
      </c>
    </row>
    <row r="414" spans="1:2" x14ac:dyDescent="0.25">
      <c r="A414" s="5" t="str">
        <f>IFERROR(INDEX(Datos[Latitude],Comodines[[#This Row],[L&amp;LC2]]),"")</f>
        <v/>
      </c>
      <c r="B414" s="6" t="str">
        <f>IFERROR(INDEX(Datos[Longitude],Comodines[[#This Row],[L&amp;LC2]]),"")</f>
        <v/>
      </c>
    </row>
    <row r="415" spans="1:2" x14ac:dyDescent="0.25">
      <c r="A415" s="5" t="str">
        <f>IFERROR(INDEX(Datos[Latitude],Comodines[[#This Row],[L&amp;LC2]]),"")</f>
        <v/>
      </c>
      <c r="B415" s="6" t="str">
        <f>IFERROR(INDEX(Datos[Longitude],Comodines[[#This Row],[L&amp;LC2]]),"")</f>
        <v/>
      </c>
    </row>
    <row r="416" spans="1:2" x14ac:dyDescent="0.25">
      <c r="A416" s="5" t="str">
        <f>IFERROR(INDEX(Datos[Latitude],Comodines[[#This Row],[L&amp;LC2]]),"")</f>
        <v/>
      </c>
      <c r="B416" s="6" t="str">
        <f>IFERROR(INDEX(Datos[Longitude],Comodines[[#This Row],[L&amp;LC2]]),"")</f>
        <v/>
      </c>
    </row>
    <row r="417" spans="1:2" x14ac:dyDescent="0.25">
      <c r="A417" s="5" t="str">
        <f>IFERROR(INDEX(Datos[Latitude],Comodines[[#This Row],[L&amp;LC2]]),"")</f>
        <v/>
      </c>
      <c r="B417" s="6" t="str">
        <f>IFERROR(INDEX(Datos[Longitude],Comodines[[#This Row],[L&amp;LC2]]),"")</f>
        <v/>
      </c>
    </row>
    <row r="418" spans="1:2" x14ac:dyDescent="0.25">
      <c r="A418" s="5" t="str">
        <f>IFERROR(INDEX(Datos[Latitude],Comodines[[#This Row],[L&amp;LC2]]),"")</f>
        <v/>
      </c>
      <c r="B418" s="6" t="str">
        <f>IFERROR(INDEX(Datos[Longitude],Comodines[[#This Row],[L&amp;LC2]]),"")</f>
        <v/>
      </c>
    </row>
    <row r="419" spans="1:2" x14ac:dyDescent="0.25">
      <c r="A419" s="5" t="str">
        <f>IFERROR(INDEX(Datos[Latitude],Comodines[[#This Row],[L&amp;LC2]]),"")</f>
        <v/>
      </c>
      <c r="B419" s="6" t="str">
        <f>IFERROR(INDEX(Datos[Longitude],Comodines[[#This Row],[L&amp;LC2]]),"")</f>
        <v/>
      </c>
    </row>
    <row r="420" spans="1:2" x14ac:dyDescent="0.25">
      <c r="A420" s="5" t="str">
        <f>IFERROR(INDEX(Datos[Latitude],Comodines[[#This Row],[L&amp;LC2]]),"")</f>
        <v/>
      </c>
      <c r="B420" s="6" t="str">
        <f>IFERROR(INDEX(Datos[Longitude],Comodines[[#This Row],[L&amp;LC2]]),"")</f>
        <v/>
      </c>
    </row>
    <row r="421" spans="1:2" x14ac:dyDescent="0.25">
      <c r="A421" s="5" t="str">
        <f>IFERROR(INDEX(Datos[Latitude],Comodines[[#This Row],[L&amp;LC2]]),"")</f>
        <v/>
      </c>
      <c r="B421" s="6" t="str">
        <f>IFERROR(INDEX(Datos[Longitude],Comodines[[#This Row],[L&amp;LC2]]),"")</f>
        <v/>
      </c>
    </row>
    <row r="422" spans="1:2" x14ac:dyDescent="0.25">
      <c r="A422" s="5" t="str">
        <f>IFERROR(INDEX(Datos[Latitude],Comodines[[#This Row],[L&amp;LC2]]),"")</f>
        <v/>
      </c>
      <c r="B422" s="6" t="str">
        <f>IFERROR(INDEX(Datos[Longitude],Comodines[[#This Row],[L&amp;LC2]]),"")</f>
        <v/>
      </c>
    </row>
    <row r="423" spans="1:2" x14ac:dyDescent="0.25">
      <c r="A423" s="5" t="str">
        <f>IFERROR(INDEX(Datos[Latitude],Comodines[[#This Row],[L&amp;LC2]]),"")</f>
        <v/>
      </c>
      <c r="B423" s="6" t="str">
        <f>IFERROR(INDEX(Datos[Longitude],Comodines[[#This Row],[L&amp;LC2]]),"")</f>
        <v/>
      </c>
    </row>
    <row r="424" spans="1:2" x14ac:dyDescent="0.25">
      <c r="A424" s="5" t="str">
        <f>IFERROR(INDEX(Datos[Latitude],Comodines[[#This Row],[L&amp;LC2]]),"")</f>
        <v/>
      </c>
      <c r="B424" s="6" t="str">
        <f>IFERROR(INDEX(Datos[Longitude],Comodines[[#This Row],[L&amp;LC2]]),"")</f>
        <v/>
      </c>
    </row>
    <row r="425" spans="1:2" x14ac:dyDescent="0.25">
      <c r="A425" s="5" t="str">
        <f>IFERROR(INDEX(Datos[Latitude],Comodines[[#This Row],[L&amp;LC2]]),"")</f>
        <v/>
      </c>
      <c r="B425" s="6" t="str">
        <f>IFERROR(INDEX(Datos[Longitude],Comodines[[#This Row],[L&amp;LC2]]),"")</f>
        <v/>
      </c>
    </row>
    <row r="426" spans="1:2" x14ac:dyDescent="0.25">
      <c r="A426" s="5" t="str">
        <f>IFERROR(INDEX(Datos[Latitude],Comodines[[#This Row],[L&amp;LC2]]),"")</f>
        <v/>
      </c>
      <c r="B426" s="6" t="str">
        <f>IFERROR(INDEX(Datos[Longitude],Comodines[[#This Row],[L&amp;LC2]]),"")</f>
        <v/>
      </c>
    </row>
    <row r="427" spans="1:2" x14ac:dyDescent="0.25">
      <c r="A427" s="5" t="str">
        <f>IFERROR(INDEX(Datos[Latitude],Comodines[[#This Row],[L&amp;LC2]]),"")</f>
        <v/>
      </c>
      <c r="B427" s="6" t="str">
        <f>IFERROR(INDEX(Datos[Longitude],Comodines[[#This Row],[L&amp;LC2]]),"")</f>
        <v/>
      </c>
    </row>
    <row r="428" spans="1:2" x14ac:dyDescent="0.25">
      <c r="A428" s="5" t="str">
        <f>IFERROR(INDEX(Datos[Latitude],Comodines[[#This Row],[L&amp;LC2]]),"")</f>
        <v/>
      </c>
      <c r="B428" s="6" t="str">
        <f>IFERROR(INDEX(Datos[Longitude],Comodines[[#This Row],[L&amp;LC2]]),"")</f>
        <v/>
      </c>
    </row>
    <row r="429" spans="1:2" x14ac:dyDescent="0.25">
      <c r="A429" s="5" t="str">
        <f>IFERROR(INDEX(Datos[Latitude],Comodines[[#This Row],[L&amp;LC2]]),"")</f>
        <v/>
      </c>
      <c r="B429" s="6" t="str">
        <f>IFERROR(INDEX(Datos[Longitude],Comodines[[#This Row],[L&amp;LC2]]),"")</f>
        <v/>
      </c>
    </row>
    <row r="430" spans="1:2" x14ac:dyDescent="0.25">
      <c r="A430" s="5" t="str">
        <f>IFERROR(INDEX(Datos[Latitude],Comodines[[#This Row],[L&amp;LC2]]),"")</f>
        <v/>
      </c>
      <c r="B430" s="6" t="str">
        <f>IFERROR(INDEX(Datos[Longitude],Comodines[[#This Row],[L&amp;LC2]]),"")</f>
        <v/>
      </c>
    </row>
    <row r="431" spans="1:2" x14ac:dyDescent="0.25">
      <c r="A431" s="5" t="str">
        <f>IFERROR(INDEX(Datos[Latitude],Comodines[[#This Row],[L&amp;LC2]]),"")</f>
        <v/>
      </c>
      <c r="B431" s="6" t="str">
        <f>IFERROR(INDEX(Datos[Longitude],Comodines[[#This Row],[L&amp;LC2]]),"")</f>
        <v/>
      </c>
    </row>
    <row r="432" spans="1:2" x14ac:dyDescent="0.25">
      <c r="A432" s="5" t="str">
        <f>IFERROR(INDEX(Datos[Latitude],Comodines[[#This Row],[L&amp;LC2]]),"")</f>
        <v/>
      </c>
      <c r="B432" s="6" t="str">
        <f>IFERROR(INDEX(Datos[Longitude],Comodines[[#This Row],[L&amp;LC2]]),"")</f>
        <v/>
      </c>
    </row>
    <row r="433" spans="1:2" x14ac:dyDescent="0.25">
      <c r="A433" s="5" t="str">
        <f>IFERROR(INDEX(Datos[Latitude],Comodines[[#This Row],[L&amp;LC2]]),"")</f>
        <v/>
      </c>
      <c r="B433" s="6" t="str">
        <f>IFERROR(INDEX(Datos[Longitude],Comodines[[#This Row],[L&amp;LC2]]),"")</f>
        <v/>
      </c>
    </row>
    <row r="434" spans="1:2" x14ac:dyDescent="0.25">
      <c r="A434" s="5" t="str">
        <f>IFERROR(INDEX(Datos[Latitude],Comodines[[#This Row],[L&amp;LC2]]),"")</f>
        <v/>
      </c>
      <c r="B434" s="6" t="str">
        <f>IFERROR(INDEX(Datos[Longitude],Comodines[[#This Row],[L&amp;LC2]]),"")</f>
        <v/>
      </c>
    </row>
    <row r="435" spans="1:2" x14ac:dyDescent="0.25">
      <c r="A435" s="5" t="str">
        <f>IFERROR(INDEX(Datos[Latitude],Comodines[[#This Row],[L&amp;LC2]]),"")</f>
        <v/>
      </c>
      <c r="B435" s="6" t="str">
        <f>IFERROR(INDEX(Datos[Longitude],Comodines[[#This Row],[L&amp;LC2]]),"")</f>
        <v/>
      </c>
    </row>
    <row r="436" spans="1:2" x14ac:dyDescent="0.25">
      <c r="A436" s="5" t="str">
        <f>IFERROR(INDEX(Datos[Latitude],Comodines[[#This Row],[L&amp;LC2]]),"")</f>
        <v/>
      </c>
      <c r="B436" s="6" t="str">
        <f>IFERROR(INDEX(Datos[Longitude],Comodines[[#This Row],[L&amp;LC2]]),"")</f>
        <v/>
      </c>
    </row>
    <row r="437" spans="1:2" x14ac:dyDescent="0.25">
      <c r="A437" s="5" t="str">
        <f>IFERROR(INDEX(Datos[Latitude],Comodines[[#This Row],[L&amp;LC2]]),"")</f>
        <v/>
      </c>
      <c r="B437" s="6" t="str">
        <f>IFERROR(INDEX(Datos[Longitude],Comodines[[#This Row],[L&amp;LC2]]),"")</f>
        <v/>
      </c>
    </row>
    <row r="438" spans="1:2" x14ac:dyDescent="0.25">
      <c r="A438" s="5" t="str">
        <f>IFERROR(INDEX(Datos[Latitude],Comodines[[#This Row],[L&amp;LC2]]),"")</f>
        <v/>
      </c>
      <c r="B438" s="6" t="str">
        <f>IFERROR(INDEX(Datos[Longitude],Comodines[[#This Row],[L&amp;LC2]]),"")</f>
        <v/>
      </c>
    </row>
    <row r="439" spans="1:2" x14ac:dyDescent="0.25">
      <c r="A439" s="5" t="str">
        <f>IFERROR(INDEX(Datos[Latitude],Comodines[[#This Row],[L&amp;LC2]]),"")</f>
        <v/>
      </c>
      <c r="B439" s="6" t="str">
        <f>IFERROR(INDEX(Datos[Longitude],Comodines[[#This Row],[L&amp;LC2]]),"")</f>
        <v/>
      </c>
    </row>
    <row r="440" spans="1:2" x14ac:dyDescent="0.25">
      <c r="A440" s="5" t="str">
        <f>IFERROR(INDEX(Datos[Latitude],Comodines[[#This Row],[L&amp;LC2]]),"")</f>
        <v/>
      </c>
      <c r="B440" s="6" t="str">
        <f>IFERROR(INDEX(Datos[Longitude],Comodines[[#This Row],[L&amp;LC2]]),"")</f>
        <v/>
      </c>
    </row>
    <row r="441" spans="1:2" x14ac:dyDescent="0.25">
      <c r="A441" s="5" t="str">
        <f>IFERROR(INDEX(Datos[Latitude],Comodines[[#This Row],[L&amp;LC2]]),"")</f>
        <v/>
      </c>
      <c r="B441" s="6" t="str">
        <f>IFERROR(INDEX(Datos[Longitude],Comodines[[#This Row],[L&amp;LC2]]),"")</f>
        <v/>
      </c>
    </row>
    <row r="442" spans="1:2" x14ac:dyDescent="0.25">
      <c r="A442" s="5" t="str">
        <f>IFERROR(INDEX(Datos[Latitude],Comodines[[#This Row],[L&amp;LC2]]),"")</f>
        <v/>
      </c>
      <c r="B442" s="6" t="str">
        <f>IFERROR(INDEX(Datos[Longitude],Comodines[[#This Row],[L&amp;LC2]]),"")</f>
        <v/>
      </c>
    </row>
    <row r="443" spans="1:2" x14ac:dyDescent="0.25">
      <c r="A443" s="5" t="str">
        <f>IFERROR(INDEX(Datos[Latitude],Comodines[[#This Row],[L&amp;LC2]]),"")</f>
        <v/>
      </c>
      <c r="B443" s="6" t="str">
        <f>IFERROR(INDEX(Datos[Longitude],Comodines[[#This Row],[L&amp;LC2]]),"")</f>
        <v/>
      </c>
    </row>
    <row r="444" spans="1:2" x14ac:dyDescent="0.25">
      <c r="A444" s="5" t="str">
        <f>IFERROR(INDEX(Datos[Latitude],Comodines[[#This Row],[L&amp;LC2]]),"")</f>
        <v/>
      </c>
      <c r="B444" s="6" t="str">
        <f>IFERROR(INDEX(Datos[Longitude],Comodines[[#This Row],[L&amp;LC2]]),"")</f>
        <v/>
      </c>
    </row>
    <row r="445" spans="1:2" x14ac:dyDescent="0.25">
      <c r="A445" s="5" t="str">
        <f>IFERROR(INDEX(Datos[Latitude],Comodines[[#This Row],[L&amp;LC2]]),"")</f>
        <v/>
      </c>
      <c r="B445" s="6" t="str">
        <f>IFERROR(INDEX(Datos[Longitude],Comodines[[#This Row],[L&amp;LC2]]),"")</f>
        <v/>
      </c>
    </row>
    <row r="446" spans="1:2" x14ac:dyDescent="0.25">
      <c r="A446" s="5" t="str">
        <f>IFERROR(INDEX(Datos[Latitude],Comodines[[#This Row],[L&amp;LC2]]),"")</f>
        <v/>
      </c>
      <c r="B446" s="6" t="str">
        <f>IFERROR(INDEX(Datos[Longitude],Comodines[[#This Row],[L&amp;LC2]]),"")</f>
        <v/>
      </c>
    </row>
    <row r="447" spans="1:2" x14ac:dyDescent="0.25">
      <c r="A447" s="5" t="str">
        <f>IFERROR(INDEX(Datos[Latitude],Comodines[[#This Row],[L&amp;LC2]]),"")</f>
        <v/>
      </c>
      <c r="B447" s="6" t="str">
        <f>IFERROR(INDEX(Datos[Longitude],Comodines[[#This Row],[L&amp;LC2]]),"")</f>
        <v/>
      </c>
    </row>
    <row r="448" spans="1:2" x14ac:dyDescent="0.25">
      <c r="A448" s="5" t="str">
        <f>IFERROR(INDEX(Datos[Latitude],Comodines[[#This Row],[L&amp;LC2]]),"")</f>
        <v/>
      </c>
      <c r="B448" s="6" t="str">
        <f>IFERROR(INDEX(Datos[Longitude],Comodines[[#This Row],[L&amp;LC2]]),"")</f>
        <v/>
      </c>
    </row>
    <row r="449" spans="1:2" x14ac:dyDescent="0.25">
      <c r="A449" s="5" t="str">
        <f>IFERROR(INDEX(Datos[Latitude],Comodines[[#This Row],[L&amp;LC2]]),"")</f>
        <v/>
      </c>
      <c r="B449" s="6" t="str">
        <f>IFERROR(INDEX(Datos[Longitude],Comodines[[#This Row],[L&amp;LC2]]),"")</f>
        <v/>
      </c>
    </row>
    <row r="450" spans="1:2" x14ac:dyDescent="0.25">
      <c r="A450" s="5" t="str">
        <f>IFERROR(INDEX(Datos[Latitude],Comodines[[#This Row],[L&amp;LC2]]),"")</f>
        <v/>
      </c>
      <c r="B450" s="6" t="str">
        <f>IFERROR(INDEX(Datos[Longitude],Comodines[[#This Row],[L&amp;LC2]]),"")</f>
        <v/>
      </c>
    </row>
    <row r="451" spans="1:2" x14ac:dyDescent="0.25">
      <c r="A451" s="5" t="str">
        <f>IFERROR(INDEX(Datos[Latitude],Comodines[[#This Row],[L&amp;LC2]]),"")</f>
        <v/>
      </c>
      <c r="B451" s="6" t="str">
        <f>IFERROR(INDEX(Datos[Longitude],Comodines[[#This Row],[L&amp;LC2]]),"")</f>
        <v/>
      </c>
    </row>
    <row r="452" spans="1:2" x14ac:dyDescent="0.25">
      <c r="A452" s="5" t="str">
        <f>IFERROR(INDEX(Datos[Latitude],Comodines[[#This Row],[L&amp;LC2]]),"")</f>
        <v/>
      </c>
      <c r="B452" s="6" t="str">
        <f>IFERROR(INDEX(Datos[Longitude],Comodines[[#This Row],[L&amp;LC2]]),"")</f>
        <v/>
      </c>
    </row>
    <row r="453" spans="1:2" x14ac:dyDescent="0.25">
      <c r="A453" s="5" t="str">
        <f>IFERROR(INDEX(Datos[Latitude],Comodines[[#This Row],[L&amp;LC2]]),"")</f>
        <v/>
      </c>
      <c r="B453" s="6" t="str">
        <f>IFERROR(INDEX(Datos[Longitude],Comodines[[#This Row],[L&amp;LC2]]),"")</f>
        <v/>
      </c>
    </row>
    <row r="454" spans="1:2" x14ac:dyDescent="0.25">
      <c r="A454" s="5" t="str">
        <f>IFERROR(INDEX(Datos[Latitude],Comodines[[#This Row],[L&amp;LC2]]),"")</f>
        <v/>
      </c>
      <c r="B454" s="6" t="str">
        <f>IFERROR(INDEX(Datos[Longitude],Comodines[[#This Row],[L&amp;LC2]]),"")</f>
        <v/>
      </c>
    </row>
    <row r="455" spans="1:2" x14ac:dyDescent="0.25">
      <c r="A455" s="5" t="str">
        <f>IFERROR(INDEX(Datos[Latitude],Comodines[[#This Row],[L&amp;LC2]]),"")</f>
        <v/>
      </c>
      <c r="B455" s="6" t="str">
        <f>IFERROR(INDEX(Datos[Longitude],Comodines[[#This Row],[L&amp;LC2]]),"")</f>
        <v/>
      </c>
    </row>
    <row r="456" spans="1:2" x14ac:dyDescent="0.25">
      <c r="A456" s="5" t="str">
        <f>IFERROR(INDEX(Datos[Latitude],Comodines[[#This Row],[L&amp;LC2]]),"")</f>
        <v/>
      </c>
      <c r="B456" s="6" t="str">
        <f>IFERROR(INDEX(Datos[Longitude],Comodines[[#This Row],[L&amp;LC2]]),"")</f>
        <v/>
      </c>
    </row>
    <row r="457" spans="1:2" x14ac:dyDescent="0.25">
      <c r="A457" s="5" t="str">
        <f>IFERROR(INDEX(Datos[Latitude],Comodines[[#This Row],[L&amp;LC2]]),"")</f>
        <v/>
      </c>
      <c r="B457" s="6" t="str">
        <f>IFERROR(INDEX(Datos[Longitude],Comodines[[#This Row],[L&amp;LC2]]),"")</f>
        <v/>
      </c>
    </row>
    <row r="458" spans="1:2" x14ac:dyDescent="0.25">
      <c r="A458" s="5" t="str">
        <f>IFERROR(INDEX(Datos[Latitude],Comodines[[#This Row],[L&amp;LC2]]),"")</f>
        <v/>
      </c>
      <c r="B458" s="6" t="str">
        <f>IFERROR(INDEX(Datos[Longitude],Comodines[[#This Row],[L&amp;LC2]]),"")</f>
        <v/>
      </c>
    </row>
    <row r="459" spans="1:2" x14ac:dyDescent="0.25">
      <c r="A459" s="5" t="str">
        <f>IFERROR(INDEX(Datos[Latitude],Comodines[[#This Row],[L&amp;LC2]]),"")</f>
        <v/>
      </c>
      <c r="B459" s="6" t="str">
        <f>IFERROR(INDEX(Datos[Longitude],Comodines[[#This Row],[L&amp;LC2]]),"")</f>
        <v/>
      </c>
    </row>
    <row r="460" spans="1:2" x14ac:dyDescent="0.25">
      <c r="A460" s="5" t="str">
        <f>IFERROR(INDEX(Datos[Latitude],Comodines[[#This Row],[L&amp;LC2]]),"")</f>
        <v/>
      </c>
      <c r="B460" s="6" t="str">
        <f>IFERROR(INDEX(Datos[Longitude],Comodines[[#This Row],[L&amp;LC2]]),"")</f>
        <v/>
      </c>
    </row>
    <row r="461" spans="1:2" x14ac:dyDescent="0.25">
      <c r="A461" s="5" t="str">
        <f>IFERROR(INDEX(Datos[Latitude],Comodines[[#This Row],[L&amp;LC2]]),"")</f>
        <v/>
      </c>
      <c r="B461" s="6" t="str">
        <f>IFERROR(INDEX(Datos[Longitude],Comodines[[#This Row],[L&amp;LC2]]),"")</f>
        <v/>
      </c>
    </row>
    <row r="462" spans="1:2" x14ac:dyDescent="0.25">
      <c r="A462" s="5" t="str">
        <f>IFERROR(INDEX(Datos[Latitude],Comodines[[#This Row],[L&amp;LC2]]),"")</f>
        <v/>
      </c>
      <c r="B462" s="6" t="str">
        <f>IFERROR(INDEX(Datos[Longitude],Comodines[[#This Row],[L&amp;LC2]]),"")</f>
        <v/>
      </c>
    </row>
    <row r="463" spans="1:2" x14ac:dyDescent="0.25">
      <c r="A463" s="5" t="str">
        <f>IFERROR(INDEX(Datos[Latitude],Comodines[[#This Row],[L&amp;LC2]]),"")</f>
        <v/>
      </c>
      <c r="B463" s="6" t="str">
        <f>IFERROR(INDEX(Datos[Longitude],Comodines[[#This Row],[L&amp;LC2]]),"")</f>
        <v/>
      </c>
    </row>
    <row r="464" spans="1:2" x14ac:dyDescent="0.25">
      <c r="A464" s="5" t="str">
        <f>IFERROR(INDEX(Datos[Latitude],Comodines[[#This Row],[L&amp;LC2]]),"")</f>
        <v/>
      </c>
      <c r="B464" s="6" t="str">
        <f>IFERROR(INDEX(Datos[Longitude],Comodines[[#This Row],[L&amp;LC2]]),"")</f>
        <v/>
      </c>
    </row>
    <row r="465" spans="1:2" x14ac:dyDescent="0.25">
      <c r="A465" s="5" t="str">
        <f>IFERROR(INDEX(Datos[Latitude],Comodines[[#This Row],[L&amp;LC2]]),"")</f>
        <v/>
      </c>
      <c r="B465" s="6" t="str">
        <f>IFERROR(INDEX(Datos[Longitude],Comodines[[#This Row],[L&amp;LC2]]),"")</f>
        <v/>
      </c>
    </row>
    <row r="466" spans="1:2" x14ac:dyDescent="0.25">
      <c r="A466" s="5" t="str">
        <f>IFERROR(INDEX(Datos[Latitude],Comodines[[#This Row],[L&amp;LC2]]),"")</f>
        <v/>
      </c>
      <c r="B466" s="6" t="str">
        <f>IFERROR(INDEX(Datos[Longitude],Comodines[[#This Row],[L&amp;LC2]]),"")</f>
        <v/>
      </c>
    </row>
    <row r="467" spans="1:2" x14ac:dyDescent="0.25">
      <c r="A467" s="5" t="str">
        <f>IFERROR(INDEX(Datos[Latitude],Comodines[[#This Row],[L&amp;LC2]]),"")</f>
        <v/>
      </c>
      <c r="B467" s="6" t="str">
        <f>IFERROR(INDEX(Datos[Longitude],Comodines[[#This Row],[L&amp;LC2]]),"")</f>
        <v/>
      </c>
    </row>
    <row r="468" spans="1:2" x14ac:dyDescent="0.25">
      <c r="A468" s="5" t="str">
        <f>IFERROR(INDEX(Datos[Latitude],Comodines[[#This Row],[L&amp;LC2]]),"")</f>
        <v/>
      </c>
      <c r="B468" s="6" t="str">
        <f>IFERROR(INDEX(Datos[Longitude],Comodines[[#This Row],[L&amp;LC2]]),"")</f>
        <v/>
      </c>
    </row>
    <row r="469" spans="1:2" x14ac:dyDescent="0.25">
      <c r="A469" s="5" t="str">
        <f>IFERROR(INDEX(Datos[Latitude],Comodines[[#This Row],[L&amp;LC2]]),"")</f>
        <v/>
      </c>
      <c r="B469" s="6" t="str">
        <f>IFERROR(INDEX(Datos[Longitude],Comodines[[#This Row],[L&amp;LC2]]),"")</f>
        <v/>
      </c>
    </row>
    <row r="470" spans="1:2" x14ac:dyDescent="0.25">
      <c r="A470" s="5" t="str">
        <f>IFERROR(INDEX(Datos[Latitude],Comodines[[#This Row],[L&amp;LC2]]),"")</f>
        <v/>
      </c>
      <c r="B470" s="6" t="str">
        <f>IFERROR(INDEX(Datos[Longitude],Comodines[[#This Row],[L&amp;LC2]]),"")</f>
        <v/>
      </c>
    </row>
    <row r="471" spans="1:2" x14ac:dyDescent="0.25">
      <c r="A471" s="5" t="str">
        <f>IFERROR(INDEX(Datos[Latitude],Comodines[[#This Row],[L&amp;LC2]]),"")</f>
        <v/>
      </c>
      <c r="B471" s="6" t="str">
        <f>IFERROR(INDEX(Datos[Longitude],Comodines[[#This Row],[L&amp;LC2]]),"")</f>
        <v/>
      </c>
    </row>
    <row r="472" spans="1:2" x14ac:dyDescent="0.25">
      <c r="A472" s="5" t="str">
        <f>IFERROR(INDEX(Datos[Latitude],Comodines[[#This Row],[L&amp;LC2]]),"")</f>
        <v/>
      </c>
      <c r="B472" s="6" t="str">
        <f>IFERROR(INDEX(Datos[Longitude],Comodines[[#This Row],[L&amp;LC2]]),"")</f>
        <v/>
      </c>
    </row>
    <row r="473" spans="1:2" x14ac:dyDescent="0.25">
      <c r="A473" s="5" t="str">
        <f>IFERROR(INDEX(Datos[Latitude],Comodines[[#This Row],[L&amp;LC2]]),"")</f>
        <v/>
      </c>
      <c r="B473" s="6" t="str">
        <f>IFERROR(INDEX(Datos[Longitude],Comodines[[#This Row],[L&amp;LC2]]),"")</f>
        <v/>
      </c>
    </row>
    <row r="474" spans="1:2" x14ac:dyDescent="0.25">
      <c r="A474" s="5" t="str">
        <f>IFERROR(INDEX(Datos[Latitude],Comodines[[#This Row],[L&amp;LC2]]),"")</f>
        <v/>
      </c>
      <c r="B474" s="6" t="str">
        <f>IFERROR(INDEX(Datos[Longitude],Comodines[[#This Row],[L&amp;LC2]]),"")</f>
        <v/>
      </c>
    </row>
    <row r="475" spans="1:2" x14ac:dyDescent="0.25">
      <c r="A475" s="5" t="str">
        <f>IFERROR(INDEX(Datos[Latitude],Comodines[[#This Row],[L&amp;LC2]]),"")</f>
        <v/>
      </c>
      <c r="B475" s="6" t="str">
        <f>IFERROR(INDEX(Datos[Longitude],Comodines[[#This Row],[L&amp;LC2]]),"")</f>
        <v/>
      </c>
    </row>
    <row r="476" spans="1:2" x14ac:dyDescent="0.25">
      <c r="A476" s="5" t="str">
        <f>IFERROR(INDEX(Datos[Latitude],Comodines[[#This Row],[L&amp;LC2]]),"")</f>
        <v/>
      </c>
      <c r="B476" s="6" t="str">
        <f>IFERROR(INDEX(Datos[Longitude],Comodines[[#This Row],[L&amp;LC2]]),"")</f>
        <v/>
      </c>
    </row>
    <row r="477" spans="1:2" x14ac:dyDescent="0.25">
      <c r="A477" s="5" t="str">
        <f>IFERROR(INDEX(Datos[Latitude],Comodines[[#This Row],[L&amp;LC2]]),"")</f>
        <v/>
      </c>
      <c r="B477" s="6" t="str">
        <f>IFERROR(INDEX(Datos[Longitude],Comodines[[#This Row],[L&amp;LC2]]),"")</f>
        <v/>
      </c>
    </row>
    <row r="478" spans="1:2" x14ac:dyDescent="0.25">
      <c r="A478" s="5" t="str">
        <f>IFERROR(INDEX(Datos[Latitude],Comodines[[#This Row],[L&amp;LC2]]),"")</f>
        <v/>
      </c>
      <c r="B478" s="6" t="str">
        <f>IFERROR(INDEX(Datos[Longitude],Comodines[[#This Row],[L&amp;LC2]]),"")</f>
        <v/>
      </c>
    </row>
    <row r="479" spans="1:2" x14ac:dyDescent="0.25">
      <c r="A479" s="5" t="str">
        <f>IFERROR(INDEX(Datos[Latitude],Comodines[[#This Row],[L&amp;LC2]]),"")</f>
        <v/>
      </c>
      <c r="B479" s="6" t="str">
        <f>IFERROR(INDEX(Datos[Longitude],Comodines[[#This Row],[L&amp;LC2]]),"")</f>
        <v/>
      </c>
    </row>
    <row r="480" spans="1:2" x14ac:dyDescent="0.25">
      <c r="A480" s="5" t="str">
        <f>IFERROR(INDEX(Datos[Latitude],Comodines[[#This Row],[L&amp;LC2]]),"")</f>
        <v/>
      </c>
      <c r="B480" s="6" t="str">
        <f>IFERROR(INDEX(Datos[Longitude],Comodines[[#This Row],[L&amp;LC2]]),"")</f>
        <v/>
      </c>
    </row>
    <row r="481" spans="1:2" x14ac:dyDescent="0.25">
      <c r="A481" s="5" t="str">
        <f>IFERROR(INDEX(Datos[Latitude],Comodines[[#This Row],[L&amp;LC2]]),"")</f>
        <v/>
      </c>
      <c r="B481" s="6" t="str">
        <f>IFERROR(INDEX(Datos[Longitude],Comodines[[#This Row],[L&amp;LC2]]),"")</f>
        <v/>
      </c>
    </row>
    <row r="482" spans="1:2" x14ac:dyDescent="0.25">
      <c r="A482" s="5" t="str">
        <f>IFERROR(INDEX(Datos[Latitude],Comodines[[#This Row],[L&amp;LC2]]),"")</f>
        <v/>
      </c>
      <c r="B482" s="6" t="str">
        <f>IFERROR(INDEX(Datos[Longitude],Comodines[[#This Row],[L&amp;LC2]]),"")</f>
        <v/>
      </c>
    </row>
    <row r="483" spans="1:2" x14ac:dyDescent="0.25">
      <c r="A483" s="5" t="str">
        <f>IFERROR(INDEX(Datos[Latitude],Comodines[[#This Row],[L&amp;LC2]]),"")</f>
        <v/>
      </c>
      <c r="B483" s="6" t="str">
        <f>IFERROR(INDEX(Datos[Longitude],Comodines[[#This Row],[L&amp;LC2]]),"")</f>
        <v/>
      </c>
    </row>
    <row r="484" spans="1:2" x14ac:dyDescent="0.25">
      <c r="A484" s="5" t="str">
        <f>IFERROR(INDEX(Datos[Latitude],Comodines[[#This Row],[L&amp;LC2]]),"")</f>
        <v/>
      </c>
      <c r="B484" s="6" t="str">
        <f>IFERROR(INDEX(Datos[Longitude],Comodines[[#This Row],[L&amp;LC2]]),"")</f>
        <v/>
      </c>
    </row>
    <row r="485" spans="1:2" x14ac:dyDescent="0.25">
      <c r="A485" s="5" t="str">
        <f>IFERROR(INDEX(Datos[Latitude],Comodines[[#This Row],[L&amp;LC2]]),"")</f>
        <v/>
      </c>
      <c r="B485" s="6" t="str">
        <f>IFERROR(INDEX(Datos[Longitude],Comodines[[#This Row],[L&amp;LC2]]),"")</f>
        <v/>
      </c>
    </row>
    <row r="486" spans="1:2" x14ac:dyDescent="0.25">
      <c r="A486" s="5" t="str">
        <f>IFERROR(INDEX(Datos[Latitude],Comodines[[#This Row],[L&amp;LC2]]),"")</f>
        <v/>
      </c>
      <c r="B486" s="6" t="str">
        <f>IFERROR(INDEX(Datos[Longitude],Comodines[[#This Row],[L&amp;LC2]]),"")</f>
        <v/>
      </c>
    </row>
    <row r="487" spans="1:2" x14ac:dyDescent="0.25">
      <c r="A487" s="5" t="str">
        <f>IFERROR(INDEX(Datos[Latitude],Comodines[[#This Row],[L&amp;LC2]]),"")</f>
        <v/>
      </c>
      <c r="B487" s="6" t="str">
        <f>IFERROR(INDEX(Datos[Longitude],Comodines[[#This Row],[L&amp;LC2]]),"")</f>
        <v/>
      </c>
    </row>
    <row r="488" spans="1:2" x14ac:dyDescent="0.25">
      <c r="A488" s="5" t="str">
        <f>IFERROR(INDEX(Datos[Latitude],Comodines[[#This Row],[L&amp;LC2]]),"")</f>
        <v/>
      </c>
      <c r="B488" s="6" t="str">
        <f>IFERROR(INDEX(Datos[Longitude],Comodines[[#This Row],[L&amp;LC2]]),"")</f>
        <v/>
      </c>
    </row>
    <row r="489" spans="1:2" x14ac:dyDescent="0.25">
      <c r="A489" s="5" t="str">
        <f>IFERROR(INDEX(Datos[Latitude],Comodines[[#This Row],[L&amp;LC2]]),"")</f>
        <v/>
      </c>
      <c r="B489" s="6" t="str">
        <f>IFERROR(INDEX(Datos[Longitude],Comodines[[#This Row],[L&amp;LC2]]),"")</f>
        <v/>
      </c>
    </row>
    <row r="490" spans="1:2" x14ac:dyDescent="0.25">
      <c r="A490" s="5" t="str">
        <f>IFERROR(INDEX(Datos[Latitude],Comodines[[#This Row],[L&amp;LC2]]),"")</f>
        <v/>
      </c>
      <c r="B490" s="6" t="str">
        <f>IFERROR(INDEX(Datos[Longitude],Comodines[[#This Row],[L&amp;LC2]]),"")</f>
        <v/>
      </c>
    </row>
    <row r="491" spans="1:2" x14ac:dyDescent="0.25">
      <c r="A491" s="5" t="str">
        <f>IFERROR(INDEX(Datos[Latitude],Comodines[[#This Row],[L&amp;LC2]]),"")</f>
        <v/>
      </c>
      <c r="B491" s="6" t="str">
        <f>IFERROR(INDEX(Datos[Longitude],Comodines[[#This Row],[L&amp;LC2]]),"")</f>
        <v/>
      </c>
    </row>
    <row r="492" spans="1:2" x14ac:dyDescent="0.25">
      <c r="A492" s="5" t="str">
        <f>IFERROR(INDEX(Datos[Latitude],Comodines[[#This Row],[L&amp;LC2]]),"")</f>
        <v/>
      </c>
      <c r="B492" s="6" t="str">
        <f>IFERROR(INDEX(Datos[Longitude],Comodines[[#This Row],[L&amp;LC2]]),"")</f>
        <v/>
      </c>
    </row>
    <row r="493" spans="1:2" x14ac:dyDescent="0.25">
      <c r="A493" s="5" t="str">
        <f>IFERROR(INDEX(Datos[Latitude],Comodines[[#This Row],[L&amp;LC2]]),"")</f>
        <v/>
      </c>
      <c r="B493" s="6" t="str">
        <f>IFERROR(INDEX(Datos[Longitude],Comodines[[#This Row],[L&amp;LC2]]),"")</f>
        <v/>
      </c>
    </row>
    <row r="494" spans="1:2" x14ac:dyDescent="0.25">
      <c r="A494" s="5" t="str">
        <f>IFERROR(INDEX(Datos[Latitude],Comodines[[#This Row],[L&amp;LC2]]),"")</f>
        <v/>
      </c>
      <c r="B494" s="6" t="str">
        <f>IFERROR(INDEX(Datos[Longitude],Comodines[[#This Row],[L&amp;LC2]]),"")</f>
        <v/>
      </c>
    </row>
    <row r="495" spans="1:2" x14ac:dyDescent="0.25">
      <c r="A495" s="5" t="str">
        <f>IFERROR(INDEX(Datos[Latitude],Comodines[[#This Row],[L&amp;LC2]]),"")</f>
        <v/>
      </c>
      <c r="B495" s="6" t="str">
        <f>IFERROR(INDEX(Datos[Longitude],Comodines[[#This Row],[L&amp;LC2]]),"")</f>
        <v/>
      </c>
    </row>
    <row r="496" spans="1:2" x14ac:dyDescent="0.25">
      <c r="A496" s="5" t="str">
        <f>IFERROR(INDEX(Datos[Latitude],Comodines[[#This Row],[L&amp;LC2]]),"")</f>
        <v/>
      </c>
      <c r="B496" s="6" t="str">
        <f>IFERROR(INDEX(Datos[Longitude],Comodines[[#This Row],[L&amp;LC2]]),"")</f>
        <v/>
      </c>
    </row>
    <row r="497" spans="1:2" x14ac:dyDescent="0.25">
      <c r="A497" s="5" t="str">
        <f>IFERROR(INDEX(Datos[Latitude],Comodines[[#This Row],[L&amp;LC2]]),"")</f>
        <v/>
      </c>
      <c r="B497" s="6" t="str">
        <f>IFERROR(INDEX(Datos[Longitude],Comodines[[#This Row],[L&amp;LC2]]),"")</f>
        <v/>
      </c>
    </row>
    <row r="498" spans="1:2" x14ac:dyDescent="0.25">
      <c r="A498" s="5" t="str">
        <f>IFERROR(INDEX(Datos[Latitude],Comodines[[#This Row],[L&amp;LC2]]),"")</f>
        <v/>
      </c>
      <c r="B498" s="6" t="str">
        <f>IFERROR(INDEX(Datos[Longitude],Comodines[[#This Row],[L&amp;LC2]]),"")</f>
        <v/>
      </c>
    </row>
    <row r="499" spans="1:2" x14ac:dyDescent="0.25">
      <c r="A499" s="5" t="str">
        <f>IFERROR(INDEX(Datos[Latitude],Comodines[[#This Row],[L&amp;LC2]]),"")</f>
        <v/>
      </c>
      <c r="B499" s="6" t="str">
        <f>IFERROR(INDEX(Datos[Longitude],Comodines[[#This Row],[L&amp;LC2]]),"")</f>
        <v/>
      </c>
    </row>
    <row r="500" spans="1:2" x14ac:dyDescent="0.25">
      <c r="A500" s="5" t="str">
        <f>IFERROR(INDEX(Datos[Latitude],Comodines[[#This Row],[L&amp;LC2]]),"")</f>
        <v/>
      </c>
      <c r="B500" s="6" t="str">
        <f>IFERROR(INDEX(Datos[Longitude],Comodines[[#This Row],[L&amp;LC2]]),"")</f>
        <v/>
      </c>
    </row>
    <row r="501" spans="1:2" x14ac:dyDescent="0.25">
      <c r="A501" s="5" t="str">
        <f>IFERROR(INDEX(Datos[Latitude],Comodines[[#This Row],[L&amp;LC2]]),"")</f>
        <v/>
      </c>
      <c r="B501" s="6" t="str">
        <f>IFERROR(INDEX(Datos[Longitude],Comodines[[#This Row],[L&amp;LC2]]),"")</f>
        <v/>
      </c>
    </row>
    <row r="502" spans="1:2" x14ac:dyDescent="0.25">
      <c r="A502" s="5" t="str">
        <f>IFERROR(INDEX(Datos[Latitude],Comodines[[#This Row],[L&amp;LC2]]),"")</f>
        <v/>
      </c>
      <c r="B502" s="6" t="str">
        <f>IFERROR(INDEX(Datos[Longitude],Comodines[[#This Row],[L&amp;LC2]]),"")</f>
        <v/>
      </c>
    </row>
    <row r="503" spans="1:2" x14ac:dyDescent="0.25">
      <c r="A503" s="5" t="str">
        <f>IFERROR(INDEX(Datos[Latitude],Comodines[[#This Row],[L&amp;LC2]]),"")</f>
        <v/>
      </c>
      <c r="B503" s="6" t="str">
        <f>IFERROR(INDEX(Datos[Longitude],Comodines[[#This Row],[L&amp;LC2]]),"")</f>
        <v/>
      </c>
    </row>
    <row r="504" spans="1:2" x14ac:dyDescent="0.25">
      <c r="A504" s="5" t="str">
        <f>IFERROR(INDEX(Datos[Latitude],Comodines[[#This Row],[L&amp;LC2]]),"")</f>
        <v/>
      </c>
      <c r="B504" s="6" t="str">
        <f>IFERROR(INDEX(Datos[Longitude],Comodines[[#This Row],[L&amp;LC2]]),"")</f>
        <v/>
      </c>
    </row>
    <row r="505" spans="1:2" x14ac:dyDescent="0.25">
      <c r="A505" s="5" t="str">
        <f>IFERROR(INDEX(Datos[Latitude],Comodines[[#This Row],[L&amp;LC2]]),"")</f>
        <v/>
      </c>
      <c r="B505" s="6" t="str">
        <f>IFERROR(INDEX(Datos[Longitude],Comodines[[#This Row],[L&amp;LC2]]),"")</f>
        <v/>
      </c>
    </row>
    <row r="506" spans="1:2" x14ac:dyDescent="0.25">
      <c r="A506" s="5" t="str">
        <f>IFERROR(INDEX(Datos[Latitude],Comodines[[#This Row],[L&amp;LC2]]),"")</f>
        <v/>
      </c>
      <c r="B506" s="6" t="str">
        <f>IFERROR(INDEX(Datos[Longitude],Comodines[[#This Row],[L&amp;LC2]]),"")</f>
        <v/>
      </c>
    </row>
    <row r="507" spans="1:2" x14ac:dyDescent="0.25">
      <c r="A507" s="5" t="str">
        <f>IFERROR(INDEX(Datos[Latitude],Comodines[[#This Row],[L&amp;LC2]]),"")</f>
        <v/>
      </c>
      <c r="B507" s="6" t="str">
        <f>IFERROR(INDEX(Datos[Longitude],Comodines[[#This Row],[L&amp;LC2]]),"")</f>
        <v/>
      </c>
    </row>
    <row r="508" spans="1:2" x14ac:dyDescent="0.25">
      <c r="A508" s="5" t="str">
        <f>IFERROR(INDEX(Datos[Latitude],Comodines[[#This Row],[L&amp;LC2]]),"")</f>
        <v/>
      </c>
      <c r="B508" s="6" t="str">
        <f>IFERROR(INDEX(Datos[Longitude],Comodines[[#This Row],[L&amp;LC2]]),"")</f>
        <v/>
      </c>
    </row>
    <row r="509" spans="1:2" x14ac:dyDescent="0.25">
      <c r="A509" s="5" t="str">
        <f>IFERROR(INDEX(Datos[Latitude],Comodines[[#This Row],[L&amp;LC2]]),"")</f>
        <v/>
      </c>
      <c r="B509" s="6" t="str">
        <f>IFERROR(INDEX(Datos[Longitude],Comodines[[#This Row],[L&amp;LC2]]),"")</f>
        <v/>
      </c>
    </row>
    <row r="510" spans="1:2" x14ac:dyDescent="0.25">
      <c r="A510" s="5" t="str">
        <f>IFERROR(INDEX(Datos[Latitude],Comodines[[#This Row],[L&amp;LC2]]),"")</f>
        <v/>
      </c>
      <c r="B510" s="6" t="str">
        <f>IFERROR(INDEX(Datos[Longitude],Comodines[[#This Row],[L&amp;LC2]]),"")</f>
        <v/>
      </c>
    </row>
    <row r="511" spans="1:2" x14ac:dyDescent="0.25">
      <c r="A511" s="5" t="str">
        <f>IFERROR(INDEX(Datos[Latitude],Comodines[[#This Row],[L&amp;LC2]]),"")</f>
        <v/>
      </c>
      <c r="B511" s="6" t="str">
        <f>IFERROR(INDEX(Datos[Longitude],Comodines[[#This Row],[L&amp;LC2]]),"")</f>
        <v/>
      </c>
    </row>
    <row r="512" spans="1:2" x14ac:dyDescent="0.25">
      <c r="A512" s="5" t="str">
        <f>IFERROR(INDEX(Datos[Latitude],Comodines[[#This Row],[L&amp;LC2]]),"")</f>
        <v/>
      </c>
      <c r="B512" s="6" t="str">
        <f>IFERROR(INDEX(Datos[Longitude],Comodines[[#This Row],[L&amp;LC2]]),"")</f>
        <v/>
      </c>
    </row>
    <row r="513" spans="1:2" x14ac:dyDescent="0.25">
      <c r="A513" s="5" t="str">
        <f>IFERROR(INDEX(Datos[Latitude],Comodines[[#This Row],[L&amp;LC2]]),"")</f>
        <v/>
      </c>
      <c r="B513" s="6" t="str">
        <f>IFERROR(INDEX(Datos[Longitude],Comodines[[#This Row],[L&amp;LC2]]),"")</f>
        <v/>
      </c>
    </row>
    <row r="514" spans="1:2" x14ac:dyDescent="0.25">
      <c r="A514" s="5" t="str">
        <f>IFERROR(INDEX(Datos[Latitude],Comodines[[#This Row],[L&amp;LC2]]),"")</f>
        <v/>
      </c>
      <c r="B514" s="6" t="str">
        <f>IFERROR(INDEX(Datos[Longitude],Comodines[[#This Row],[L&amp;LC2]]),"")</f>
        <v/>
      </c>
    </row>
    <row r="515" spans="1:2" x14ac:dyDescent="0.25">
      <c r="A515" s="5" t="str">
        <f>IFERROR(INDEX(Datos[Latitude],Comodines[[#This Row],[L&amp;LC2]]),"")</f>
        <v/>
      </c>
      <c r="B515" s="6" t="str">
        <f>IFERROR(INDEX(Datos[Longitude],Comodines[[#This Row],[L&amp;LC2]]),"")</f>
        <v/>
      </c>
    </row>
    <row r="516" spans="1:2" x14ac:dyDescent="0.25">
      <c r="A516" s="5" t="str">
        <f>IFERROR(INDEX(Datos[Latitude],Comodines[[#This Row],[L&amp;LC2]]),"")</f>
        <v/>
      </c>
      <c r="B516" s="6" t="str">
        <f>IFERROR(INDEX(Datos[Longitude],Comodines[[#This Row],[L&amp;LC2]]),"")</f>
        <v/>
      </c>
    </row>
    <row r="517" spans="1:2" x14ac:dyDescent="0.25">
      <c r="A517" s="5" t="str">
        <f>IFERROR(INDEX(Datos[Latitude],Comodines[[#This Row],[L&amp;LC2]]),"")</f>
        <v/>
      </c>
      <c r="B517" s="6" t="str">
        <f>IFERROR(INDEX(Datos[Longitude],Comodines[[#This Row],[L&amp;LC2]]),"")</f>
        <v/>
      </c>
    </row>
    <row r="518" spans="1:2" x14ac:dyDescent="0.25">
      <c r="A518" s="5" t="str">
        <f>IFERROR(INDEX(Datos[Latitude],Comodines[[#This Row],[L&amp;LC2]]),"")</f>
        <v/>
      </c>
      <c r="B518" s="6" t="str">
        <f>IFERROR(INDEX(Datos[Longitude],Comodines[[#This Row],[L&amp;LC2]]),"")</f>
        <v/>
      </c>
    </row>
    <row r="519" spans="1:2" x14ac:dyDescent="0.25">
      <c r="A519" s="5" t="str">
        <f>IFERROR(INDEX(Datos[Latitude],Comodines[[#This Row],[L&amp;LC2]]),"")</f>
        <v/>
      </c>
      <c r="B519" s="6" t="str">
        <f>IFERROR(INDEX(Datos[Longitude],Comodines[[#This Row],[L&amp;LC2]]),"")</f>
        <v/>
      </c>
    </row>
    <row r="520" spans="1:2" x14ac:dyDescent="0.25">
      <c r="A520" s="5" t="str">
        <f>IFERROR(INDEX(Datos[Latitude],Comodines[[#This Row],[L&amp;LC2]]),"")</f>
        <v/>
      </c>
      <c r="B520" s="6" t="str">
        <f>IFERROR(INDEX(Datos[Longitude],Comodines[[#This Row],[L&amp;LC2]]),"")</f>
        <v/>
      </c>
    </row>
    <row r="521" spans="1:2" x14ac:dyDescent="0.25">
      <c r="A521" s="5" t="str">
        <f>IFERROR(INDEX(Datos[Latitude],Comodines[[#This Row],[L&amp;LC2]]),"")</f>
        <v/>
      </c>
      <c r="B521" s="6" t="str">
        <f>IFERROR(INDEX(Datos[Longitude],Comodines[[#This Row],[L&amp;LC2]]),"")</f>
        <v/>
      </c>
    </row>
    <row r="522" spans="1:2" x14ac:dyDescent="0.25">
      <c r="A522" s="5" t="str">
        <f>IFERROR(INDEX(Datos[Latitude],Comodines[[#This Row],[L&amp;LC2]]),"")</f>
        <v/>
      </c>
      <c r="B522" s="6" t="str">
        <f>IFERROR(INDEX(Datos[Longitude],Comodines[[#This Row],[L&amp;LC2]]),"")</f>
        <v/>
      </c>
    </row>
    <row r="523" spans="1:2" x14ac:dyDescent="0.25">
      <c r="A523" s="5" t="str">
        <f>IFERROR(INDEX(Datos[Latitude],Comodines[[#This Row],[L&amp;LC2]]),"")</f>
        <v/>
      </c>
      <c r="B523" s="6" t="str">
        <f>IFERROR(INDEX(Datos[Longitude],Comodines[[#This Row],[L&amp;LC2]]),"")</f>
        <v/>
      </c>
    </row>
    <row r="524" spans="1:2" x14ac:dyDescent="0.25">
      <c r="A524" s="5" t="str">
        <f>IFERROR(INDEX(Datos[Latitude],Comodines[[#This Row],[L&amp;LC2]]),"")</f>
        <v/>
      </c>
      <c r="B524" s="6" t="str">
        <f>IFERROR(INDEX(Datos[Longitude],Comodines[[#This Row],[L&amp;LC2]]),"")</f>
        <v/>
      </c>
    </row>
    <row r="525" spans="1:2" x14ac:dyDescent="0.25">
      <c r="A525" s="5" t="str">
        <f>IFERROR(INDEX(Datos[Latitude],Comodines[[#This Row],[L&amp;LC2]]),"")</f>
        <v/>
      </c>
      <c r="B525" s="6" t="str">
        <f>IFERROR(INDEX(Datos[Longitude],Comodines[[#This Row],[L&amp;LC2]]),"")</f>
        <v/>
      </c>
    </row>
    <row r="526" spans="1:2" x14ac:dyDescent="0.25">
      <c r="A526" s="5" t="str">
        <f>IFERROR(INDEX(Datos[Latitude],Comodines[[#This Row],[L&amp;LC2]]),"")</f>
        <v/>
      </c>
      <c r="B526" s="6" t="str">
        <f>IFERROR(INDEX(Datos[Longitude],Comodines[[#This Row],[L&amp;LC2]]),"")</f>
        <v/>
      </c>
    </row>
    <row r="527" spans="1:2" x14ac:dyDescent="0.25">
      <c r="A527" s="5" t="str">
        <f>IFERROR(INDEX(Datos[Latitude],Comodines[[#This Row],[L&amp;LC2]]),"")</f>
        <v/>
      </c>
      <c r="B527" s="6" t="str">
        <f>IFERROR(INDEX(Datos[Longitude],Comodines[[#This Row],[L&amp;LC2]]),"")</f>
        <v/>
      </c>
    </row>
    <row r="528" spans="1:2" x14ac:dyDescent="0.25">
      <c r="A528" s="5" t="str">
        <f>IFERROR(INDEX(Datos[Latitude],Comodines[[#This Row],[L&amp;LC2]]),"")</f>
        <v/>
      </c>
      <c r="B528" s="6" t="str">
        <f>IFERROR(INDEX(Datos[Longitude],Comodines[[#This Row],[L&amp;LC2]]),"")</f>
        <v/>
      </c>
    </row>
    <row r="529" spans="1:2" x14ac:dyDescent="0.25">
      <c r="A529" s="5" t="str">
        <f>IFERROR(INDEX(Datos[Latitude],Comodines[[#This Row],[L&amp;LC2]]),"")</f>
        <v/>
      </c>
      <c r="B529" s="6" t="str">
        <f>IFERROR(INDEX(Datos[Longitude],Comodines[[#This Row],[L&amp;LC2]]),"")</f>
        <v/>
      </c>
    </row>
    <row r="530" spans="1:2" x14ac:dyDescent="0.25">
      <c r="A530" s="5" t="str">
        <f>IFERROR(INDEX(Datos[Latitude],Comodines[[#This Row],[L&amp;LC2]]),"")</f>
        <v/>
      </c>
      <c r="B530" s="6" t="str">
        <f>IFERROR(INDEX(Datos[Longitude],Comodines[[#This Row],[L&amp;LC2]]),"")</f>
        <v/>
      </c>
    </row>
    <row r="531" spans="1:2" x14ac:dyDescent="0.25">
      <c r="A531" s="5" t="str">
        <f>IFERROR(INDEX(Datos[Latitude],Comodines[[#This Row],[L&amp;LC2]]),"")</f>
        <v/>
      </c>
      <c r="B531" s="6" t="str">
        <f>IFERROR(INDEX(Datos[Longitude],Comodines[[#This Row],[L&amp;LC2]]),"")</f>
        <v/>
      </c>
    </row>
    <row r="532" spans="1:2" x14ac:dyDescent="0.25">
      <c r="A532" s="5" t="str">
        <f>IFERROR(INDEX(Datos[Latitude],Comodines[[#This Row],[L&amp;LC2]]),"")</f>
        <v/>
      </c>
      <c r="B532" s="6" t="str">
        <f>IFERROR(INDEX(Datos[Longitude],Comodines[[#This Row],[L&amp;LC2]]),"")</f>
        <v/>
      </c>
    </row>
    <row r="533" spans="1:2" x14ac:dyDescent="0.25">
      <c r="A533" s="5" t="str">
        <f>IFERROR(INDEX(Datos[Latitude],Comodines[[#This Row],[L&amp;LC2]]),"")</f>
        <v/>
      </c>
      <c r="B533" s="6" t="str">
        <f>IFERROR(INDEX(Datos[Longitude],Comodines[[#This Row],[L&amp;LC2]]),"")</f>
        <v/>
      </c>
    </row>
    <row r="534" spans="1:2" x14ac:dyDescent="0.25">
      <c r="A534" s="5" t="str">
        <f>IFERROR(INDEX(Datos[Latitude],Comodines[[#This Row],[L&amp;LC2]]),"")</f>
        <v/>
      </c>
      <c r="B534" s="6" t="str">
        <f>IFERROR(INDEX(Datos[Longitude],Comodines[[#This Row],[L&amp;LC2]]),"")</f>
        <v/>
      </c>
    </row>
    <row r="535" spans="1:2" x14ac:dyDescent="0.25">
      <c r="A535" s="5" t="str">
        <f>IFERROR(INDEX(Datos[Latitude],Comodines[[#This Row],[L&amp;LC2]]),"")</f>
        <v/>
      </c>
      <c r="B535" s="6" t="str">
        <f>IFERROR(INDEX(Datos[Longitude],Comodines[[#This Row],[L&amp;LC2]]),"")</f>
        <v/>
      </c>
    </row>
    <row r="536" spans="1:2" x14ac:dyDescent="0.25">
      <c r="A536" s="5" t="str">
        <f>IFERROR(INDEX(Datos[Latitude],Comodines[[#This Row],[L&amp;LC2]]),"")</f>
        <v/>
      </c>
      <c r="B536" s="6" t="str">
        <f>IFERROR(INDEX(Datos[Longitude],Comodines[[#This Row],[L&amp;LC2]]),"")</f>
        <v/>
      </c>
    </row>
    <row r="537" spans="1:2" x14ac:dyDescent="0.25">
      <c r="A537" s="5" t="str">
        <f>IFERROR(INDEX(Datos[Latitude],Comodines[[#This Row],[L&amp;LC2]]),"")</f>
        <v/>
      </c>
      <c r="B537" s="6" t="str">
        <f>IFERROR(INDEX(Datos[Longitude],Comodines[[#This Row],[L&amp;LC2]]),"")</f>
        <v/>
      </c>
    </row>
    <row r="538" spans="1:2" x14ac:dyDescent="0.25">
      <c r="A538" s="5" t="str">
        <f>IFERROR(INDEX(Datos[Latitude],Comodines[[#This Row],[L&amp;LC2]]),"")</f>
        <v/>
      </c>
      <c r="B538" s="6" t="str">
        <f>IFERROR(INDEX(Datos[Longitude],Comodines[[#This Row],[L&amp;LC2]]),"")</f>
        <v/>
      </c>
    </row>
    <row r="539" spans="1:2" x14ac:dyDescent="0.25">
      <c r="A539" s="5" t="str">
        <f>IFERROR(INDEX(Datos[Latitude],Comodines[[#This Row],[L&amp;LC2]]),"")</f>
        <v/>
      </c>
      <c r="B539" s="6" t="str">
        <f>IFERROR(INDEX(Datos[Longitude],Comodines[[#This Row],[L&amp;LC2]]),"")</f>
        <v/>
      </c>
    </row>
    <row r="540" spans="1:2" x14ac:dyDescent="0.25">
      <c r="A540" s="5" t="str">
        <f>IFERROR(INDEX(Datos[Latitude],Comodines[[#This Row],[L&amp;LC2]]),"")</f>
        <v/>
      </c>
      <c r="B540" s="6" t="str">
        <f>IFERROR(INDEX(Datos[Longitude],Comodines[[#This Row],[L&amp;LC2]]),"")</f>
        <v/>
      </c>
    </row>
    <row r="541" spans="1:2" x14ac:dyDescent="0.25">
      <c r="A541" s="5" t="str">
        <f>IFERROR(INDEX(Datos[Latitude],Comodines[[#This Row],[L&amp;LC2]]),"")</f>
        <v/>
      </c>
      <c r="B541" s="6" t="str">
        <f>IFERROR(INDEX(Datos[Longitude],Comodines[[#This Row],[L&amp;LC2]]),"")</f>
        <v/>
      </c>
    </row>
    <row r="542" spans="1:2" x14ac:dyDescent="0.25">
      <c r="A542" s="5" t="str">
        <f>IFERROR(INDEX(Datos[Latitude],Comodines[[#This Row],[L&amp;LC2]]),"")</f>
        <v/>
      </c>
      <c r="B542" s="6" t="str">
        <f>IFERROR(INDEX(Datos[Longitude],Comodines[[#This Row],[L&amp;LC2]]),"")</f>
        <v/>
      </c>
    </row>
    <row r="543" spans="1:2" x14ac:dyDescent="0.25">
      <c r="A543" s="5" t="str">
        <f>IFERROR(INDEX(Datos[Latitude],Comodines[[#This Row],[L&amp;LC2]]),"")</f>
        <v/>
      </c>
      <c r="B543" s="6" t="str">
        <f>IFERROR(INDEX(Datos[Longitude],Comodines[[#This Row],[L&amp;LC2]]),"")</f>
        <v/>
      </c>
    </row>
    <row r="544" spans="1:2" x14ac:dyDescent="0.25">
      <c r="A544" s="5" t="str">
        <f>IFERROR(INDEX(Datos[Latitude],Comodines[[#This Row],[L&amp;LC2]]),"")</f>
        <v/>
      </c>
      <c r="B544" s="6" t="str">
        <f>IFERROR(INDEX(Datos[Longitude],Comodines[[#This Row],[L&amp;LC2]]),"")</f>
        <v/>
      </c>
    </row>
    <row r="545" spans="1:2" x14ac:dyDescent="0.25">
      <c r="A545" s="5" t="str">
        <f>IFERROR(INDEX(Datos[Latitude],Comodines[[#This Row],[L&amp;LC2]]),"")</f>
        <v/>
      </c>
      <c r="B545" s="6" t="str">
        <f>IFERROR(INDEX(Datos[Longitude],Comodines[[#This Row],[L&amp;LC2]]),"")</f>
        <v/>
      </c>
    </row>
    <row r="546" spans="1:2" x14ac:dyDescent="0.25">
      <c r="A546" s="5" t="str">
        <f>IFERROR(INDEX(Datos[Latitude],Comodines[[#This Row],[L&amp;LC2]]),"")</f>
        <v/>
      </c>
      <c r="B546" s="6" t="str">
        <f>IFERROR(INDEX(Datos[Longitude],Comodines[[#This Row],[L&amp;LC2]]),"")</f>
        <v/>
      </c>
    </row>
    <row r="547" spans="1:2" x14ac:dyDescent="0.25">
      <c r="A547" s="5" t="str">
        <f>IFERROR(INDEX(Datos[Latitude],Comodines[[#This Row],[L&amp;LC2]]),"")</f>
        <v/>
      </c>
      <c r="B547" s="6" t="str">
        <f>IFERROR(INDEX(Datos[Longitude],Comodines[[#This Row],[L&amp;LC2]]),"")</f>
        <v/>
      </c>
    </row>
    <row r="548" spans="1:2" x14ac:dyDescent="0.25">
      <c r="A548" s="5" t="str">
        <f>IFERROR(INDEX(Datos[Latitude],Comodines[[#This Row],[L&amp;LC2]]),"")</f>
        <v/>
      </c>
      <c r="B548" s="6" t="str">
        <f>IFERROR(INDEX(Datos[Longitude],Comodines[[#This Row],[L&amp;LC2]]),"")</f>
        <v/>
      </c>
    </row>
    <row r="549" spans="1:2" x14ac:dyDescent="0.25">
      <c r="A549" s="5" t="str">
        <f>IFERROR(INDEX(Datos[Latitude],Comodines[[#This Row],[L&amp;LC2]]),"")</f>
        <v/>
      </c>
      <c r="B549" s="6" t="str">
        <f>IFERROR(INDEX(Datos[Longitude],Comodines[[#This Row],[L&amp;LC2]]),"")</f>
        <v/>
      </c>
    </row>
    <row r="550" spans="1:2" x14ac:dyDescent="0.25">
      <c r="A550" s="5" t="str">
        <f>IFERROR(INDEX(Datos[Latitude],Comodines[[#This Row],[L&amp;LC2]]),"")</f>
        <v/>
      </c>
      <c r="B550" s="6" t="str">
        <f>IFERROR(INDEX(Datos[Longitude],Comodines[[#This Row],[L&amp;LC2]]),"")</f>
        <v/>
      </c>
    </row>
    <row r="551" spans="1:2" x14ac:dyDescent="0.25">
      <c r="A551" s="5" t="str">
        <f>IFERROR(INDEX(Datos[Latitude],Comodines[[#This Row],[L&amp;LC2]]),"")</f>
        <v/>
      </c>
      <c r="B551" s="6" t="str">
        <f>IFERROR(INDEX(Datos[Longitude],Comodines[[#This Row],[L&amp;LC2]]),"")</f>
        <v/>
      </c>
    </row>
    <row r="552" spans="1:2" x14ac:dyDescent="0.25">
      <c r="A552" s="5" t="str">
        <f>IFERROR(INDEX(Datos[Latitude],Comodines[[#This Row],[L&amp;LC2]]),"")</f>
        <v/>
      </c>
      <c r="B552" s="6" t="str">
        <f>IFERROR(INDEX(Datos[Longitude],Comodines[[#This Row],[L&amp;LC2]]),"")</f>
        <v/>
      </c>
    </row>
    <row r="553" spans="1:2" x14ac:dyDescent="0.25">
      <c r="A553" s="5" t="str">
        <f>IFERROR(INDEX(Datos[Latitude],Comodines[[#This Row],[L&amp;LC2]]),"")</f>
        <v/>
      </c>
      <c r="B553" s="6" t="str">
        <f>IFERROR(INDEX(Datos[Longitude],Comodines[[#This Row],[L&amp;LC2]]),"")</f>
        <v/>
      </c>
    </row>
    <row r="554" spans="1:2" x14ac:dyDescent="0.25">
      <c r="A554" s="5" t="str">
        <f>IFERROR(INDEX(Datos[Latitude],Comodines[[#This Row],[L&amp;LC2]]),"")</f>
        <v/>
      </c>
      <c r="B554" s="6" t="str">
        <f>IFERROR(INDEX(Datos[Longitude],Comodines[[#This Row],[L&amp;LC2]]),"")</f>
        <v/>
      </c>
    </row>
    <row r="555" spans="1:2" x14ac:dyDescent="0.25">
      <c r="A555" s="5" t="str">
        <f>IFERROR(INDEX(Datos[Latitude],Comodines[[#This Row],[L&amp;LC2]]),"")</f>
        <v/>
      </c>
      <c r="B555" s="6" t="str">
        <f>IFERROR(INDEX(Datos[Longitude],Comodines[[#This Row],[L&amp;LC2]]),"")</f>
        <v/>
      </c>
    </row>
    <row r="556" spans="1:2" x14ac:dyDescent="0.25">
      <c r="A556" s="5" t="str">
        <f>IFERROR(INDEX(Datos[Latitude],Comodines[[#This Row],[L&amp;LC2]]),"")</f>
        <v/>
      </c>
      <c r="B556" s="6" t="str">
        <f>IFERROR(INDEX(Datos[Longitude],Comodines[[#This Row],[L&amp;LC2]]),"")</f>
        <v/>
      </c>
    </row>
    <row r="557" spans="1:2" x14ac:dyDescent="0.25">
      <c r="A557" s="5" t="str">
        <f>IFERROR(INDEX(Datos[Latitude],Comodines[[#This Row],[L&amp;LC2]]),"")</f>
        <v/>
      </c>
      <c r="B557" s="6" t="str">
        <f>IFERROR(INDEX(Datos[Longitude],Comodines[[#This Row],[L&amp;LC2]]),"")</f>
        <v/>
      </c>
    </row>
    <row r="558" spans="1:2" x14ac:dyDescent="0.25">
      <c r="A558" s="5" t="str">
        <f>IFERROR(INDEX(Datos[Latitude],Comodines[[#This Row],[L&amp;LC2]]),"")</f>
        <v/>
      </c>
      <c r="B558" s="6" t="str">
        <f>IFERROR(INDEX(Datos[Longitude],Comodines[[#This Row],[L&amp;LC2]]),"")</f>
        <v/>
      </c>
    </row>
    <row r="559" spans="1:2" x14ac:dyDescent="0.25">
      <c r="A559" s="5" t="str">
        <f>IFERROR(INDEX(Datos[Latitude],Comodines[[#This Row],[L&amp;LC2]]),"")</f>
        <v/>
      </c>
      <c r="B559" s="6" t="str">
        <f>IFERROR(INDEX(Datos[Longitude],Comodines[[#This Row],[L&amp;LC2]]),"")</f>
        <v/>
      </c>
    </row>
    <row r="560" spans="1:2" x14ac:dyDescent="0.25">
      <c r="A560" s="5" t="str">
        <f>IFERROR(INDEX(Datos[Latitude],Comodines[[#This Row],[L&amp;LC2]]),"")</f>
        <v/>
      </c>
      <c r="B560" s="6" t="str">
        <f>IFERROR(INDEX(Datos[Longitude],Comodines[[#This Row],[L&amp;LC2]]),"")</f>
        <v/>
      </c>
    </row>
    <row r="561" spans="1:2" x14ac:dyDescent="0.25">
      <c r="A561" s="5" t="str">
        <f>IFERROR(INDEX(Datos[Latitude],Comodines[[#This Row],[L&amp;LC2]]),"")</f>
        <v/>
      </c>
      <c r="B561" s="6" t="str">
        <f>IFERROR(INDEX(Datos[Longitude],Comodines[[#This Row],[L&amp;LC2]]),"")</f>
        <v/>
      </c>
    </row>
    <row r="562" spans="1:2" x14ac:dyDescent="0.25">
      <c r="A562" s="5" t="str">
        <f>IFERROR(INDEX(Datos[Latitude],Comodines[[#This Row],[L&amp;LC2]]),"")</f>
        <v/>
      </c>
      <c r="B562" s="6" t="str">
        <f>IFERROR(INDEX(Datos[Longitude],Comodines[[#This Row],[L&amp;LC2]]),"")</f>
        <v/>
      </c>
    </row>
    <row r="563" spans="1:2" x14ac:dyDescent="0.25">
      <c r="A563" s="5" t="str">
        <f>IFERROR(INDEX(Datos[Latitude],Comodines[[#This Row],[L&amp;LC2]]),"")</f>
        <v/>
      </c>
      <c r="B563" s="6" t="str">
        <f>IFERROR(INDEX(Datos[Longitude],Comodines[[#This Row],[L&amp;LC2]]),"")</f>
        <v/>
      </c>
    </row>
    <row r="564" spans="1:2" x14ac:dyDescent="0.25">
      <c r="A564" s="5" t="str">
        <f>IFERROR(INDEX(Datos[Latitude],Comodines[[#This Row],[L&amp;LC2]]),"")</f>
        <v/>
      </c>
      <c r="B564" s="6" t="str">
        <f>IFERROR(INDEX(Datos[Longitude],Comodines[[#This Row],[L&amp;LC2]]),"")</f>
        <v/>
      </c>
    </row>
    <row r="565" spans="1:2" x14ac:dyDescent="0.25">
      <c r="A565" s="5" t="str">
        <f>IFERROR(INDEX(Datos[Latitude],Comodines[[#This Row],[L&amp;LC2]]),"")</f>
        <v/>
      </c>
      <c r="B565" s="6" t="str">
        <f>IFERROR(INDEX(Datos[Longitude],Comodines[[#This Row],[L&amp;LC2]]),"")</f>
        <v/>
      </c>
    </row>
    <row r="566" spans="1:2" x14ac:dyDescent="0.25">
      <c r="A566" s="5" t="str">
        <f>IFERROR(INDEX(Datos[Latitude],Comodines[[#This Row],[L&amp;LC2]]),"")</f>
        <v/>
      </c>
      <c r="B566" s="6" t="str">
        <f>IFERROR(INDEX(Datos[Longitude],Comodines[[#This Row],[L&amp;LC2]]),"")</f>
        <v/>
      </c>
    </row>
    <row r="567" spans="1:2" x14ac:dyDescent="0.25">
      <c r="A567" s="5" t="str">
        <f>IFERROR(INDEX(Datos[Latitude],Comodines[[#This Row],[L&amp;LC2]]),"")</f>
        <v/>
      </c>
      <c r="B567" s="6" t="str">
        <f>IFERROR(INDEX(Datos[Longitude],Comodines[[#This Row],[L&amp;LC2]]),"")</f>
        <v/>
      </c>
    </row>
    <row r="568" spans="1:2" x14ac:dyDescent="0.25">
      <c r="A568" s="5" t="str">
        <f>IFERROR(INDEX(Datos[Latitude],Comodines[[#This Row],[L&amp;LC2]]),"")</f>
        <v/>
      </c>
      <c r="B568" s="6" t="str">
        <f>IFERROR(INDEX(Datos[Longitude],Comodines[[#This Row],[L&amp;LC2]]),"")</f>
        <v/>
      </c>
    </row>
    <row r="569" spans="1:2" x14ac:dyDescent="0.25">
      <c r="A569" s="5" t="str">
        <f>IFERROR(INDEX(Datos[Latitude],Comodines[[#This Row],[L&amp;LC2]]),"")</f>
        <v/>
      </c>
      <c r="B569" s="6" t="str">
        <f>IFERROR(INDEX(Datos[Longitude],Comodines[[#This Row],[L&amp;LC2]]),"")</f>
        <v/>
      </c>
    </row>
    <row r="570" spans="1:2" x14ac:dyDescent="0.25">
      <c r="A570" s="5" t="str">
        <f>IFERROR(INDEX(Datos[Latitude],Comodines[[#This Row],[L&amp;LC2]]),"")</f>
        <v/>
      </c>
      <c r="B570" s="6" t="str">
        <f>IFERROR(INDEX(Datos[Longitude],Comodines[[#This Row],[L&amp;LC2]]),"")</f>
        <v/>
      </c>
    </row>
    <row r="571" spans="1:2" x14ac:dyDescent="0.25">
      <c r="A571" s="5" t="str">
        <f>IFERROR(INDEX(Datos[Latitude],Comodines[[#This Row],[L&amp;LC2]]),"")</f>
        <v/>
      </c>
      <c r="B571" s="6" t="str">
        <f>IFERROR(INDEX(Datos[Longitude],Comodines[[#This Row],[L&amp;LC2]]),"")</f>
        <v/>
      </c>
    </row>
    <row r="572" spans="1:2" x14ac:dyDescent="0.25">
      <c r="A572" s="5" t="str">
        <f>IFERROR(INDEX(Datos[Latitude],Comodines[[#This Row],[L&amp;LC2]]),"")</f>
        <v/>
      </c>
      <c r="B572" s="6" t="str">
        <f>IFERROR(INDEX(Datos[Longitude],Comodines[[#This Row],[L&amp;LC2]]),"")</f>
        <v/>
      </c>
    </row>
    <row r="573" spans="1:2" x14ac:dyDescent="0.25">
      <c r="A573" s="5" t="str">
        <f>IFERROR(INDEX(Datos[Latitude],Comodines[[#This Row],[L&amp;LC2]]),"")</f>
        <v/>
      </c>
      <c r="B573" s="6" t="str">
        <f>IFERROR(INDEX(Datos[Longitude],Comodines[[#This Row],[L&amp;LC2]]),"")</f>
        <v/>
      </c>
    </row>
    <row r="574" spans="1:2" x14ac:dyDescent="0.25">
      <c r="A574" s="5" t="str">
        <f>IFERROR(INDEX(Datos[Latitude],Comodines[[#This Row],[L&amp;LC2]]),"")</f>
        <v/>
      </c>
      <c r="B574" s="6" t="str">
        <f>IFERROR(INDEX(Datos[Longitude],Comodines[[#This Row],[L&amp;LC2]]),"")</f>
        <v/>
      </c>
    </row>
    <row r="575" spans="1:2" x14ac:dyDescent="0.25">
      <c r="A575" s="5" t="str">
        <f>IFERROR(INDEX(Datos[Latitude],Comodines[[#This Row],[L&amp;LC2]]),"")</f>
        <v/>
      </c>
      <c r="B575" s="6" t="str">
        <f>IFERROR(INDEX(Datos[Longitude],Comodines[[#This Row],[L&amp;LC2]]),"")</f>
        <v/>
      </c>
    </row>
    <row r="576" spans="1:2" x14ac:dyDescent="0.25">
      <c r="A576" s="5" t="str">
        <f>IFERROR(INDEX(Datos[Latitude],Comodines[[#This Row],[L&amp;LC2]]),"")</f>
        <v/>
      </c>
      <c r="B576" s="6" t="str">
        <f>IFERROR(INDEX(Datos[Longitude],Comodines[[#This Row],[L&amp;LC2]]),"")</f>
        <v/>
      </c>
    </row>
    <row r="577" spans="1:2" x14ac:dyDescent="0.25">
      <c r="A577" s="5" t="str">
        <f>IFERROR(INDEX(Datos[Latitude],Comodines[[#This Row],[L&amp;LC2]]),"")</f>
        <v/>
      </c>
      <c r="B577" s="6" t="str">
        <f>IFERROR(INDEX(Datos[Longitude],Comodines[[#This Row],[L&amp;LC2]]),"")</f>
        <v/>
      </c>
    </row>
    <row r="578" spans="1:2" x14ac:dyDescent="0.25">
      <c r="A578" s="5" t="str">
        <f>IFERROR(INDEX(Datos[Latitude],Comodines[[#This Row],[L&amp;LC2]]),"")</f>
        <v/>
      </c>
      <c r="B578" s="6" t="str">
        <f>IFERROR(INDEX(Datos[Longitude],Comodines[[#This Row],[L&amp;LC2]]),"")</f>
        <v/>
      </c>
    </row>
    <row r="579" spans="1:2" x14ac:dyDescent="0.25">
      <c r="A579" s="5" t="str">
        <f>IFERROR(INDEX(Datos[Latitude],Comodines[[#This Row],[L&amp;LC2]]),"")</f>
        <v/>
      </c>
      <c r="B579" s="6" t="str">
        <f>IFERROR(INDEX(Datos[Longitude],Comodines[[#This Row],[L&amp;LC2]]),"")</f>
        <v/>
      </c>
    </row>
    <row r="580" spans="1:2" x14ac:dyDescent="0.25">
      <c r="A580" s="5" t="str">
        <f>IFERROR(INDEX(Datos[Latitude],Comodines[[#This Row],[L&amp;LC2]]),"")</f>
        <v/>
      </c>
      <c r="B580" s="6" t="str">
        <f>IFERROR(INDEX(Datos[Longitude],Comodines[[#This Row],[L&amp;LC2]]),"")</f>
        <v/>
      </c>
    </row>
    <row r="581" spans="1:2" x14ac:dyDescent="0.25">
      <c r="A581" s="5" t="str">
        <f>IFERROR(INDEX(Datos[Latitude],Comodines[[#This Row],[L&amp;LC2]]),"")</f>
        <v/>
      </c>
      <c r="B581" s="6" t="str">
        <f>IFERROR(INDEX(Datos[Longitude],Comodines[[#This Row],[L&amp;LC2]]),"")</f>
        <v/>
      </c>
    </row>
    <row r="582" spans="1:2" x14ac:dyDescent="0.25">
      <c r="A582" s="5" t="str">
        <f>IFERROR(INDEX(Datos[Latitude],Comodines[[#This Row],[L&amp;LC2]]),"")</f>
        <v/>
      </c>
      <c r="B582" s="6" t="str">
        <f>IFERROR(INDEX(Datos[Longitude],Comodines[[#This Row],[L&amp;LC2]]),"")</f>
        <v/>
      </c>
    </row>
    <row r="583" spans="1:2" x14ac:dyDescent="0.25">
      <c r="A583" s="5" t="str">
        <f>IFERROR(INDEX(Datos[Latitude],Comodines[[#This Row],[L&amp;LC2]]),"")</f>
        <v/>
      </c>
      <c r="B583" s="6" t="str">
        <f>IFERROR(INDEX(Datos[Longitude],Comodines[[#This Row],[L&amp;LC2]]),"")</f>
        <v/>
      </c>
    </row>
    <row r="584" spans="1:2" x14ac:dyDescent="0.25">
      <c r="A584" s="5" t="str">
        <f>IFERROR(INDEX(Datos[Latitude],Comodines[[#This Row],[L&amp;LC2]]),"")</f>
        <v/>
      </c>
      <c r="B584" s="6" t="str">
        <f>IFERROR(INDEX(Datos[Longitude],Comodines[[#This Row],[L&amp;LC2]]),"")</f>
        <v/>
      </c>
    </row>
    <row r="585" spans="1:2" x14ac:dyDescent="0.25">
      <c r="A585" s="5" t="str">
        <f>IFERROR(INDEX(Datos[Latitude],Comodines[[#This Row],[L&amp;LC2]]),"")</f>
        <v/>
      </c>
      <c r="B585" s="6" t="str">
        <f>IFERROR(INDEX(Datos[Longitude],Comodines[[#This Row],[L&amp;LC2]]),"")</f>
        <v/>
      </c>
    </row>
    <row r="586" spans="1:2" x14ac:dyDescent="0.25">
      <c r="A586" s="5" t="str">
        <f>IFERROR(INDEX(Datos[Latitude],Comodines[[#This Row],[L&amp;LC2]]),"")</f>
        <v/>
      </c>
      <c r="B586" s="6" t="str">
        <f>IFERROR(INDEX(Datos[Longitude],Comodines[[#This Row],[L&amp;LC2]]),"")</f>
        <v/>
      </c>
    </row>
    <row r="587" spans="1:2" x14ac:dyDescent="0.25">
      <c r="A587" s="5" t="str">
        <f>IFERROR(INDEX(Datos[Latitude],Comodines[[#This Row],[L&amp;LC2]]),"")</f>
        <v/>
      </c>
      <c r="B587" s="6" t="str">
        <f>IFERROR(INDEX(Datos[Longitude],Comodines[[#This Row],[L&amp;LC2]]),"")</f>
        <v/>
      </c>
    </row>
    <row r="588" spans="1:2" x14ac:dyDescent="0.25">
      <c r="A588" s="5" t="str">
        <f>IFERROR(INDEX(Datos[Latitude],Comodines[[#This Row],[L&amp;LC2]]),"")</f>
        <v/>
      </c>
      <c r="B588" s="6" t="str">
        <f>IFERROR(INDEX(Datos[Longitude],Comodines[[#This Row],[L&amp;LC2]]),"")</f>
        <v/>
      </c>
    </row>
    <row r="589" spans="1:2" x14ac:dyDescent="0.25">
      <c r="A589" s="5" t="str">
        <f>IFERROR(INDEX(Datos[Latitude],Comodines[[#This Row],[L&amp;LC2]]),"")</f>
        <v/>
      </c>
      <c r="B589" s="6" t="str">
        <f>IFERROR(INDEX(Datos[Longitude],Comodines[[#This Row],[L&amp;LC2]]),"")</f>
        <v/>
      </c>
    </row>
    <row r="590" spans="1:2" x14ac:dyDescent="0.25">
      <c r="A590" s="5" t="str">
        <f>IFERROR(INDEX(Datos[Latitude],Comodines[[#This Row],[L&amp;LC2]]),"")</f>
        <v/>
      </c>
      <c r="B590" s="6" t="str">
        <f>IFERROR(INDEX(Datos[Longitude],Comodines[[#This Row],[L&amp;LC2]]),"")</f>
        <v/>
      </c>
    </row>
    <row r="591" spans="1:2" x14ac:dyDescent="0.25">
      <c r="A591" s="5" t="str">
        <f>IFERROR(INDEX(Datos[Latitude],Comodines[[#This Row],[L&amp;LC2]]),"")</f>
        <v/>
      </c>
      <c r="B591" s="6" t="str">
        <f>IFERROR(INDEX(Datos[Longitude],Comodines[[#This Row],[L&amp;LC2]]),"")</f>
        <v/>
      </c>
    </row>
    <row r="592" spans="1:2" x14ac:dyDescent="0.25">
      <c r="A592" s="5" t="str">
        <f>IFERROR(INDEX(Datos[Latitude],Comodines[[#This Row],[L&amp;LC2]]),"")</f>
        <v/>
      </c>
      <c r="B592" s="6" t="str">
        <f>IFERROR(INDEX(Datos[Longitude],Comodines[[#This Row],[L&amp;LC2]]),"")</f>
        <v/>
      </c>
    </row>
    <row r="593" spans="1:2" x14ac:dyDescent="0.25">
      <c r="A593" s="5" t="str">
        <f>IFERROR(INDEX(Datos[Latitude],Comodines[[#This Row],[L&amp;LC2]]),"")</f>
        <v/>
      </c>
      <c r="B593" s="6" t="str">
        <f>IFERROR(INDEX(Datos[Longitude],Comodines[[#This Row],[L&amp;LC2]]),"")</f>
        <v/>
      </c>
    </row>
    <row r="594" spans="1:2" x14ac:dyDescent="0.25">
      <c r="A594" s="5" t="str">
        <f>IFERROR(INDEX(Datos[Latitude],Comodines[[#This Row],[L&amp;LC2]]),"")</f>
        <v/>
      </c>
      <c r="B594" s="6" t="str">
        <f>IFERROR(INDEX(Datos[Longitude],Comodines[[#This Row],[L&amp;LC2]]),"")</f>
        <v/>
      </c>
    </row>
    <row r="595" spans="1:2" x14ac:dyDescent="0.25">
      <c r="A595" s="5" t="str">
        <f>IFERROR(INDEX(Datos[Latitude],Comodines[[#This Row],[L&amp;LC2]]),"")</f>
        <v/>
      </c>
      <c r="B595" s="6" t="str">
        <f>IFERROR(INDEX(Datos[Longitude],Comodines[[#This Row],[L&amp;LC2]]),"")</f>
        <v/>
      </c>
    </row>
    <row r="596" spans="1:2" x14ac:dyDescent="0.25">
      <c r="A596" s="5" t="str">
        <f>IFERROR(INDEX(Datos[Latitude],Comodines[[#This Row],[L&amp;LC2]]),"")</f>
        <v/>
      </c>
      <c r="B596" s="6" t="str">
        <f>IFERROR(INDEX(Datos[Longitude],Comodines[[#This Row],[L&amp;LC2]]),"")</f>
        <v/>
      </c>
    </row>
    <row r="597" spans="1:2" x14ac:dyDescent="0.25">
      <c r="A597" s="5" t="str">
        <f>IFERROR(INDEX(Datos[Latitude],Comodines[[#This Row],[L&amp;LC2]]),"")</f>
        <v/>
      </c>
      <c r="B597" s="6" t="str">
        <f>IFERROR(INDEX(Datos[Longitude],Comodines[[#This Row],[L&amp;LC2]]),"")</f>
        <v/>
      </c>
    </row>
    <row r="598" spans="1:2" x14ac:dyDescent="0.25">
      <c r="A598" s="5" t="str">
        <f>IFERROR(INDEX(Datos[Latitude],Comodines[[#This Row],[L&amp;LC2]]),"")</f>
        <v/>
      </c>
      <c r="B598" s="6" t="str">
        <f>IFERROR(INDEX(Datos[Longitude],Comodines[[#This Row],[L&amp;LC2]]),"")</f>
        <v/>
      </c>
    </row>
    <row r="599" spans="1:2" x14ac:dyDescent="0.25">
      <c r="A599" s="5" t="str">
        <f>IFERROR(INDEX(Datos[Latitude],Comodines[[#This Row],[L&amp;LC2]]),"")</f>
        <v/>
      </c>
      <c r="B599" s="6" t="str">
        <f>IFERROR(INDEX(Datos[Longitude],Comodines[[#This Row],[L&amp;LC2]]),"")</f>
        <v/>
      </c>
    </row>
    <row r="600" spans="1:2" x14ac:dyDescent="0.25">
      <c r="A600" s="5" t="str">
        <f>IFERROR(INDEX(Datos[Latitude],Comodines[[#This Row],[L&amp;LC2]]),"")</f>
        <v/>
      </c>
      <c r="B600" s="6" t="str">
        <f>IFERROR(INDEX(Datos[Longitude],Comodines[[#This Row],[L&amp;LC2]]),"")</f>
        <v/>
      </c>
    </row>
    <row r="601" spans="1:2" x14ac:dyDescent="0.25">
      <c r="A601" s="5" t="str">
        <f>IFERROR(INDEX(Datos[Latitude],Comodines[[#This Row],[L&amp;LC2]]),"")</f>
        <v/>
      </c>
      <c r="B601" s="6" t="str">
        <f>IFERROR(INDEX(Datos[Longitude],Comodines[[#This Row],[L&amp;LC2]]),"")</f>
        <v/>
      </c>
    </row>
    <row r="602" spans="1:2" x14ac:dyDescent="0.25">
      <c r="A602" s="5" t="str">
        <f>IFERROR(INDEX(Datos[Latitude],Comodines[[#This Row],[L&amp;LC2]]),"")</f>
        <v/>
      </c>
      <c r="B602" s="6" t="str">
        <f>IFERROR(INDEX(Datos[Longitude],Comodines[[#This Row],[L&amp;LC2]]),"")</f>
        <v/>
      </c>
    </row>
    <row r="603" spans="1:2" x14ac:dyDescent="0.25">
      <c r="A603" s="5" t="str">
        <f>IFERROR(INDEX(Datos[Latitude],Comodines[[#This Row],[L&amp;LC2]]),"")</f>
        <v/>
      </c>
      <c r="B603" s="6" t="str">
        <f>IFERROR(INDEX(Datos[Longitude],Comodines[[#This Row],[L&amp;LC2]]),"")</f>
        <v/>
      </c>
    </row>
    <row r="604" spans="1:2" x14ac:dyDescent="0.25">
      <c r="A604" s="5" t="str">
        <f>IFERROR(INDEX(Datos[Latitude],Comodines[[#This Row],[L&amp;LC2]]),"")</f>
        <v/>
      </c>
      <c r="B604" s="6" t="str">
        <f>IFERROR(INDEX(Datos[Longitude],Comodines[[#This Row],[L&amp;LC2]]),"")</f>
        <v/>
      </c>
    </row>
    <row r="605" spans="1:2" x14ac:dyDescent="0.25">
      <c r="A605" s="5" t="str">
        <f>IFERROR(INDEX(Datos[Latitude],Comodines[[#This Row],[L&amp;LC2]]),"")</f>
        <v/>
      </c>
      <c r="B605" s="6" t="str">
        <f>IFERROR(INDEX(Datos[Longitude],Comodines[[#This Row],[L&amp;LC2]]),"")</f>
        <v/>
      </c>
    </row>
    <row r="606" spans="1:2" x14ac:dyDescent="0.25">
      <c r="A606" s="5" t="str">
        <f>IFERROR(INDEX(Datos[Latitude],Comodines[[#This Row],[L&amp;LC2]]),"")</f>
        <v/>
      </c>
      <c r="B606" s="6" t="str">
        <f>IFERROR(INDEX(Datos[Longitude],Comodines[[#This Row],[L&amp;LC2]]),"")</f>
        <v/>
      </c>
    </row>
    <row r="607" spans="1:2" x14ac:dyDescent="0.25">
      <c r="A607" s="5" t="str">
        <f>IFERROR(INDEX(Datos[Latitude],Comodines[[#This Row],[L&amp;LC2]]),"")</f>
        <v/>
      </c>
      <c r="B607" s="6" t="str">
        <f>IFERROR(INDEX(Datos[Longitude],Comodines[[#This Row],[L&amp;LC2]]),"")</f>
        <v/>
      </c>
    </row>
    <row r="608" spans="1:2" x14ac:dyDescent="0.25">
      <c r="A608" s="5" t="str">
        <f>IFERROR(INDEX(Datos[Latitude],Comodines[[#This Row],[L&amp;LC2]]),"")</f>
        <v/>
      </c>
      <c r="B608" s="6" t="str">
        <f>IFERROR(INDEX(Datos[Longitude],Comodines[[#This Row],[L&amp;LC2]]),"")</f>
        <v/>
      </c>
    </row>
    <row r="609" spans="1:2" x14ac:dyDescent="0.25">
      <c r="A609" s="5" t="str">
        <f>IFERROR(INDEX(Datos[Latitude],Comodines[[#This Row],[L&amp;LC2]]),"")</f>
        <v/>
      </c>
      <c r="B609" s="6" t="str">
        <f>IFERROR(INDEX(Datos[Longitude],Comodines[[#This Row],[L&amp;LC2]]),"")</f>
        <v/>
      </c>
    </row>
    <row r="610" spans="1:2" x14ac:dyDescent="0.25">
      <c r="A610" s="5" t="str">
        <f>IFERROR(INDEX(Datos[Latitude],Comodines[[#This Row],[L&amp;LC2]]),"")</f>
        <v/>
      </c>
      <c r="B610" s="6" t="str">
        <f>IFERROR(INDEX(Datos[Longitude],Comodines[[#This Row],[L&amp;LC2]]),"")</f>
        <v/>
      </c>
    </row>
    <row r="611" spans="1:2" x14ac:dyDescent="0.25">
      <c r="A611" s="5" t="str">
        <f>IFERROR(INDEX(Datos[Latitude],Comodines[[#This Row],[L&amp;LC2]]),"")</f>
        <v/>
      </c>
      <c r="B611" s="6" t="str">
        <f>IFERROR(INDEX(Datos[Longitude],Comodines[[#This Row],[L&amp;LC2]]),"")</f>
        <v/>
      </c>
    </row>
    <row r="612" spans="1:2" x14ac:dyDescent="0.25">
      <c r="A612" s="5" t="str">
        <f>IFERROR(INDEX(Datos[Latitude],Comodines[[#This Row],[L&amp;LC2]]),"")</f>
        <v/>
      </c>
      <c r="B612" s="6" t="str">
        <f>IFERROR(INDEX(Datos[Longitude],Comodines[[#This Row],[L&amp;LC2]]),"")</f>
        <v/>
      </c>
    </row>
    <row r="613" spans="1:2" x14ac:dyDescent="0.25">
      <c r="A613" s="5" t="str">
        <f>IFERROR(INDEX(Datos[Latitude],Comodines[[#This Row],[L&amp;LC2]]),"")</f>
        <v/>
      </c>
      <c r="B613" s="6" t="str">
        <f>IFERROR(INDEX(Datos[Longitude],Comodines[[#This Row],[L&amp;LC2]]),"")</f>
        <v/>
      </c>
    </row>
    <row r="614" spans="1:2" x14ac:dyDescent="0.25">
      <c r="A614" s="5" t="str">
        <f>IFERROR(INDEX(Datos[Latitude],Comodines[[#This Row],[L&amp;LC2]]),"")</f>
        <v/>
      </c>
      <c r="B614" s="6" t="str">
        <f>IFERROR(INDEX(Datos[Longitude],Comodines[[#This Row],[L&amp;LC2]]),"")</f>
        <v/>
      </c>
    </row>
    <row r="615" spans="1:2" x14ac:dyDescent="0.25">
      <c r="A615" s="5" t="str">
        <f>IFERROR(INDEX(Datos[Latitude],Comodines[[#This Row],[L&amp;LC2]]),"")</f>
        <v/>
      </c>
      <c r="B615" s="6" t="str">
        <f>IFERROR(INDEX(Datos[Longitude],Comodines[[#This Row],[L&amp;LC2]]),"")</f>
        <v/>
      </c>
    </row>
    <row r="616" spans="1:2" x14ac:dyDescent="0.25">
      <c r="A616" s="5" t="str">
        <f>IFERROR(INDEX(Datos[Latitude],Comodines[[#This Row],[L&amp;LC2]]),"")</f>
        <v/>
      </c>
      <c r="B616" s="6" t="str">
        <f>IFERROR(INDEX(Datos[Longitude],Comodines[[#This Row],[L&amp;LC2]]),"")</f>
        <v/>
      </c>
    </row>
    <row r="617" spans="1:2" x14ac:dyDescent="0.25">
      <c r="A617" s="5" t="str">
        <f>IFERROR(INDEX(Datos[Latitude],Comodines[[#This Row],[L&amp;LC2]]),"")</f>
        <v/>
      </c>
      <c r="B617" s="6" t="str">
        <f>IFERROR(INDEX(Datos[Longitude],Comodines[[#This Row],[L&amp;LC2]]),"")</f>
        <v/>
      </c>
    </row>
    <row r="618" spans="1:2" x14ac:dyDescent="0.25">
      <c r="A618" s="5" t="str">
        <f>IFERROR(INDEX(Datos[Latitude],Comodines[[#This Row],[L&amp;LC2]]),"")</f>
        <v/>
      </c>
      <c r="B618" s="6" t="str">
        <f>IFERROR(INDEX(Datos[Longitude],Comodines[[#This Row],[L&amp;LC2]]),"")</f>
        <v/>
      </c>
    </row>
    <row r="619" spans="1:2" x14ac:dyDescent="0.25">
      <c r="A619" s="5" t="str">
        <f>IFERROR(INDEX(Datos[Latitude],Comodines[[#This Row],[L&amp;LC2]]),"")</f>
        <v/>
      </c>
      <c r="B619" s="6" t="str">
        <f>IFERROR(INDEX(Datos[Longitude],Comodines[[#This Row],[L&amp;LC2]]),"")</f>
        <v/>
      </c>
    </row>
    <row r="620" spans="1:2" x14ac:dyDescent="0.25">
      <c r="A620" s="5" t="str">
        <f>IFERROR(INDEX(Datos[Latitude],Comodines[[#This Row],[L&amp;LC2]]),"")</f>
        <v/>
      </c>
      <c r="B620" s="6" t="str">
        <f>IFERROR(INDEX(Datos[Longitude],Comodines[[#This Row],[L&amp;LC2]]),"")</f>
        <v/>
      </c>
    </row>
    <row r="621" spans="1:2" x14ac:dyDescent="0.25">
      <c r="A621" s="5" t="str">
        <f>IFERROR(INDEX(Datos[Latitude],Comodines[[#This Row],[L&amp;LC2]]),"")</f>
        <v/>
      </c>
      <c r="B621" s="6" t="str">
        <f>IFERROR(INDEX(Datos[Longitude],Comodines[[#This Row],[L&amp;LC2]]),"")</f>
        <v/>
      </c>
    </row>
    <row r="622" spans="1:2" x14ac:dyDescent="0.25">
      <c r="A622" s="5" t="str">
        <f>IFERROR(INDEX(Datos[Latitude],Comodines[[#This Row],[L&amp;LC2]]),"")</f>
        <v/>
      </c>
      <c r="B622" s="6" t="str">
        <f>IFERROR(INDEX(Datos[Longitude],Comodines[[#This Row],[L&amp;LC2]]),"")</f>
        <v/>
      </c>
    </row>
    <row r="623" spans="1:2" x14ac:dyDescent="0.25">
      <c r="A623" s="5" t="str">
        <f>IFERROR(INDEX(Datos[Latitude],Comodines[[#This Row],[L&amp;LC2]]),"")</f>
        <v/>
      </c>
      <c r="B623" s="6" t="str">
        <f>IFERROR(INDEX(Datos[Longitude],Comodines[[#This Row],[L&amp;LC2]]),"")</f>
        <v/>
      </c>
    </row>
    <row r="624" spans="1:2" x14ac:dyDescent="0.25">
      <c r="A624" s="5" t="str">
        <f>IFERROR(INDEX(Datos[Latitude],Comodines[[#This Row],[L&amp;LC2]]),"")</f>
        <v/>
      </c>
      <c r="B624" s="6" t="str">
        <f>IFERROR(INDEX(Datos[Longitude],Comodines[[#This Row],[L&amp;LC2]]),"")</f>
        <v/>
      </c>
    </row>
    <row r="625" spans="1:2" x14ac:dyDescent="0.25">
      <c r="A625" s="5" t="str">
        <f>IFERROR(INDEX(Datos[Latitude],Comodines[[#This Row],[L&amp;LC2]]),"")</f>
        <v/>
      </c>
      <c r="B625" s="6" t="str">
        <f>IFERROR(INDEX(Datos[Longitude],Comodines[[#This Row],[L&amp;LC2]]),"")</f>
        <v/>
      </c>
    </row>
    <row r="626" spans="1:2" x14ac:dyDescent="0.25">
      <c r="A626" s="5" t="str">
        <f>IFERROR(INDEX(Datos[Latitude],Comodines[[#This Row],[L&amp;LC2]]),"")</f>
        <v/>
      </c>
      <c r="B626" s="6" t="str">
        <f>IFERROR(INDEX(Datos[Longitude],Comodines[[#This Row],[L&amp;LC2]]),"")</f>
        <v/>
      </c>
    </row>
    <row r="627" spans="1:2" x14ac:dyDescent="0.25">
      <c r="A627" s="5" t="str">
        <f>IFERROR(INDEX(Datos[Latitude],Comodines[[#This Row],[L&amp;LC2]]),"")</f>
        <v/>
      </c>
      <c r="B627" s="6" t="str">
        <f>IFERROR(INDEX(Datos[Longitude],Comodines[[#This Row],[L&amp;LC2]]),"")</f>
        <v/>
      </c>
    </row>
    <row r="628" spans="1:2" x14ac:dyDescent="0.25">
      <c r="A628" s="5" t="str">
        <f>IFERROR(INDEX(Datos[Latitude],Comodines[[#This Row],[L&amp;LC2]]),"")</f>
        <v/>
      </c>
      <c r="B628" s="6" t="str">
        <f>IFERROR(INDEX(Datos[Longitude],Comodines[[#This Row],[L&amp;LC2]]),"")</f>
        <v/>
      </c>
    </row>
    <row r="629" spans="1:2" x14ac:dyDescent="0.25">
      <c r="A629" s="5" t="str">
        <f>IFERROR(INDEX(Datos[Latitude],Comodines[[#This Row],[L&amp;LC2]]),"")</f>
        <v/>
      </c>
      <c r="B629" s="6" t="str">
        <f>IFERROR(INDEX(Datos[Longitude],Comodines[[#This Row],[L&amp;LC2]]),"")</f>
        <v/>
      </c>
    </row>
    <row r="630" spans="1:2" x14ac:dyDescent="0.25">
      <c r="A630" s="5" t="str">
        <f>IFERROR(INDEX(Datos[Latitude],Comodines[[#This Row],[L&amp;LC2]]),"")</f>
        <v/>
      </c>
      <c r="B630" s="6" t="str">
        <f>IFERROR(INDEX(Datos[Longitude],Comodines[[#This Row],[L&amp;LC2]]),"")</f>
        <v/>
      </c>
    </row>
    <row r="631" spans="1:2" x14ac:dyDescent="0.25">
      <c r="A631" s="5" t="str">
        <f>IFERROR(INDEX(Datos[Latitude],Comodines[[#This Row],[L&amp;LC2]]),"")</f>
        <v/>
      </c>
      <c r="B631" s="6" t="str">
        <f>IFERROR(INDEX(Datos[Longitude],Comodines[[#This Row],[L&amp;LC2]]),"")</f>
        <v/>
      </c>
    </row>
    <row r="632" spans="1:2" x14ac:dyDescent="0.25">
      <c r="A632" s="5" t="str">
        <f>IFERROR(INDEX(Datos[Latitude],Comodines[[#This Row],[L&amp;LC2]]),"")</f>
        <v/>
      </c>
      <c r="B632" s="6" t="str">
        <f>IFERROR(INDEX(Datos[Longitude],Comodines[[#This Row],[L&amp;LC2]]),"")</f>
        <v/>
      </c>
    </row>
    <row r="633" spans="1:2" x14ac:dyDescent="0.25">
      <c r="A633" s="5" t="str">
        <f>IFERROR(INDEX(Datos[Latitude],Comodines[[#This Row],[L&amp;LC2]]),"")</f>
        <v/>
      </c>
      <c r="B633" s="6" t="str">
        <f>IFERROR(INDEX(Datos[Longitude],Comodines[[#This Row],[L&amp;LC2]]),"")</f>
        <v/>
      </c>
    </row>
    <row r="634" spans="1:2" x14ac:dyDescent="0.25">
      <c r="A634" s="5" t="str">
        <f>IFERROR(INDEX(Datos[Latitude],Comodines[[#This Row],[L&amp;LC2]]),"")</f>
        <v/>
      </c>
      <c r="B634" s="6" t="str">
        <f>IFERROR(INDEX(Datos[Longitude],Comodines[[#This Row],[L&amp;LC2]]),"")</f>
        <v/>
      </c>
    </row>
    <row r="635" spans="1:2" x14ac:dyDescent="0.25">
      <c r="A635" s="5" t="str">
        <f>IFERROR(INDEX(Datos[Latitude],Comodines[[#This Row],[L&amp;LC2]]),"")</f>
        <v/>
      </c>
      <c r="B635" s="6" t="str">
        <f>IFERROR(INDEX(Datos[Longitude],Comodines[[#This Row],[L&amp;LC2]]),"")</f>
        <v/>
      </c>
    </row>
    <row r="636" spans="1:2" x14ac:dyDescent="0.25">
      <c r="A636" s="5" t="str">
        <f>IFERROR(INDEX(Datos[Latitude],Comodines[[#This Row],[L&amp;LC2]]),"")</f>
        <v/>
      </c>
      <c r="B636" s="6" t="str">
        <f>IFERROR(INDEX(Datos[Longitude],Comodines[[#This Row],[L&amp;LC2]]),"")</f>
        <v/>
      </c>
    </row>
    <row r="637" spans="1:2" x14ac:dyDescent="0.25">
      <c r="A637" s="5" t="str">
        <f>IFERROR(INDEX(Datos[Latitude],Comodines[[#This Row],[L&amp;LC2]]),"")</f>
        <v/>
      </c>
      <c r="B637" s="6" t="str">
        <f>IFERROR(INDEX(Datos[Longitude],Comodines[[#This Row],[L&amp;LC2]]),"")</f>
        <v/>
      </c>
    </row>
    <row r="638" spans="1:2" x14ac:dyDescent="0.25">
      <c r="A638" s="5" t="str">
        <f>IFERROR(INDEX(Datos[Latitude],Comodines[[#This Row],[L&amp;LC2]]),"")</f>
        <v/>
      </c>
      <c r="B638" s="6" t="str">
        <f>IFERROR(INDEX(Datos[Longitude],Comodines[[#This Row],[L&amp;LC2]]),"")</f>
        <v/>
      </c>
    </row>
    <row r="639" spans="1:2" x14ac:dyDescent="0.25">
      <c r="A639" s="5" t="str">
        <f>IFERROR(INDEX(Datos[Latitude],Comodines[[#This Row],[L&amp;LC2]]),"")</f>
        <v/>
      </c>
      <c r="B639" s="6" t="str">
        <f>IFERROR(INDEX(Datos[Longitude],Comodines[[#This Row],[L&amp;LC2]]),"")</f>
        <v/>
      </c>
    </row>
    <row r="640" spans="1:2" x14ac:dyDescent="0.25">
      <c r="A640" s="5" t="str">
        <f>IFERROR(INDEX(Datos[Latitude],Comodines[[#This Row],[L&amp;LC2]]),"")</f>
        <v/>
      </c>
      <c r="B640" s="6" t="str">
        <f>IFERROR(INDEX(Datos[Longitude],Comodines[[#This Row],[L&amp;LC2]]),"")</f>
        <v/>
      </c>
    </row>
    <row r="641" spans="1:2" x14ac:dyDescent="0.25">
      <c r="A641" s="5" t="str">
        <f>IFERROR(INDEX(Datos[Latitude],Comodines[[#This Row],[L&amp;LC2]]),"")</f>
        <v/>
      </c>
      <c r="B641" s="6" t="str">
        <f>IFERROR(INDEX(Datos[Longitude],Comodines[[#This Row],[L&amp;LC2]]),"")</f>
        <v/>
      </c>
    </row>
    <row r="642" spans="1:2" x14ac:dyDescent="0.25">
      <c r="A642" s="5" t="str">
        <f>IFERROR(INDEX(Datos[Latitude],Comodines[[#This Row],[L&amp;LC2]]),"")</f>
        <v/>
      </c>
      <c r="B642" s="6" t="str">
        <f>IFERROR(INDEX(Datos[Longitude],Comodines[[#This Row],[L&amp;LC2]]),"")</f>
        <v/>
      </c>
    </row>
    <row r="643" spans="1:2" x14ac:dyDescent="0.25">
      <c r="A643" s="5" t="str">
        <f>IFERROR(INDEX(Datos[Latitude],Comodines[[#This Row],[L&amp;LC2]]),"")</f>
        <v/>
      </c>
      <c r="B643" s="6" t="str">
        <f>IFERROR(INDEX(Datos[Longitude],Comodines[[#This Row],[L&amp;LC2]]),"")</f>
        <v/>
      </c>
    </row>
    <row r="644" spans="1:2" x14ac:dyDescent="0.25">
      <c r="A644" s="5" t="str">
        <f>IFERROR(INDEX(Datos[Latitude],Comodines[[#This Row],[L&amp;LC2]]),"")</f>
        <v/>
      </c>
      <c r="B644" s="6" t="str">
        <f>IFERROR(INDEX(Datos[Longitude],Comodines[[#This Row],[L&amp;LC2]]),"")</f>
        <v/>
      </c>
    </row>
    <row r="645" spans="1:2" x14ac:dyDescent="0.25">
      <c r="A645" s="5" t="str">
        <f>IFERROR(INDEX(Datos[Latitude],Comodines[[#This Row],[L&amp;LC2]]),"")</f>
        <v/>
      </c>
      <c r="B645" s="6" t="str">
        <f>IFERROR(INDEX(Datos[Longitude],Comodines[[#This Row],[L&amp;LC2]]),"")</f>
        <v/>
      </c>
    </row>
    <row r="646" spans="1:2" x14ac:dyDescent="0.25">
      <c r="A646" s="5" t="str">
        <f>IFERROR(INDEX(Datos[Latitude],Comodines[[#This Row],[L&amp;LC2]]),"")</f>
        <v/>
      </c>
      <c r="B646" s="6" t="str">
        <f>IFERROR(INDEX(Datos[Longitude],Comodines[[#This Row],[L&amp;LC2]]),"")</f>
        <v/>
      </c>
    </row>
    <row r="647" spans="1:2" x14ac:dyDescent="0.25">
      <c r="A647" s="5" t="str">
        <f>IFERROR(INDEX(Datos[Latitude],Comodines[[#This Row],[L&amp;LC2]]),"")</f>
        <v/>
      </c>
      <c r="B647" s="6" t="str">
        <f>IFERROR(INDEX(Datos[Longitude],Comodines[[#This Row],[L&amp;LC2]]),"")</f>
        <v/>
      </c>
    </row>
    <row r="648" spans="1:2" x14ac:dyDescent="0.25">
      <c r="A648" s="5" t="str">
        <f>IFERROR(INDEX(Datos[Latitude],Comodines[[#This Row],[L&amp;LC2]]),"")</f>
        <v/>
      </c>
      <c r="B648" s="6" t="str">
        <f>IFERROR(INDEX(Datos[Longitude],Comodines[[#This Row],[L&amp;LC2]]),"")</f>
        <v/>
      </c>
    </row>
    <row r="649" spans="1:2" x14ac:dyDescent="0.25">
      <c r="A649" s="5" t="str">
        <f>IFERROR(INDEX(Datos[Latitude],Comodines[[#This Row],[L&amp;LC2]]),"")</f>
        <v/>
      </c>
      <c r="B649" s="6" t="str">
        <f>IFERROR(INDEX(Datos[Longitude],Comodines[[#This Row],[L&amp;LC2]]),"")</f>
        <v/>
      </c>
    </row>
    <row r="650" spans="1:2" x14ac:dyDescent="0.25">
      <c r="A650" s="5" t="str">
        <f>IFERROR(INDEX(Datos[Latitude],Comodines[[#This Row],[L&amp;LC2]]),"")</f>
        <v/>
      </c>
      <c r="B650" s="6" t="str">
        <f>IFERROR(INDEX(Datos[Longitude],Comodines[[#This Row],[L&amp;LC2]]),"")</f>
        <v/>
      </c>
    </row>
    <row r="651" spans="1:2" x14ac:dyDescent="0.25">
      <c r="A651" s="5" t="str">
        <f>IFERROR(INDEX(Datos[Latitude],Comodines[[#This Row],[L&amp;LC2]]),"")</f>
        <v/>
      </c>
      <c r="B651" s="6" t="str">
        <f>IFERROR(INDEX(Datos[Longitude],Comodines[[#This Row],[L&amp;LC2]]),"")</f>
        <v/>
      </c>
    </row>
    <row r="652" spans="1:2" x14ac:dyDescent="0.25">
      <c r="A652" s="5" t="str">
        <f>IFERROR(INDEX(Datos[Latitude],Comodines[[#This Row],[L&amp;LC2]]),"")</f>
        <v/>
      </c>
      <c r="B652" s="6" t="str">
        <f>IFERROR(INDEX(Datos[Longitude],Comodines[[#This Row],[L&amp;LC2]]),"")</f>
        <v/>
      </c>
    </row>
    <row r="653" spans="1:2" x14ac:dyDescent="0.25">
      <c r="A653" s="5" t="str">
        <f>IFERROR(INDEX(Datos[Latitude],Comodines[[#This Row],[L&amp;LC2]]),"")</f>
        <v/>
      </c>
      <c r="B653" s="6" t="str">
        <f>IFERROR(INDEX(Datos[Longitude],Comodines[[#This Row],[L&amp;LC2]]),"")</f>
        <v/>
      </c>
    </row>
    <row r="654" spans="1:2" x14ac:dyDescent="0.25">
      <c r="A654" s="5" t="str">
        <f>IFERROR(INDEX(Datos[Latitude],Comodines[[#This Row],[L&amp;LC2]]),"")</f>
        <v/>
      </c>
      <c r="B654" s="6" t="str">
        <f>IFERROR(INDEX(Datos[Longitude],Comodines[[#This Row],[L&amp;LC2]]),"")</f>
        <v/>
      </c>
    </row>
    <row r="655" spans="1:2" x14ac:dyDescent="0.25">
      <c r="A655" s="5" t="str">
        <f>IFERROR(INDEX(Datos[Latitude],Comodines[[#This Row],[L&amp;LC2]]),"")</f>
        <v/>
      </c>
      <c r="B655" s="6" t="str">
        <f>IFERROR(INDEX(Datos[Longitude],Comodines[[#This Row],[L&amp;LC2]]),"")</f>
        <v/>
      </c>
    </row>
    <row r="656" spans="1:2" x14ac:dyDescent="0.25">
      <c r="A656" s="5" t="str">
        <f>IFERROR(INDEX(Datos[Latitude],Comodines[[#This Row],[L&amp;LC2]]),"")</f>
        <v/>
      </c>
      <c r="B656" s="6" t="str">
        <f>IFERROR(INDEX(Datos[Longitude],Comodines[[#This Row],[L&amp;LC2]]),"")</f>
        <v/>
      </c>
    </row>
    <row r="657" spans="1:2" x14ac:dyDescent="0.25">
      <c r="A657" s="5" t="str">
        <f>IFERROR(INDEX(Datos[Latitude],Comodines[[#This Row],[L&amp;LC2]]),"")</f>
        <v/>
      </c>
      <c r="B657" s="6" t="str">
        <f>IFERROR(INDEX(Datos[Longitude],Comodines[[#This Row],[L&amp;LC2]]),"")</f>
        <v/>
      </c>
    </row>
    <row r="658" spans="1:2" x14ac:dyDescent="0.25">
      <c r="A658" s="5" t="str">
        <f>IFERROR(INDEX(Datos[Latitude],Comodines[[#This Row],[L&amp;LC2]]),"")</f>
        <v/>
      </c>
      <c r="B658" s="6" t="str">
        <f>IFERROR(INDEX(Datos[Longitude],Comodines[[#This Row],[L&amp;LC2]]),"")</f>
        <v/>
      </c>
    </row>
    <row r="659" spans="1:2" x14ac:dyDescent="0.25">
      <c r="A659" s="5" t="str">
        <f>IFERROR(INDEX(Datos[Latitude],Comodines[[#This Row],[L&amp;LC2]]),"")</f>
        <v/>
      </c>
      <c r="B659" s="6" t="str">
        <f>IFERROR(INDEX(Datos[Longitude],Comodines[[#This Row],[L&amp;LC2]]),"")</f>
        <v/>
      </c>
    </row>
    <row r="660" spans="1:2" x14ac:dyDescent="0.25">
      <c r="A660" s="5" t="str">
        <f>IFERROR(INDEX(Datos[Latitude],Comodines[[#This Row],[L&amp;LC2]]),"")</f>
        <v/>
      </c>
      <c r="B660" s="6" t="str">
        <f>IFERROR(INDEX(Datos[Longitude],Comodines[[#This Row],[L&amp;LC2]]),"")</f>
        <v/>
      </c>
    </row>
    <row r="661" spans="1:2" x14ac:dyDescent="0.25">
      <c r="A661" s="5" t="str">
        <f>IFERROR(INDEX(Datos[Latitude],Comodines[[#This Row],[L&amp;LC2]]),"")</f>
        <v/>
      </c>
      <c r="B661" s="6" t="str">
        <f>IFERROR(INDEX(Datos[Longitude],Comodines[[#This Row],[L&amp;LC2]]),"")</f>
        <v/>
      </c>
    </row>
    <row r="662" spans="1:2" x14ac:dyDescent="0.25">
      <c r="A662" s="5" t="str">
        <f>IFERROR(INDEX(Datos[Latitude],Comodines[[#This Row],[L&amp;LC2]]),"")</f>
        <v/>
      </c>
      <c r="B662" s="6" t="str">
        <f>IFERROR(INDEX(Datos[Longitude],Comodines[[#This Row],[L&amp;LC2]]),"")</f>
        <v/>
      </c>
    </row>
    <row r="663" spans="1:2" x14ac:dyDescent="0.25">
      <c r="A663" s="5" t="str">
        <f>IFERROR(INDEX(Datos[Latitude],Comodines[[#This Row],[L&amp;LC2]]),"")</f>
        <v/>
      </c>
      <c r="B663" s="6" t="str">
        <f>IFERROR(INDEX(Datos[Longitude],Comodines[[#This Row],[L&amp;LC2]]),"")</f>
        <v/>
      </c>
    </row>
    <row r="664" spans="1:2" x14ac:dyDescent="0.25">
      <c r="A664" s="5" t="str">
        <f>IFERROR(INDEX(Datos[Latitude],Comodines[[#This Row],[L&amp;LC2]]),"")</f>
        <v/>
      </c>
      <c r="B664" s="6" t="str">
        <f>IFERROR(INDEX(Datos[Longitude],Comodines[[#This Row],[L&amp;LC2]]),"")</f>
        <v/>
      </c>
    </row>
    <row r="665" spans="1:2" x14ac:dyDescent="0.25">
      <c r="A665" s="5" t="str">
        <f>IFERROR(INDEX(Datos[Latitude],Comodines[[#This Row],[L&amp;LC2]]),"")</f>
        <v/>
      </c>
      <c r="B665" s="6" t="str">
        <f>IFERROR(INDEX(Datos[Longitude],Comodines[[#This Row],[L&amp;LC2]]),"")</f>
        <v/>
      </c>
    </row>
    <row r="666" spans="1:2" x14ac:dyDescent="0.25">
      <c r="A666" s="5" t="str">
        <f>IFERROR(INDEX(Datos[Latitude],Comodines[[#This Row],[L&amp;LC2]]),"")</f>
        <v/>
      </c>
      <c r="B666" s="6" t="str">
        <f>IFERROR(INDEX(Datos[Longitude],Comodines[[#This Row],[L&amp;LC2]]),"")</f>
        <v/>
      </c>
    </row>
    <row r="667" spans="1:2" x14ac:dyDescent="0.25">
      <c r="A667" s="5" t="str">
        <f>IFERROR(INDEX(Datos[Latitude],Comodines[[#This Row],[L&amp;LC2]]),"")</f>
        <v/>
      </c>
      <c r="B667" s="6" t="str">
        <f>IFERROR(INDEX(Datos[Longitude],Comodines[[#This Row],[L&amp;LC2]]),"")</f>
        <v/>
      </c>
    </row>
    <row r="668" spans="1:2" x14ac:dyDescent="0.25">
      <c r="A668" s="5" t="str">
        <f>IFERROR(INDEX(Datos[Latitude],Comodines[[#This Row],[L&amp;LC2]]),"")</f>
        <v/>
      </c>
      <c r="B668" s="6" t="str">
        <f>IFERROR(INDEX(Datos[Longitude],Comodines[[#This Row],[L&amp;LC2]]),"")</f>
        <v/>
      </c>
    </row>
    <row r="669" spans="1:2" x14ac:dyDescent="0.25">
      <c r="A669" s="5" t="str">
        <f>IFERROR(INDEX(Datos[Latitude],Comodines[[#This Row],[L&amp;LC2]]),"")</f>
        <v/>
      </c>
      <c r="B669" s="6" t="str">
        <f>IFERROR(INDEX(Datos[Longitude],Comodines[[#This Row],[L&amp;LC2]]),"")</f>
        <v/>
      </c>
    </row>
    <row r="670" spans="1:2" x14ac:dyDescent="0.25">
      <c r="A670" s="5" t="str">
        <f>IFERROR(INDEX(Datos[Latitude],Comodines[[#This Row],[L&amp;LC2]]),"")</f>
        <v/>
      </c>
      <c r="B670" s="6" t="str">
        <f>IFERROR(INDEX(Datos[Longitude],Comodines[[#This Row],[L&amp;LC2]]),"")</f>
        <v/>
      </c>
    </row>
    <row r="671" spans="1:2" x14ac:dyDescent="0.25">
      <c r="A671" s="5" t="str">
        <f>IFERROR(INDEX(Datos[Latitude],Comodines[[#This Row],[L&amp;LC2]]),"")</f>
        <v/>
      </c>
      <c r="B671" s="6" t="str">
        <f>IFERROR(INDEX(Datos[Longitude],Comodines[[#This Row],[L&amp;LC2]]),"")</f>
        <v/>
      </c>
    </row>
    <row r="672" spans="1:2" x14ac:dyDescent="0.25">
      <c r="A672" s="5" t="str">
        <f>IFERROR(INDEX(Datos[Latitude],Comodines[[#This Row],[L&amp;LC2]]),"")</f>
        <v/>
      </c>
      <c r="B672" s="6" t="str">
        <f>IFERROR(INDEX(Datos[Longitude],Comodines[[#This Row],[L&amp;LC2]]),"")</f>
        <v/>
      </c>
    </row>
    <row r="673" spans="1:2" x14ac:dyDescent="0.25">
      <c r="A673" s="5" t="str">
        <f>IFERROR(INDEX(Datos[Latitude],Comodines[[#This Row],[L&amp;LC2]]),"")</f>
        <v/>
      </c>
      <c r="B673" s="6" t="str">
        <f>IFERROR(INDEX(Datos[Longitude],Comodines[[#This Row],[L&amp;LC2]]),"")</f>
        <v/>
      </c>
    </row>
    <row r="674" spans="1:2" x14ac:dyDescent="0.25">
      <c r="A674" s="5" t="str">
        <f>IFERROR(INDEX(Datos[Latitude],Comodines[[#This Row],[L&amp;LC2]]),"")</f>
        <v/>
      </c>
      <c r="B674" s="6" t="str">
        <f>IFERROR(INDEX(Datos[Longitude],Comodines[[#This Row],[L&amp;LC2]]),"")</f>
        <v/>
      </c>
    </row>
    <row r="675" spans="1:2" x14ac:dyDescent="0.25">
      <c r="A675" s="5" t="str">
        <f>IFERROR(INDEX(Datos[Latitude],Comodines[[#This Row],[L&amp;LC2]]),"")</f>
        <v/>
      </c>
      <c r="B675" s="6" t="str">
        <f>IFERROR(INDEX(Datos[Longitude],Comodines[[#This Row],[L&amp;LC2]]),"")</f>
        <v/>
      </c>
    </row>
    <row r="676" spans="1:2" x14ac:dyDescent="0.25">
      <c r="A676" s="5" t="str">
        <f>IFERROR(INDEX(Datos[Latitude],Comodines[[#This Row],[L&amp;LC2]]),"")</f>
        <v/>
      </c>
      <c r="B676" s="6" t="str">
        <f>IFERROR(INDEX(Datos[Longitude],Comodines[[#This Row],[L&amp;LC2]]),"")</f>
        <v/>
      </c>
    </row>
    <row r="677" spans="1:2" x14ac:dyDescent="0.25">
      <c r="A677" s="5" t="str">
        <f>IFERROR(INDEX(Datos[Latitude],Comodines[[#This Row],[L&amp;LC2]]),"")</f>
        <v/>
      </c>
      <c r="B677" s="6" t="str">
        <f>IFERROR(INDEX(Datos[Longitude],Comodines[[#This Row],[L&amp;LC2]]),"")</f>
        <v/>
      </c>
    </row>
    <row r="678" spans="1:2" x14ac:dyDescent="0.25">
      <c r="A678" s="5" t="str">
        <f>IFERROR(INDEX(Datos[Latitude],Comodines[[#This Row],[L&amp;LC2]]),"")</f>
        <v/>
      </c>
      <c r="B678" s="6" t="str">
        <f>IFERROR(INDEX(Datos[Longitude],Comodines[[#This Row],[L&amp;LC2]]),"")</f>
        <v/>
      </c>
    </row>
    <row r="679" spans="1:2" x14ac:dyDescent="0.25">
      <c r="A679" s="5" t="str">
        <f>IFERROR(INDEX(Datos[Latitude],Comodines[[#This Row],[L&amp;LC2]]),"")</f>
        <v/>
      </c>
      <c r="B679" s="6" t="str">
        <f>IFERROR(INDEX(Datos[Longitude],Comodines[[#This Row],[L&amp;LC2]]),"")</f>
        <v/>
      </c>
    </row>
    <row r="680" spans="1:2" x14ac:dyDescent="0.25">
      <c r="A680" s="5" t="str">
        <f>IFERROR(INDEX(Datos[Latitude],Comodines[[#This Row],[L&amp;LC2]]),"")</f>
        <v/>
      </c>
      <c r="B680" s="6" t="str">
        <f>IFERROR(INDEX(Datos[Longitude],Comodines[[#This Row],[L&amp;LC2]]),"")</f>
        <v/>
      </c>
    </row>
    <row r="681" spans="1:2" x14ac:dyDescent="0.25">
      <c r="A681" s="5" t="str">
        <f>IFERROR(INDEX(Datos[Latitude],Comodines[[#This Row],[L&amp;LC2]]),"")</f>
        <v/>
      </c>
      <c r="B681" s="6" t="str">
        <f>IFERROR(INDEX(Datos[Longitude],Comodines[[#This Row],[L&amp;LC2]]),"")</f>
        <v/>
      </c>
    </row>
    <row r="682" spans="1:2" x14ac:dyDescent="0.25">
      <c r="A682" s="5" t="str">
        <f>IFERROR(INDEX(Datos[Latitude],Comodines[[#This Row],[L&amp;LC2]]),"")</f>
        <v/>
      </c>
      <c r="B682" s="6" t="str">
        <f>IFERROR(INDEX(Datos[Longitude],Comodines[[#This Row],[L&amp;LC2]]),"")</f>
        <v/>
      </c>
    </row>
    <row r="683" spans="1:2" x14ac:dyDescent="0.25">
      <c r="A683" s="5" t="str">
        <f>IFERROR(INDEX(Datos[Latitude],Comodines[[#This Row],[L&amp;LC2]]),"")</f>
        <v/>
      </c>
      <c r="B683" s="6" t="str">
        <f>IFERROR(INDEX(Datos[Longitude],Comodines[[#This Row],[L&amp;LC2]]),"")</f>
        <v/>
      </c>
    </row>
    <row r="684" spans="1:2" x14ac:dyDescent="0.25">
      <c r="A684" s="5" t="str">
        <f>IFERROR(INDEX(Datos[Latitude],Comodines[[#This Row],[L&amp;LC2]]),"")</f>
        <v/>
      </c>
      <c r="B684" s="6" t="str">
        <f>IFERROR(INDEX(Datos[Longitude],Comodines[[#This Row],[L&amp;LC2]]),"")</f>
        <v/>
      </c>
    </row>
    <row r="685" spans="1:2" x14ac:dyDescent="0.25">
      <c r="A685" s="5" t="str">
        <f>IFERROR(INDEX(Datos[Latitude],Comodines[[#This Row],[L&amp;LC2]]),"")</f>
        <v/>
      </c>
      <c r="B685" s="6" t="str">
        <f>IFERROR(INDEX(Datos[Longitude],Comodines[[#This Row],[L&amp;LC2]]),"")</f>
        <v/>
      </c>
    </row>
    <row r="686" spans="1:2" x14ac:dyDescent="0.25">
      <c r="A686" s="5" t="str">
        <f>IFERROR(INDEX(Datos[Latitude],Comodines[[#This Row],[L&amp;LC2]]),"")</f>
        <v/>
      </c>
      <c r="B686" s="6" t="str">
        <f>IFERROR(INDEX(Datos[Longitude],Comodines[[#This Row],[L&amp;LC2]]),"")</f>
        <v/>
      </c>
    </row>
    <row r="687" spans="1:2" x14ac:dyDescent="0.25">
      <c r="A687" s="5" t="str">
        <f>IFERROR(INDEX(Datos[Latitude],Comodines[[#This Row],[L&amp;LC2]]),"")</f>
        <v/>
      </c>
      <c r="B687" s="6" t="str">
        <f>IFERROR(INDEX(Datos[Longitude],Comodines[[#This Row],[L&amp;LC2]]),"")</f>
        <v/>
      </c>
    </row>
    <row r="688" spans="1:2" x14ac:dyDescent="0.25">
      <c r="A688" s="5" t="str">
        <f>IFERROR(INDEX(Datos[Latitude],Comodines[[#This Row],[L&amp;LC2]]),"")</f>
        <v/>
      </c>
      <c r="B688" s="6" t="str">
        <f>IFERROR(INDEX(Datos[Longitude],Comodines[[#This Row],[L&amp;LC2]]),"")</f>
        <v/>
      </c>
    </row>
    <row r="689" spans="1:2" x14ac:dyDescent="0.25">
      <c r="A689" s="5" t="str">
        <f>IFERROR(INDEX(Datos[Latitude],Comodines[[#This Row],[L&amp;LC2]]),"")</f>
        <v/>
      </c>
      <c r="B689" s="6" t="str">
        <f>IFERROR(INDEX(Datos[Longitude],Comodines[[#This Row],[L&amp;LC2]]),"")</f>
        <v/>
      </c>
    </row>
    <row r="690" spans="1:2" x14ac:dyDescent="0.25">
      <c r="A690" s="5" t="str">
        <f>IFERROR(INDEX(Datos[Latitude],Comodines[[#This Row],[L&amp;LC2]]),"")</f>
        <v/>
      </c>
      <c r="B690" s="6" t="str">
        <f>IFERROR(INDEX(Datos[Longitude],Comodines[[#This Row],[L&amp;LC2]]),"")</f>
        <v/>
      </c>
    </row>
    <row r="691" spans="1:2" x14ac:dyDescent="0.25">
      <c r="A691" s="5" t="str">
        <f>IFERROR(INDEX(Datos[Latitude],Comodines[[#This Row],[L&amp;LC2]]),"")</f>
        <v/>
      </c>
      <c r="B691" s="6" t="str">
        <f>IFERROR(INDEX(Datos[Longitude],Comodines[[#This Row],[L&amp;LC2]]),"")</f>
        <v/>
      </c>
    </row>
    <row r="692" spans="1:2" x14ac:dyDescent="0.25">
      <c r="A692" s="5" t="str">
        <f>IFERROR(INDEX(Datos[Latitude],Comodines[[#This Row],[L&amp;LC2]]),"")</f>
        <v/>
      </c>
      <c r="B692" s="6" t="str">
        <f>IFERROR(INDEX(Datos[Longitude],Comodines[[#This Row],[L&amp;LC2]]),"")</f>
        <v/>
      </c>
    </row>
    <row r="693" spans="1:2" x14ac:dyDescent="0.25">
      <c r="A693" s="5" t="str">
        <f>IFERROR(INDEX(Datos[Latitude],Comodines[[#This Row],[L&amp;LC2]]),"")</f>
        <v/>
      </c>
      <c r="B693" s="6" t="str">
        <f>IFERROR(INDEX(Datos[Longitude],Comodines[[#This Row],[L&amp;LC2]]),"")</f>
        <v/>
      </c>
    </row>
    <row r="694" spans="1:2" x14ac:dyDescent="0.25">
      <c r="A694" s="5" t="str">
        <f>IFERROR(INDEX(Datos[Latitude],Comodines[[#This Row],[L&amp;LC2]]),"")</f>
        <v/>
      </c>
      <c r="B694" s="6" t="str">
        <f>IFERROR(INDEX(Datos[Longitude],Comodines[[#This Row],[L&amp;LC2]]),"")</f>
        <v/>
      </c>
    </row>
    <row r="695" spans="1:2" x14ac:dyDescent="0.25">
      <c r="A695" s="5" t="str">
        <f>IFERROR(INDEX(Datos[Latitude],Comodines[[#This Row],[L&amp;LC2]]),"")</f>
        <v/>
      </c>
      <c r="B695" s="6" t="str">
        <f>IFERROR(INDEX(Datos[Longitude],Comodines[[#This Row],[L&amp;LC2]]),"")</f>
        <v/>
      </c>
    </row>
    <row r="696" spans="1:2" x14ac:dyDescent="0.25">
      <c r="A696" s="5" t="str">
        <f>IFERROR(INDEX(Datos[Latitude],Comodines[[#This Row],[L&amp;LC2]]),"")</f>
        <v/>
      </c>
      <c r="B696" s="6" t="str">
        <f>IFERROR(INDEX(Datos[Longitude],Comodines[[#This Row],[L&amp;LC2]]),"")</f>
        <v/>
      </c>
    </row>
    <row r="697" spans="1:2" x14ac:dyDescent="0.25">
      <c r="A697" s="5" t="str">
        <f>IFERROR(INDEX(Datos[Latitude],Comodines[[#This Row],[L&amp;LC2]]),"")</f>
        <v/>
      </c>
      <c r="B697" s="6" t="str">
        <f>IFERROR(INDEX(Datos[Longitude],Comodines[[#This Row],[L&amp;LC2]]),"")</f>
        <v/>
      </c>
    </row>
    <row r="698" spans="1:2" x14ac:dyDescent="0.25">
      <c r="A698" s="5" t="str">
        <f>IFERROR(INDEX(Datos[Latitude],Comodines[[#This Row],[L&amp;LC2]]),"")</f>
        <v/>
      </c>
      <c r="B698" s="6" t="str">
        <f>IFERROR(INDEX(Datos[Longitude],Comodines[[#This Row],[L&amp;LC2]]),"")</f>
        <v/>
      </c>
    </row>
    <row r="699" spans="1:2" x14ac:dyDescent="0.25">
      <c r="A699" s="5" t="str">
        <f>IFERROR(INDEX(Datos[Latitude],Comodines[[#This Row],[L&amp;LC2]]),"")</f>
        <v/>
      </c>
      <c r="B699" s="6" t="str">
        <f>IFERROR(INDEX(Datos[Longitude],Comodines[[#This Row],[L&amp;LC2]]),"")</f>
        <v/>
      </c>
    </row>
    <row r="700" spans="1:2" x14ac:dyDescent="0.25">
      <c r="A700" s="5" t="str">
        <f>IFERROR(INDEX(Datos[Latitude],Comodines[[#This Row],[L&amp;LC2]]),"")</f>
        <v/>
      </c>
      <c r="B700" s="6" t="str">
        <f>IFERROR(INDEX(Datos[Longitude],Comodines[[#This Row],[L&amp;LC2]]),"")</f>
        <v/>
      </c>
    </row>
    <row r="701" spans="1:2" x14ac:dyDescent="0.25">
      <c r="A701" s="5" t="str">
        <f>IFERROR(INDEX(Datos[Latitude],Comodines[[#This Row],[L&amp;LC2]]),"")</f>
        <v/>
      </c>
      <c r="B701" s="6" t="str">
        <f>IFERROR(INDEX(Datos[Longitude],Comodines[[#This Row],[L&amp;LC2]]),"")</f>
        <v/>
      </c>
    </row>
    <row r="702" spans="1:2" x14ac:dyDescent="0.25">
      <c r="A702" s="5" t="str">
        <f>IFERROR(INDEX(Datos[Latitude],Comodines[[#This Row],[L&amp;LC2]]),"")</f>
        <v/>
      </c>
      <c r="B702" s="6" t="str">
        <f>IFERROR(INDEX(Datos[Longitude],Comodines[[#This Row],[L&amp;LC2]]),"")</f>
        <v/>
      </c>
    </row>
    <row r="703" spans="1:2" x14ac:dyDescent="0.25">
      <c r="A703" s="5" t="str">
        <f>IFERROR(INDEX(Datos[Latitude],Comodines[[#This Row],[L&amp;LC2]]),"")</f>
        <v/>
      </c>
      <c r="B703" s="6" t="str">
        <f>IFERROR(INDEX(Datos[Longitude],Comodines[[#This Row],[L&amp;LC2]]),"")</f>
        <v/>
      </c>
    </row>
    <row r="704" spans="1:2" x14ac:dyDescent="0.25">
      <c r="A704" s="5" t="str">
        <f>IFERROR(INDEX(Datos[Latitude],Comodines[[#This Row],[L&amp;LC2]]),"")</f>
        <v/>
      </c>
      <c r="B704" s="6" t="str">
        <f>IFERROR(INDEX(Datos[Longitude],Comodines[[#This Row],[L&amp;LC2]]),"")</f>
        <v/>
      </c>
    </row>
    <row r="705" spans="1:2" x14ac:dyDescent="0.25">
      <c r="A705" s="5" t="str">
        <f>IFERROR(INDEX(Datos[Latitude],Comodines[[#This Row],[L&amp;LC2]]),"")</f>
        <v/>
      </c>
      <c r="B705" s="6" t="str">
        <f>IFERROR(INDEX(Datos[Longitude],Comodines[[#This Row],[L&amp;LC2]]),"")</f>
        <v/>
      </c>
    </row>
    <row r="706" spans="1:2" x14ac:dyDescent="0.25">
      <c r="A706" s="5" t="str">
        <f>IFERROR(INDEX(Datos[Latitude],Comodines[[#This Row],[L&amp;LC2]]),"")</f>
        <v/>
      </c>
      <c r="B706" s="6" t="str">
        <f>IFERROR(INDEX(Datos[Longitude],Comodines[[#This Row],[L&amp;LC2]]),"")</f>
        <v/>
      </c>
    </row>
    <row r="707" spans="1:2" x14ac:dyDescent="0.25">
      <c r="A707" s="5" t="str">
        <f>IFERROR(INDEX(Datos[Latitude],Comodines[[#This Row],[L&amp;LC2]]),"")</f>
        <v/>
      </c>
      <c r="B707" s="6" t="str">
        <f>IFERROR(INDEX(Datos[Longitude],Comodines[[#This Row],[L&amp;LC2]]),"")</f>
        <v/>
      </c>
    </row>
    <row r="708" spans="1:2" x14ac:dyDescent="0.25">
      <c r="A708" s="5" t="str">
        <f>IFERROR(INDEX(Datos[Latitude],Comodines[[#This Row],[L&amp;LC2]]),"")</f>
        <v/>
      </c>
      <c r="B708" s="6" t="str">
        <f>IFERROR(INDEX(Datos[Longitude],Comodines[[#This Row],[L&amp;LC2]]),"")</f>
        <v/>
      </c>
    </row>
    <row r="709" spans="1:2" x14ac:dyDescent="0.25">
      <c r="A709" s="5" t="str">
        <f>IFERROR(INDEX(Datos[Latitude],Comodines[[#This Row],[L&amp;LC2]]),"")</f>
        <v/>
      </c>
      <c r="B709" s="6" t="str">
        <f>IFERROR(INDEX(Datos[Longitude],Comodines[[#This Row],[L&amp;LC2]]),"")</f>
        <v/>
      </c>
    </row>
    <row r="710" spans="1:2" x14ac:dyDescent="0.25">
      <c r="A710" s="5" t="str">
        <f>IFERROR(INDEX(Datos[Latitude],Comodines[[#This Row],[L&amp;LC2]]),"")</f>
        <v/>
      </c>
      <c r="B710" s="6" t="str">
        <f>IFERROR(INDEX(Datos[Longitude],Comodines[[#This Row],[L&amp;LC2]]),"")</f>
        <v/>
      </c>
    </row>
    <row r="711" spans="1:2" x14ac:dyDescent="0.25">
      <c r="A711" s="5" t="str">
        <f>IFERROR(INDEX(Datos[Latitude],Comodines[[#This Row],[L&amp;LC2]]),"")</f>
        <v/>
      </c>
      <c r="B711" s="6" t="str">
        <f>IFERROR(INDEX(Datos[Longitude],Comodines[[#This Row],[L&amp;LC2]]),"")</f>
        <v/>
      </c>
    </row>
    <row r="712" spans="1:2" x14ac:dyDescent="0.25">
      <c r="A712" s="5" t="str">
        <f>IFERROR(INDEX(Datos[Latitude],Comodines[[#This Row],[L&amp;LC2]]),"")</f>
        <v/>
      </c>
      <c r="B712" s="6" t="str">
        <f>IFERROR(INDEX(Datos[Longitude],Comodines[[#This Row],[L&amp;LC2]]),"")</f>
        <v/>
      </c>
    </row>
    <row r="713" spans="1:2" x14ac:dyDescent="0.25">
      <c r="A713" s="5" t="str">
        <f>IFERROR(INDEX(Datos[Latitude],Comodines[[#This Row],[L&amp;LC2]]),"")</f>
        <v/>
      </c>
      <c r="B713" s="6" t="str">
        <f>IFERROR(INDEX(Datos[Longitude],Comodines[[#This Row],[L&amp;LC2]]),"")</f>
        <v/>
      </c>
    </row>
    <row r="714" spans="1:2" x14ac:dyDescent="0.25">
      <c r="A714" s="5" t="str">
        <f>IFERROR(INDEX(Datos[Latitude],Comodines[[#This Row],[L&amp;LC2]]),"")</f>
        <v/>
      </c>
      <c r="B714" s="6" t="str">
        <f>IFERROR(INDEX(Datos[Longitude],Comodines[[#This Row],[L&amp;LC2]]),"")</f>
        <v/>
      </c>
    </row>
    <row r="715" spans="1:2" x14ac:dyDescent="0.25">
      <c r="A715" s="5" t="str">
        <f>IFERROR(INDEX(Datos[Latitude],Comodines[[#This Row],[L&amp;LC2]]),"")</f>
        <v/>
      </c>
      <c r="B715" s="6" t="str">
        <f>IFERROR(INDEX(Datos[Longitude],Comodines[[#This Row],[L&amp;LC2]]),"")</f>
        <v/>
      </c>
    </row>
    <row r="716" spans="1:2" x14ac:dyDescent="0.25">
      <c r="A716" s="5" t="str">
        <f>IFERROR(INDEX(Datos[Latitude],Comodines[[#This Row],[L&amp;LC2]]),"")</f>
        <v/>
      </c>
      <c r="B716" s="6" t="str">
        <f>IFERROR(INDEX(Datos[Longitude],Comodines[[#This Row],[L&amp;LC2]]),"")</f>
        <v/>
      </c>
    </row>
    <row r="717" spans="1:2" x14ac:dyDescent="0.25">
      <c r="A717" s="5" t="str">
        <f>IFERROR(INDEX(Datos[Latitude],Comodines[[#This Row],[L&amp;LC2]]),"")</f>
        <v/>
      </c>
      <c r="B717" s="6" t="str">
        <f>IFERROR(INDEX(Datos[Longitude],Comodines[[#This Row],[L&amp;LC2]]),"")</f>
        <v/>
      </c>
    </row>
    <row r="718" spans="1:2" x14ac:dyDescent="0.25">
      <c r="A718" s="5" t="str">
        <f>IFERROR(INDEX(Datos[Latitude],Comodines[[#This Row],[L&amp;LC2]]),"")</f>
        <v/>
      </c>
      <c r="B718" s="6" t="str">
        <f>IFERROR(INDEX(Datos[Longitude],Comodines[[#This Row],[L&amp;LC2]]),"")</f>
        <v/>
      </c>
    </row>
    <row r="719" spans="1:2" x14ac:dyDescent="0.25">
      <c r="A719" s="5" t="str">
        <f>IFERROR(INDEX(Datos[Latitude],Comodines[[#This Row],[L&amp;LC2]]),"")</f>
        <v/>
      </c>
      <c r="B719" s="6" t="str">
        <f>IFERROR(INDEX(Datos[Longitude],Comodines[[#This Row],[L&amp;LC2]]),"")</f>
        <v/>
      </c>
    </row>
    <row r="720" spans="1:2" x14ac:dyDescent="0.25">
      <c r="A720" s="5" t="str">
        <f>IFERROR(INDEX(Datos[Latitude],Comodines[[#This Row],[L&amp;LC2]]),"")</f>
        <v/>
      </c>
      <c r="B720" s="6" t="str">
        <f>IFERROR(INDEX(Datos[Longitude],Comodines[[#This Row],[L&amp;LC2]]),"")</f>
        <v/>
      </c>
    </row>
    <row r="721" spans="1:2" x14ac:dyDescent="0.25">
      <c r="A721" s="5" t="str">
        <f>IFERROR(INDEX(Datos[Latitude],Comodines[[#This Row],[L&amp;LC2]]),"")</f>
        <v/>
      </c>
      <c r="B721" s="6" t="str">
        <f>IFERROR(INDEX(Datos[Longitude],Comodines[[#This Row],[L&amp;LC2]]),"")</f>
        <v/>
      </c>
    </row>
    <row r="722" spans="1:2" x14ac:dyDescent="0.25">
      <c r="A722" s="5" t="str">
        <f>IFERROR(INDEX(Datos[Latitude],Comodines[[#This Row],[L&amp;LC2]]),"")</f>
        <v/>
      </c>
      <c r="B722" s="6" t="str">
        <f>IFERROR(INDEX(Datos[Longitude],Comodines[[#This Row],[L&amp;LC2]]),"")</f>
        <v/>
      </c>
    </row>
    <row r="723" spans="1:2" x14ac:dyDescent="0.25">
      <c r="A723" s="5" t="str">
        <f>IFERROR(INDEX(Datos[Latitude],Comodines[[#This Row],[L&amp;LC2]]),"")</f>
        <v/>
      </c>
      <c r="B723" s="6" t="str">
        <f>IFERROR(INDEX(Datos[Longitude],Comodines[[#This Row],[L&amp;LC2]]),"")</f>
        <v/>
      </c>
    </row>
    <row r="724" spans="1:2" x14ac:dyDescent="0.25">
      <c r="A724" s="5" t="str">
        <f>IFERROR(INDEX(Datos[Latitude],Comodines[[#This Row],[L&amp;LC2]]),"")</f>
        <v/>
      </c>
      <c r="B724" s="6" t="str">
        <f>IFERROR(INDEX(Datos[Longitude],Comodines[[#This Row],[L&amp;LC2]]),"")</f>
        <v/>
      </c>
    </row>
    <row r="725" spans="1:2" x14ac:dyDescent="0.25">
      <c r="A725" s="5" t="str">
        <f>IFERROR(INDEX(Datos[Latitude],Comodines[[#This Row],[L&amp;LC2]]),"")</f>
        <v/>
      </c>
      <c r="B725" s="6" t="str">
        <f>IFERROR(INDEX(Datos[Longitude],Comodines[[#This Row],[L&amp;LC2]]),"")</f>
        <v/>
      </c>
    </row>
    <row r="726" spans="1:2" x14ac:dyDescent="0.25">
      <c r="A726" s="5" t="str">
        <f>IFERROR(INDEX(Datos[Latitude],Comodines[[#This Row],[L&amp;LC2]]),"")</f>
        <v/>
      </c>
      <c r="B726" s="6" t="str">
        <f>IFERROR(INDEX(Datos[Longitude],Comodines[[#This Row],[L&amp;LC2]]),"")</f>
        <v/>
      </c>
    </row>
    <row r="727" spans="1:2" x14ac:dyDescent="0.25">
      <c r="A727" s="5" t="str">
        <f>IFERROR(INDEX(Datos[Latitude],Comodines[[#This Row],[L&amp;LC2]]),"")</f>
        <v/>
      </c>
      <c r="B727" s="6" t="str">
        <f>IFERROR(INDEX(Datos[Longitude],Comodines[[#This Row],[L&amp;LC2]]),"")</f>
        <v/>
      </c>
    </row>
    <row r="728" spans="1:2" x14ac:dyDescent="0.25">
      <c r="A728" s="5" t="str">
        <f>IFERROR(INDEX(Datos[Latitude],Comodines[[#This Row],[L&amp;LC2]]),"")</f>
        <v/>
      </c>
      <c r="B728" s="6" t="str">
        <f>IFERROR(INDEX(Datos[Longitude],Comodines[[#This Row],[L&amp;LC2]]),"")</f>
        <v/>
      </c>
    </row>
    <row r="729" spans="1:2" x14ac:dyDescent="0.25">
      <c r="A729" s="5" t="str">
        <f>IFERROR(INDEX(Datos[Latitude],Comodines[[#This Row],[L&amp;LC2]]),"")</f>
        <v/>
      </c>
      <c r="B729" s="6" t="str">
        <f>IFERROR(INDEX(Datos[Longitude],Comodines[[#This Row],[L&amp;LC2]]),"")</f>
        <v/>
      </c>
    </row>
    <row r="730" spans="1:2" x14ac:dyDescent="0.25">
      <c r="A730" s="5" t="str">
        <f>IFERROR(INDEX(Datos[Latitude],Comodines[[#This Row],[L&amp;LC2]]),"")</f>
        <v/>
      </c>
      <c r="B730" s="6" t="str">
        <f>IFERROR(INDEX(Datos[Longitude],Comodines[[#This Row],[L&amp;LC2]]),"")</f>
        <v/>
      </c>
    </row>
    <row r="731" spans="1:2" x14ac:dyDescent="0.25">
      <c r="A731" s="5" t="str">
        <f>IFERROR(INDEX(Datos[Latitude],Comodines[[#This Row],[L&amp;LC2]]),"")</f>
        <v/>
      </c>
      <c r="B731" s="6" t="str">
        <f>IFERROR(INDEX(Datos[Longitude],Comodines[[#This Row],[L&amp;LC2]]),"")</f>
        <v/>
      </c>
    </row>
    <row r="732" spans="1:2" x14ac:dyDescent="0.25">
      <c r="A732" s="5" t="str">
        <f>IFERROR(INDEX(Datos[Latitude],Comodines[[#This Row],[L&amp;LC2]]),"")</f>
        <v/>
      </c>
      <c r="B732" s="6" t="str">
        <f>IFERROR(INDEX(Datos[Longitude],Comodines[[#This Row],[L&amp;LC2]]),"")</f>
        <v/>
      </c>
    </row>
    <row r="733" spans="1:2" x14ac:dyDescent="0.25">
      <c r="A733" s="5" t="str">
        <f>IFERROR(INDEX(Datos[Latitude],Comodines[[#This Row],[L&amp;LC2]]),"")</f>
        <v/>
      </c>
      <c r="B733" s="6" t="str">
        <f>IFERROR(INDEX(Datos[Longitude],Comodines[[#This Row],[L&amp;LC2]]),"")</f>
        <v/>
      </c>
    </row>
    <row r="734" spans="1:2" x14ac:dyDescent="0.25">
      <c r="A734" s="5" t="str">
        <f>IFERROR(INDEX(Datos[Latitude],Comodines[[#This Row],[L&amp;LC2]]),"")</f>
        <v/>
      </c>
      <c r="B734" s="6" t="str">
        <f>IFERROR(INDEX(Datos[Longitude],Comodines[[#This Row],[L&amp;LC2]]),"")</f>
        <v/>
      </c>
    </row>
    <row r="735" spans="1:2" x14ac:dyDescent="0.25">
      <c r="A735" s="5" t="str">
        <f>IFERROR(INDEX(Datos[Latitude],Comodines[[#This Row],[L&amp;LC2]]),"")</f>
        <v/>
      </c>
      <c r="B735" s="6" t="str">
        <f>IFERROR(INDEX(Datos[Longitude],Comodines[[#This Row],[L&amp;LC2]]),"")</f>
        <v/>
      </c>
    </row>
    <row r="736" spans="1:2" x14ac:dyDescent="0.25">
      <c r="A736" s="5" t="str">
        <f>IFERROR(INDEX(Datos[Latitude],Comodines[[#This Row],[L&amp;LC2]]),"")</f>
        <v/>
      </c>
      <c r="B736" s="6" t="str">
        <f>IFERROR(INDEX(Datos[Longitude],Comodines[[#This Row],[L&amp;LC2]]),"")</f>
        <v/>
      </c>
    </row>
    <row r="737" spans="1:2" x14ac:dyDescent="0.25">
      <c r="A737" s="5" t="str">
        <f>IFERROR(INDEX(Datos[Latitude],Comodines[[#This Row],[L&amp;LC2]]),"")</f>
        <v/>
      </c>
      <c r="B737" s="6" t="str">
        <f>IFERROR(INDEX(Datos[Longitude],Comodines[[#This Row],[L&amp;LC2]]),"")</f>
        <v/>
      </c>
    </row>
    <row r="738" spans="1:2" x14ac:dyDescent="0.25">
      <c r="A738" s="5" t="str">
        <f>IFERROR(INDEX(Datos[Latitude],Comodines[[#This Row],[L&amp;LC2]]),"")</f>
        <v/>
      </c>
      <c r="B738" s="6" t="str">
        <f>IFERROR(INDEX(Datos[Longitude],Comodines[[#This Row],[L&amp;LC2]]),"")</f>
        <v/>
      </c>
    </row>
    <row r="739" spans="1:2" x14ac:dyDescent="0.25">
      <c r="A739" s="5" t="str">
        <f>IFERROR(INDEX(Datos[Latitude],Comodines[[#This Row],[L&amp;LC2]]),"")</f>
        <v/>
      </c>
      <c r="B739" s="6" t="str">
        <f>IFERROR(INDEX(Datos[Longitude],Comodines[[#This Row],[L&amp;LC2]]),"")</f>
        <v/>
      </c>
    </row>
    <row r="740" spans="1:2" x14ac:dyDescent="0.25">
      <c r="A740" s="5" t="str">
        <f>IFERROR(INDEX(Datos[Latitude],Comodines[[#This Row],[L&amp;LC2]]),"")</f>
        <v/>
      </c>
      <c r="B740" s="6" t="str">
        <f>IFERROR(INDEX(Datos[Longitude],Comodines[[#This Row],[L&amp;LC2]]),"")</f>
        <v/>
      </c>
    </row>
    <row r="741" spans="1:2" x14ac:dyDescent="0.25">
      <c r="A741" s="5" t="str">
        <f>IFERROR(INDEX(Datos[Latitude],Comodines[[#This Row],[L&amp;LC2]]),"")</f>
        <v/>
      </c>
      <c r="B741" s="6" t="str">
        <f>IFERROR(INDEX(Datos[Longitude],Comodines[[#This Row],[L&amp;LC2]]),"")</f>
        <v/>
      </c>
    </row>
    <row r="742" spans="1:2" x14ac:dyDescent="0.25">
      <c r="A742" s="5" t="str">
        <f>IFERROR(INDEX(Datos[Latitude],Comodines[[#This Row],[L&amp;LC2]]),"")</f>
        <v/>
      </c>
      <c r="B742" s="6" t="str">
        <f>IFERROR(INDEX(Datos[Longitude],Comodines[[#This Row],[L&amp;LC2]]),"")</f>
        <v/>
      </c>
    </row>
    <row r="743" spans="1:2" x14ac:dyDescent="0.25">
      <c r="A743" s="5" t="str">
        <f>IFERROR(INDEX(Datos[Latitude],Comodines[[#This Row],[L&amp;LC2]]),"")</f>
        <v/>
      </c>
      <c r="B743" s="6" t="str">
        <f>IFERROR(INDEX(Datos[Longitude],Comodines[[#This Row],[L&amp;LC2]]),"")</f>
        <v/>
      </c>
    </row>
    <row r="744" spans="1:2" x14ac:dyDescent="0.25">
      <c r="A744" s="5" t="str">
        <f>IFERROR(INDEX(Datos[Latitude],Comodines[[#This Row],[L&amp;LC2]]),"")</f>
        <v/>
      </c>
      <c r="B744" s="6" t="str">
        <f>IFERROR(INDEX(Datos[Longitude],Comodines[[#This Row],[L&amp;LC2]]),"")</f>
        <v/>
      </c>
    </row>
    <row r="745" spans="1:2" x14ac:dyDescent="0.25">
      <c r="A745" s="5" t="str">
        <f>IFERROR(INDEX(Datos[Latitude],Comodines[[#This Row],[L&amp;LC2]]),"")</f>
        <v/>
      </c>
      <c r="B745" s="6" t="str">
        <f>IFERROR(INDEX(Datos[Longitude],Comodines[[#This Row],[L&amp;LC2]]),"")</f>
        <v/>
      </c>
    </row>
    <row r="746" spans="1:2" x14ac:dyDescent="0.25">
      <c r="A746" s="5" t="str">
        <f>IFERROR(INDEX(Datos[Latitude],Comodines[[#This Row],[L&amp;LC2]]),"")</f>
        <v/>
      </c>
      <c r="B746" s="6" t="str">
        <f>IFERROR(INDEX(Datos[Longitude],Comodines[[#This Row],[L&amp;LC2]]),"")</f>
        <v/>
      </c>
    </row>
    <row r="747" spans="1:2" x14ac:dyDescent="0.25">
      <c r="A747" s="5" t="str">
        <f>IFERROR(INDEX(Datos[Latitude],Comodines[[#This Row],[L&amp;LC2]]),"")</f>
        <v/>
      </c>
      <c r="B747" s="6" t="str">
        <f>IFERROR(INDEX(Datos[Longitude],Comodines[[#This Row],[L&amp;LC2]]),"")</f>
        <v/>
      </c>
    </row>
    <row r="748" spans="1:2" x14ac:dyDescent="0.25">
      <c r="A748" s="5" t="str">
        <f>IFERROR(INDEX(Datos[Latitude],Comodines[[#This Row],[L&amp;LC2]]),"")</f>
        <v/>
      </c>
      <c r="B748" s="6" t="str">
        <f>IFERROR(INDEX(Datos[Longitude],Comodines[[#This Row],[L&amp;LC2]]),"")</f>
        <v/>
      </c>
    </row>
    <row r="749" spans="1:2" x14ac:dyDescent="0.25">
      <c r="A749" s="5" t="str">
        <f>IFERROR(INDEX(Datos[Latitude],Comodines[[#This Row],[L&amp;LC2]]),"")</f>
        <v/>
      </c>
      <c r="B749" s="6" t="str">
        <f>IFERROR(INDEX(Datos[Longitude],Comodines[[#This Row],[L&amp;LC2]]),"")</f>
        <v/>
      </c>
    </row>
    <row r="750" spans="1:2" x14ac:dyDescent="0.25">
      <c r="A750" s="5" t="str">
        <f>IFERROR(INDEX(Datos[Latitude],Comodines[[#This Row],[L&amp;LC2]]),"")</f>
        <v/>
      </c>
      <c r="B750" s="6" t="str">
        <f>IFERROR(INDEX(Datos[Longitude],Comodines[[#This Row],[L&amp;LC2]]),"")</f>
        <v/>
      </c>
    </row>
    <row r="751" spans="1:2" x14ac:dyDescent="0.25">
      <c r="A751" s="5" t="str">
        <f>IFERROR(INDEX(Datos[Latitude],Comodines[[#This Row],[L&amp;LC2]]),"")</f>
        <v/>
      </c>
      <c r="B751" s="6" t="str">
        <f>IFERROR(INDEX(Datos[Longitude],Comodines[[#This Row],[L&amp;LC2]]),"")</f>
        <v/>
      </c>
    </row>
    <row r="752" spans="1:2" x14ac:dyDescent="0.25">
      <c r="A752" s="5" t="str">
        <f>IFERROR(INDEX(Datos[Latitude],Comodines[[#This Row],[L&amp;LC2]]),"")</f>
        <v/>
      </c>
      <c r="B752" s="6" t="str">
        <f>IFERROR(INDEX(Datos[Longitude],Comodines[[#This Row],[L&amp;LC2]]),"")</f>
        <v/>
      </c>
    </row>
    <row r="753" spans="1:2" x14ac:dyDescent="0.25">
      <c r="A753" s="5" t="str">
        <f>IFERROR(INDEX(Datos[Latitude],Comodines[[#This Row],[L&amp;LC2]]),"")</f>
        <v/>
      </c>
      <c r="B753" s="6" t="str">
        <f>IFERROR(INDEX(Datos[Longitude],Comodines[[#This Row],[L&amp;LC2]]),"")</f>
        <v/>
      </c>
    </row>
    <row r="754" spans="1:2" x14ac:dyDescent="0.25">
      <c r="A754" s="5" t="str">
        <f>IFERROR(INDEX(Datos[Latitude],Comodines[[#This Row],[L&amp;LC2]]),"")</f>
        <v/>
      </c>
      <c r="B754" s="6" t="str">
        <f>IFERROR(INDEX(Datos[Longitude],Comodines[[#This Row],[L&amp;LC2]]),"")</f>
        <v/>
      </c>
    </row>
    <row r="755" spans="1:2" x14ac:dyDescent="0.25">
      <c r="A755" s="5" t="str">
        <f>IFERROR(INDEX(Datos[Latitude],Comodines[[#This Row],[L&amp;LC2]]),"")</f>
        <v/>
      </c>
      <c r="B755" s="6" t="str">
        <f>IFERROR(INDEX(Datos[Longitude],Comodines[[#This Row],[L&amp;LC2]]),"")</f>
        <v/>
      </c>
    </row>
    <row r="756" spans="1:2" x14ac:dyDescent="0.25">
      <c r="A756" s="5" t="str">
        <f>IFERROR(INDEX(Datos[Latitude],Comodines[[#This Row],[L&amp;LC2]]),"")</f>
        <v/>
      </c>
      <c r="B756" s="6" t="str">
        <f>IFERROR(INDEX(Datos[Longitude],Comodines[[#This Row],[L&amp;LC2]]),"")</f>
        <v/>
      </c>
    </row>
    <row r="757" spans="1:2" x14ac:dyDescent="0.25">
      <c r="A757" s="5" t="str">
        <f>IFERROR(INDEX(Datos[Latitude],Comodines[[#This Row],[L&amp;LC2]]),"")</f>
        <v/>
      </c>
      <c r="B757" s="6" t="str">
        <f>IFERROR(INDEX(Datos[Longitude],Comodines[[#This Row],[L&amp;LC2]]),"")</f>
        <v/>
      </c>
    </row>
    <row r="758" spans="1:2" x14ac:dyDescent="0.25">
      <c r="A758" s="5" t="str">
        <f>IFERROR(INDEX(Datos[Latitude],Comodines[[#This Row],[L&amp;LC2]]),"")</f>
        <v/>
      </c>
      <c r="B758" s="6" t="str">
        <f>IFERROR(INDEX(Datos[Longitude],Comodines[[#This Row],[L&amp;LC2]]),"")</f>
        <v/>
      </c>
    </row>
    <row r="759" spans="1:2" x14ac:dyDescent="0.25">
      <c r="A759" s="5" t="str">
        <f>IFERROR(INDEX(Datos[Latitude],Comodines[[#This Row],[L&amp;LC2]]),"")</f>
        <v/>
      </c>
      <c r="B759" s="6" t="str">
        <f>IFERROR(INDEX(Datos[Longitude],Comodines[[#This Row],[L&amp;LC2]]),"")</f>
        <v/>
      </c>
    </row>
    <row r="760" spans="1:2" x14ac:dyDescent="0.25">
      <c r="A760" s="5" t="str">
        <f>IFERROR(INDEX(Datos[Latitude],Comodines[[#This Row],[L&amp;LC2]]),"")</f>
        <v/>
      </c>
      <c r="B760" s="6" t="str">
        <f>IFERROR(INDEX(Datos[Longitude],Comodines[[#This Row],[L&amp;LC2]]),"")</f>
        <v/>
      </c>
    </row>
    <row r="761" spans="1:2" x14ac:dyDescent="0.25">
      <c r="A761" s="5" t="str">
        <f>IFERROR(INDEX(Datos[Latitude],Comodines[[#This Row],[L&amp;LC2]]),"")</f>
        <v/>
      </c>
      <c r="B761" s="6" t="str">
        <f>IFERROR(INDEX(Datos[Longitude],Comodines[[#This Row],[L&amp;LC2]]),"")</f>
        <v/>
      </c>
    </row>
    <row r="762" spans="1:2" x14ac:dyDescent="0.25">
      <c r="A762" s="5" t="str">
        <f>IFERROR(INDEX(Datos[Latitude],Comodines[[#This Row],[L&amp;LC2]]),"")</f>
        <v/>
      </c>
      <c r="B762" s="6" t="str">
        <f>IFERROR(INDEX(Datos[Longitude],Comodines[[#This Row],[L&amp;LC2]]),"")</f>
        <v/>
      </c>
    </row>
    <row r="763" spans="1:2" x14ac:dyDescent="0.25">
      <c r="A763" s="5" t="str">
        <f>IFERROR(INDEX(Datos[Latitude],Comodines[[#This Row],[L&amp;LC2]]),"")</f>
        <v/>
      </c>
      <c r="B763" s="6" t="str">
        <f>IFERROR(INDEX(Datos[Longitude],Comodines[[#This Row],[L&amp;LC2]]),"")</f>
        <v/>
      </c>
    </row>
    <row r="764" spans="1:2" x14ac:dyDescent="0.25">
      <c r="A764" s="5" t="str">
        <f>IFERROR(INDEX(Datos[Latitude],Comodines[[#This Row],[L&amp;LC2]]),"")</f>
        <v/>
      </c>
      <c r="B764" s="6" t="str">
        <f>IFERROR(INDEX(Datos[Longitude],Comodines[[#This Row],[L&amp;LC2]]),"")</f>
        <v/>
      </c>
    </row>
    <row r="765" spans="1:2" x14ac:dyDescent="0.25">
      <c r="A765" s="5" t="str">
        <f>IFERROR(INDEX(Datos[Latitude],Comodines[[#This Row],[L&amp;LC2]]),"")</f>
        <v/>
      </c>
      <c r="B765" s="6" t="str">
        <f>IFERROR(INDEX(Datos[Longitude],Comodines[[#This Row],[L&amp;LC2]]),"")</f>
        <v/>
      </c>
    </row>
    <row r="766" spans="1:2" x14ac:dyDescent="0.25">
      <c r="A766" s="5" t="str">
        <f>IFERROR(INDEX(Datos[Latitude],Comodines[[#This Row],[L&amp;LC2]]),"")</f>
        <v/>
      </c>
      <c r="B766" s="6" t="str">
        <f>IFERROR(INDEX(Datos[Longitude],Comodines[[#This Row],[L&amp;LC2]]),"")</f>
        <v/>
      </c>
    </row>
    <row r="767" spans="1:2" x14ac:dyDescent="0.25">
      <c r="A767" s="5" t="str">
        <f>IFERROR(INDEX(Datos[Latitude],Comodines[[#This Row],[L&amp;LC2]]),"")</f>
        <v/>
      </c>
      <c r="B767" s="6" t="str">
        <f>IFERROR(INDEX(Datos[Longitude],Comodines[[#This Row],[L&amp;LC2]]),"")</f>
        <v/>
      </c>
    </row>
    <row r="768" spans="1:2" x14ac:dyDescent="0.25">
      <c r="A768" s="5" t="str">
        <f>IFERROR(INDEX(Datos[Latitude],Comodines[[#This Row],[L&amp;LC2]]),"")</f>
        <v/>
      </c>
      <c r="B768" s="6" t="str">
        <f>IFERROR(INDEX(Datos[Longitude],Comodines[[#This Row],[L&amp;LC2]]),"")</f>
        <v/>
      </c>
    </row>
    <row r="769" spans="1:2" x14ac:dyDescent="0.25">
      <c r="A769" s="5" t="str">
        <f>IFERROR(INDEX(Datos[Latitude],Comodines[[#This Row],[L&amp;LC2]]),"")</f>
        <v/>
      </c>
      <c r="B769" s="6" t="str">
        <f>IFERROR(INDEX(Datos[Longitude],Comodines[[#This Row],[L&amp;LC2]]),"")</f>
        <v/>
      </c>
    </row>
    <row r="770" spans="1:2" x14ac:dyDescent="0.25">
      <c r="A770" s="5" t="str">
        <f>IFERROR(INDEX(Datos[Latitude],Comodines[[#This Row],[L&amp;LC2]]),"")</f>
        <v/>
      </c>
      <c r="B770" s="6" t="str">
        <f>IFERROR(INDEX(Datos[Longitude],Comodines[[#This Row],[L&amp;LC2]]),"")</f>
        <v/>
      </c>
    </row>
    <row r="771" spans="1:2" x14ac:dyDescent="0.25">
      <c r="A771" s="5" t="str">
        <f>IFERROR(INDEX(Datos[Latitude],Comodines[[#This Row],[L&amp;LC2]]),"")</f>
        <v/>
      </c>
      <c r="B771" s="6" t="str">
        <f>IFERROR(INDEX(Datos[Longitude],Comodines[[#This Row],[L&amp;LC2]]),"")</f>
        <v/>
      </c>
    </row>
    <row r="772" spans="1:2" x14ac:dyDescent="0.25">
      <c r="A772" s="5" t="str">
        <f>IFERROR(INDEX(Datos[Latitude],Comodines[[#This Row],[L&amp;LC2]]),"")</f>
        <v/>
      </c>
      <c r="B772" s="6" t="str">
        <f>IFERROR(INDEX(Datos[Longitude],Comodines[[#This Row],[L&amp;LC2]]),"")</f>
        <v/>
      </c>
    </row>
    <row r="773" spans="1:2" x14ac:dyDescent="0.25">
      <c r="A773" s="5" t="str">
        <f>IFERROR(INDEX(Datos[Latitude],Comodines[[#This Row],[L&amp;LC2]]),"")</f>
        <v/>
      </c>
      <c r="B773" s="6" t="str">
        <f>IFERROR(INDEX(Datos[Longitude],Comodines[[#This Row],[L&amp;LC2]]),"")</f>
        <v/>
      </c>
    </row>
    <row r="774" spans="1:2" x14ac:dyDescent="0.25">
      <c r="A774" s="5" t="str">
        <f>IFERROR(INDEX(Datos[Latitude],Comodines[[#This Row],[L&amp;LC2]]),"")</f>
        <v/>
      </c>
      <c r="B774" s="6" t="str">
        <f>IFERROR(INDEX(Datos[Longitude],Comodines[[#This Row],[L&amp;LC2]]),"")</f>
        <v/>
      </c>
    </row>
    <row r="775" spans="1:2" x14ac:dyDescent="0.25">
      <c r="A775" s="5" t="str">
        <f>IFERROR(INDEX(Datos[Latitude],Comodines[[#This Row],[L&amp;LC2]]),"")</f>
        <v/>
      </c>
      <c r="B775" s="6" t="str">
        <f>IFERROR(INDEX(Datos[Longitude],Comodines[[#This Row],[L&amp;LC2]]),"")</f>
        <v/>
      </c>
    </row>
    <row r="776" spans="1:2" x14ac:dyDescent="0.25">
      <c r="A776" s="5" t="str">
        <f>IFERROR(INDEX(Datos[Latitude],Comodines[[#This Row],[L&amp;LC2]]),"")</f>
        <v/>
      </c>
      <c r="B776" s="6" t="str">
        <f>IFERROR(INDEX(Datos[Longitude],Comodines[[#This Row],[L&amp;LC2]]),"")</f>
        <v/>
      </c>
    </row>
    <row r="777" spans="1:2" x14ac:dyDescent="0.25">
      <c r="A777" s="5" t="str">
        <f>IFERROR(INDEX(Datos[Latitude],Comodines[[#This Row],[L&amp;LC2]]),"")</f>
        <v/>
      </c>
      <c r="B777" s="6" t="str">
        <f>IFERROR(INDEX(Datos[Longitude],Comodines[[#This Row],[L&amp;LC2]]),"")</f>
        <v/>
      </c>
    </row>
    <row r="778" spans="1:2" x14ac:dyDescent="0.25">
      <c r="A778" s="5" t="str">
        <f>IFERROR(INDEX(Datos[Latitude],Comodines[[#This Row],[L&amp;LC2]]),"")</f>
        <v/>
      </c>
      <c r="B778" s="6" t="str">
        <f>IFERROR(INDEX(Datos[Longitude],Comodines[[#This Row],[L&amp;LC2]]),"")</f>
        <v/>
      </c>
    </row>
    <row r="779" spans="1:2" x14ac:dyDescent="0.25">
      <c r="A779" s="5" t="str">
        <f>IFERROR(INDEX(Datos[Latitude],Comodines[[#This Row],[L&amp;LC2]]),"")</f>
        <v/>
      </c>
      <c r="B779" s="6" t="str">
        <f>IFERROR(INDEX(Datos[Longitude],Comodines[[#This Row],[L&amp;LC2]]),"")</f>
        <v/>
      </c>
    </row>
    <row r="780" spans="1:2" x14ac:dyDescent="0.25">
      <c r="A780" s="5" t="str">
        <f>IFERROR(INDEX(Datos[Latitude],Comodines[[#This Row],[L&amp;LC2]]),"")</f>
        <v/>
      </c>
      <c r="B780" s="6" t="str">
        <f>IFERROR(INDEX(Datos[Longitude],Comodines[[#This Row],[L&amp;LC2]]),"")</f>
        <v/>
      </c>
    </row>
    <row r="781" spans="1:2" x14ac:dyDescent="0.25">
      <c r="A781" s="5" t="str">
        <f>IFERROR(INDEX(Datos[Latitude],Comodines[[#This Row],[L&amp;LC2]]),"")</f>
        <v/>
      </c>
      <c r="B781" s="6" t="str">
        <f>IFERROR(INDEX(Datos[Longitude],Comodines[[#This Row],[L&amp;LC2]]),"")</f>
        <v/>
      </c>
    </row>
    <row r="782" spans="1:2" x14ac:dyDescent="0.25">
      <c r="A782" s="5" t="str">
        <f>IFERROR(INDEX(Datos[Latitude],Comodines[[#This Row],[L&amp;LC2]]),"")</f>
        <v/>
      </c>
      <c r="B782" s="6" t="str">
        <f>IFERROR(INDEX(Datos[Longitude],Comodines[[#This Row],[L&amp;LC2]]),"")</f>
        <v/>
      </c>
    </row>
    <row r="783" spans="1:2" x14ac:dyDescent="0.25">
      <c r="A783" s="5" t="str">
        <f>IFERROR(INDEX(Datos[Latitude],Comodines[[#This Row],[L&amp;LC2]]),"")</f>
        <v/>
      </c>
      <c r="B783" s="6" t="str">
        <f>IFERROR(INDEX(Datos[Longitude],Comodines[[#This Row],[L&amp;LC2]]),"")</f>
        <v/>
      </c>
    </row>
    <row r="784" spans="1:2" x14ac:dyDescent="0.25">
      <c r="A784" s="5" t="str">
        <f>IFERROR(INDEX(Datos[Latitude],Comodines[[#This Row],[L&amp;LC2]]),"")</f>
        <v/>
      </c>
      <c r="B784" s="6" t="str">
        <f>IFERROR(INDEX(Datos[Longitude],Comodines[[#This Row],[L&amp;LC2]]),"")</f>
        <v/>
      </c>
    </row>
    <row r="785" spans="1:2" x14ac:dyDescent="0.25">
      <c r="A785" s="5" t="str">
        <f>IFERROR(INDEX(Datos[Latitude],Comodines[[#This Row],[L&amp;LC2]]),"")</f>
        <v/>
      </c>
      <c r="B785" s="6" t="str">
        <f>IFERROR(INDEX(Datos[Longitude],Comodines[[#This Row],[L&amp;LC2]]),"")</f>
        <v/>
      </c>
    </row>
    <row r="786" spans="1:2" x14ac:dyDescent="0.25">
      <c r="A786" s="5" t="str">
        <f>IFERROR(INDEX(Datos[Latitude],Comodines[[#This Row],[L&amp;LC2]]),"")</f>
        <v/>
      </c>
      <c r="B786" s="6" t="str">
        <f>IFERROR(INDEX(Datos[Longitude],Comodines[[#This Row],[L&amp;LC2]]),"")</f>
        <v/>
      </c>
    </row>
    <row r="787" spans="1:2" x14ac:dyDescent="0.25">
      <c r="A787" s="5" t="str">
        <f>IFERROR(INDEX(Datos[Latitude],Comodines[[#This Row],[L&amp;LC2]]),"")</f>
        <v/>
      </c>
      <c r="B787" s="6" t="str">
        <f>IFERROR(INDEX(Datos[Longitude],Comodines[[#This Row],[L&amp;LC2]]),"")</f>
        <v/>
      </c>
    </row>
    <row r="788" spans="1:2" x14ac:dyDescent="0.25">
      <c r="A788" s="5" t="str">
        <f>IFERROR(INDEX(Datos[Latitude],Comodines[[#This Row],[L&amp;LC2]]),"")</f>
        <v/>
      </c>
      <c r="B788" s="6" t="str">
        <f>IFERROR(INDEX(Datos[Longitude],Comodines[[#This Row],[L&amp;LC2]]),"")</f>
        <v/>
      </c>
    </row>
    <row r="789" spans="1:2" x14ac:dyDescent="0.25">
      <c r="A789" s="5" t="str">
        <f>IFERROR(INDEX(Datos[Latitude],Comodines[[#This Row],[L&amp;LC2]]),"")</f>
        <v/>
      </c>
      <c r="B789" s="6" t="str">
        <f>IFERROR(INDEX(Datos[Longitude],Comodines[[#This Row],[L&amp;LC2]]),"")</f>
        <v/>
      </c>
    </row>
    <row r="790" spans="1:2" x14ac:dyDescent="0.25">
      <c r="A790" s="5" t="str">
        <f>IFERROR(INDEX(Datos[Latitude],Comodines[[#This Row],[L&amp;LC2]]),"")</f>
        <v/>
      </c>
      <c r="B790" s="6" t="str">
        <f>IFERROR(INDEX(Datos[Longitude],Comodines[[#This Row],[L&amp;LC2]]),"")</f>
        <v/>
      </c>
    </row>
    <row r="791" spans="1:2" x14ac:dyDescent="0.25">
      <c r="A791" s="5" t="str">
        <f>IFERROR(INDEX(Datos[Latitude],Comodines[[#This Row],[L&amp;LC2]]),"")</f>
        <v/>
      </c>
      <c r="B791" s="6" t="str">
        <f>IFERROR(INDEX(Datos[Longitude],Comodines[[#This Row],[L&amp;LC2]]),"")</f>
        <v/>
      </c>
    </row>
    <row r="792" spans="1:2" x14ac:dyDescent="0.25">
      <c r="A792" s="5" t="str">
        <f>IFERROR(INDEX(Datos[Latitude],Comodines[[#This Row],[L&amp;LC2]]),"")</f>
        <v/>
      </c>
      <c r="B792" s="6" t="str">
        <f>IFERROR(INDEX(Datos[Longitude],Comodines[[#This Row],[L&amp;LC2]]),"")</f>
        <v/>
      </c>
    </row>
    <row r="793" spans="1:2" x14ac:dyDescent="0.25">
      <c r="A793" s="5" t="str">
        <f>IFERROR(INDEX(Datos[Latitude],Comodines[[#This Row],[L&amp;LC2]]),"")</f>
        <v/>
      </c>
      <c r="B793" s="6" t="str">
        <f>IFERROR(INDEX(Datos[Longitude],Comodines[[#This Row],[L&amp;LC2]]),"")</f>
        <v/>
      </c>
    </row>
    <row r="794" spans="1:2" x14ac:dyDescent="0.25">
      <c r="A794" s="5" t="str">
        <f>IFERROR(INDEX(Datos[Latitude],Comodines[[#This Row],[L&amp;LC2]]),"")</f>
        <v/>
      </c>
      <c r="B794" s="6" t="str">
        <f>IFERROR(INDEX(Datos[Longitude],Comodines[[#This Row],[L&amp;LC2]]),"")</f>
        <v/>
      </c>
    </row>
    <row r="795" spans="1:2" x14ac:dyDescent="0.25">
      <c r="A795" s="5" t="str">
        <f>IFERROR(INDEX(Datos[Latitude],Comodines[[#This Row],[L&amp;LC2]]),"")</f>
        <v/>
      </c>
      <c r="B795" s="6" t="str">
        <f>IFERROR(INDEX(Datos[Longitude],Comodines[[#This Row],[L&amp;LC2]]),"")</f>
        <v/>
      </c>
    </row>
    <row r="796" spans="1:2" x14ac:dyDescent="0.25">
      <c r="A796" s="5" t="str">
        <f>IFERROR(INDEX(Datos[Latitude],Comodines[[#This Row],[L&amp;LC2]]),"")</f>
        <v/>
      </c>
      <c r="B796" s="6" t="str">
        <f>IFERROR(INDEX(Datos[Longitude],Comodines[[#This Row],[L&amp;LC2]]),"")</f>
        <v/>
      </c>
    </row>
    <row r="797" spans="1:2" x14ac:dyDescent="0.25">
      <c r="A797" s="5" t="str">
        <f>IFERROR(INDEX(Datos[Latitude],Comodines[[#This Row],[L&amp;LC2]]),"")</f>
        <v/>
      </c>
      <c r="B797" s="6" t="str">
        <f>IFERROR(INDEX(Datos[Longitude],Comodines[[#This Row],[L&amp;LC2]]),"")</f>
        <v/>
      </c>
    </row>
    <row r="798" spans="1:2" x14ac:dyDescent="0.25">
      <c r="A798" s="5" t="str">
        <f>IFERROR(INDEX(Datos[Latitude],Comodines[[#This Row],[L&amp;LC2]]),"")</f>
        <v/>
      </c>
      <c r="B798" s="6" t="str">
        <f>IFERROR(INDEX(Datos[Longitude],Comodines[[#This Row],[L&amp;LC2]]),"")</f>
        <v/>
      </c>
    </row>
    <row r="799" spans="1:2" x14ac:dyDescent="0.25">
      <c r="A799" s="5" t="str">
        <f>IFERROR(INDEX(Datos[Latitude],Comodines[[#This Row],[L&amp;LC2]]),"")</f>
        <v/>
      </c>
      <c r="B799" s="6" t="str">
        <f>IFERROR(INDEX(Datos[Longitude],Comodines[[#This Row],[L&amp;LC2]]),"")</f>
        <v/>
      </c>
    </row>
    <row r="800" spans="1:2" x14ac:dyDescent="0.25">
      <c r="A800" s="5" t="str">
        <f>IFERROR(INDEX(Datos[Latitude],Comodines[[#This Row],[L&amp;LC2]]),"")</f>
        <v/>
      </c>
      <c r="B800" s="6" t="str">
        <f>IFERROR(INDEX(Datos[Longitude],Comodines[[#This Row],[L&amp;LC2]]),"")</f>
        <v/>
      </c>
    </row>
    <row r="801" spans="1:2" x14ac:dyDescent="0.25">
      <c r="A801" s="5" t="str">
        <f>IFERROR(INDEX(Datos[Latitude],Comodines[[#This Row],[L&amp;LC2]]),"")</f>
        <v/>
      </c>
      <c r="B801" s="6" t="str">
        <f>IFERROR(INDEX(Datos[Longitude],Comodines[[#This Row],[L&amp;LC2]]),"")</f>
        <v/>
      </c>
    </row>
    <row r="802" spans="1:2" x14ac:dyDescent="0.25">
      <c r="A802" s="5" t="str">
        <f>IFERROR(INDEX(Datos[Latitude],Comodines[[#This Row],[L&amp;LC2]]),"")</f>
        <v/>
      </c>
      <c r="B802" s="6" t="str">
        <f>IFERROR(INDEX(Datos[Longitude],Comodines[[#This Row],[L&amp;LC2]]),"")</f>
        <v/>
      </c>
    </row>
    <row r="803" spans="1:2" x14ac:dyDescent="0.25">
      <c r="A803" s="5" t="str">
        <f>IFERROR(INDEX(Datos[Latitude],Comodines[[#This Row],[L&amp;LC2]]),"")</f>
        <v/>
      </c>
      <c r="B803" s="6" t="str">
        <f>IFERROR(INDEX(Datos[Longitude],Comodines[[#This Row],[L&amp;LC2]]),"")</f>
        <v/>
      </c>
    </row>
    <row r="804" spans="1:2" x14ac:dyDescent="0.25">
      <c r="A804" s="5" t="str">
        <f>IFERROR(INDEX(Datos[Latitude],Comodines[[#This Row],[L&amp;LC2]]),"")</f>
        <v/>
      </c>
      <c r="B804" s="6" t="str">
        <f>IFERROR(INDEX(Datos[Longitude],Comodines[[#This Row],[L&amp;LC2]]),"")</f>
        <v/>
      </c>
    </row>
    <row r="805" spans="1:2" x14ac:dyDescent="0.25">
      <c r="A805" s="5" t="str">
        <f>IFERROR(INDEX(Datos[Latitude],Comodines[[#This Row],[L&amp;LC2]]),"")</f>
        <v/>
      </c>
      <c r="B805" s="6" t="str">
        <f>IFERROR(INDEX(Datos[Longitude],Comodines[[#This Row],[L&amp;LC2]]),"")</f>
        <v/>
      </c>
    </row>
    <row r="806" spans="1:2" x14ac:dyDescent="0.25">
      <c r="A806" s="5" t="str">
        <f>IFERROR(INDEX(Datos[Latitude],Comodines[[#This Row],[L&amp;LC2]]),"")</f>
        <v/>
      </c>
      <c r="B806" s="6" t="str">
        <f>IFERROR(INDEX(Datos[Longitude],Comodines[[#This Row],[L&amp;LC2]]),"")</f>
        <v/>
      </c>
    </row>
    <row r="807" spans="1:2" x14ac:dyDescent="0.25">
      <c r="A807" s="5" t="str">
        <f>IFERROR(INDEX(Datos[Latitude],Comodines[[#This Row],[L&amp;LC2]]),"")</f>
        <v/>
      </c>
      <c r="B807" s="6" t="str">
        <f>IFERROR(INDEX(Datos[Longitude],Comodines[[#This Row],[L&amp;LC2]]),"")</f>
        <v/>
      </c>
    </row>
    <row r="808" spans="1:2" x14ac:dyDescent="0.25">
      <c r="A808" s="5" t="str">
        <f>IFERROR(INDEX(Datos[Latitude],Comodines[[#This Row],[L&amp;LC2]]),"")</f>
        <v/>
      </c>
      <c r="B808" s="6" t="str">
        <f>IFERROR(INDEX(Datos[Longitude],Comodines[[#This Row],[L&amp;LC2]]),"")</f>
        <v/>
      </c>
    </row>
    <row r="809" spans="1:2" x14ac:dyDescent="0.25">
      <c r="A809" s="5" t="str">
        <f>IFERROR(INDEX(Datos[Latitude],Comodines[[#This Row],[L&amp;LC2]]),"")</f>
        <v/>
      </c>
      <c r="B809" s="6" t="str">
        <f>IFERROR(INDEX(Datos[Longitude],Comodines[[#This Row],[L&amp;LC2]]),"")</f>
        <v/>
      </c>
    </row>
    <row r="810" spans="1:2" x14ac:dyDescent="0.25">
      <c r="A810" s="5" t="str">
        <f>IFERROR(INDEX(Datos[Latitude],Comodines[[#This Row],[L&amp;LC2]]),"")</f>
        <v/>
      </c>
      <c r="B810" s="6" t="str">
        <f>IFERROR(INDEX(Datos[Longitude],Comodines[[#This Row],[L&amp;LC2]]),"")</f>
        <v/>
      </c>
    </row>
    <row r="811" spans="1:2" x14ac:dyDescent="0.25">
      <c r="A811" s="5" t="str">
        <f>IFERROR(INDEX(Datos[Latitude],Comodines[[#This Row],[L&amp;LC2]]),"")</f>
        <v/>
      </c>
      <c r="B811" s="6" t="str">
        <f>IFERROR(INDEX(Datos[Longitude],Comodines[[#This Row],[L&amp;LC2]]),"")</f>
        <v/>
      </c>
    </row>
    <row r="812" spans="1:2" x14ac:dyDescent="0.25">
      <c r="A812" s="5" t="str">
        <f>IFERROR(INDEX(Datos[Latitude],Comodines[[#This Row],[L&amp;LC2]]),"")</f>
        <v/>
      </c>
      <c r="B812" s="6" t="str">
        <f>IFERROR(INDEX(Datos[Longitude],Comodines[[#This Row],[L&amp;LC2]]),"")</f>
        <v/>
      </c>
    </row>
    <row r="813" spans="1:2" x14ac:dyDescent="0.25">
      <c r="A813" s="5" t="str">
        <f>IFERROR(INDEX(Datos[Latitude],Comodines[[#This Row],[L&amp;LC2]]),"")</f>
        <v/>
      </c>
      <c r="B813" s="6" t="str">
        <f>IFERROR(INDEX(Datos[Longitude],Comodines[[#This Row],[L&amp;LC2]]),"")</f>
        <v/>
      </c>
    </row>
    <row r="814" spans="1:2" x14ac:dyDescent="0.25">
      <c r="A814" s="5" t="str">
        <f>IFERROR(INDEX(Datos[Latitude],Comodines[[#This Row],[L&amp;LC2]]),"")</f>
        <v/>
      </c>
      <c r="B814" s="6" t="str">
        <f>IFERROR(INDEX(Datos[Longitude],Comodines[[#This Row],[L&amp;LC2]]),"")</f>
        <v/>
      </c>
    </row>
    <row r="815" spans="1:2" x14ac:dyDescent="0.25">
      <c r="A815" s="5" t="str">
        <f>IFERROR(INDEX(Datos[Latitude],Comodines[[#This Row],[L&amp;LC2]]),"")</f>
        <v/>
      </c>
      <c r="B815" s="6" t="str">
        <f>IFERROR(INDEX(Datos[Longitude],Comodines[[#This Row],[L&amp;LC2]]),"")</f>
        <v/>
      </c>
    </row>
    <row r="816" spans="1:2" x14ac:dyDescent="0.25">
      <c r="A816" s="5" t="str">
        <f>IFERROR(INDEX(Datos[Latitude],Comodines[[#This Row],[L&amp;LC2]]),"")</f>
        <v/>
      </c>
      <c r="B816" s="6" t="str">
        <f>IFERROR(INDEX(Datos[Longitude],Comodines[[#This Row],[L&amp;LC2]]),"")</f>
        <v/>
      </c>
    </row>
    <row r="817" spans="1:2" x14ac:dyDescent="0.25">
      <c r="A817" s="5" t="str">
        <f>IFERROR(INDEX(Datos[Latitude],Comodines[[#This Row],[L&amp;LC2]]),"")</f>
        <v/>
      </c>
      <c r="B817" s="6" t="str">
        <f>IFERROR(INDEX(Datos[Longitude],Comodines[[#This Row],[L&amp;LC2]]),"")</f>
        <v/>
      </c>
    </row>
    <row r="818" spans="1:2" x14ac:dyDescent="0.25">
      <c r="A818" s="5" t="str">
        <f>IFERROR(INDEX(Datos[Latitude],Comodines[[#This Row],[L&amp;LC2]]),"")</f>
        <v/>
      </c>
      <c r="B818" s="6" t="str">
        <f>IFERROR(INDEX(Datos[Longitude],Comodines[[#This Row],[L&amp;LC2]]),"")</f>
        <v/>
      </c>
    </row>
    <row r="819" spans="1:2" x14ac:dyDescent="0.25">
      <c r="A819" s="5" t="str">
        <f>IFERROR(INDEX(Datos[Latitude],Comodines[[#This Row],[L&amp;LC2]]),"")</f>
        <v/>
      </c>
      <c r="B819" s="6" t="str">
        <f>IFERROR(INDEX(Datos[Longitude],Comodines[[#This Row],[L&amp;LC2]]),"")</f>
        <v/>
      </c>
    </row>
    <row r="820" spans="1:2" x14ac:dyDescent="0.25">
      <c r="A820" s="5" t="str">
        <f>IFERROR(INDEX(Datos[Latitude],Comodines[[#This Row],[L&amp;LC2]]),"")</f>
        <v/>
      </c>
      <c r="B820" s="6" t="str">
        <f>IFERROR(INDEX(Datos[Longitude],Comodines[[#This Row],[L&amp;LC2]]),"")</f>
        <v/>
      </c>
    </row>
    <row r="821" spans="1:2" x14ac:dyDescent="0.25">
      <c r="A821" s="5" t="str">
        <f>IFERROR(INDEX(Datos[Latitude],Comodines[[#This Row],[L&amp;LC2]]),"")</f>
        <v/>
      </c>
      <c r="B821" s="6" t="str">
        <f>IFERROR(INDEX(Datos[Longitude],Comodines[[#This Row],[L&amp;LC2]]),"")</f>
        <v/>
      </c>
    </row>
    <row r="822" spans="1:2" x14ac:dyDescent="0.25">
      <c r="A822" s="5" t="str">
        <f>IFERROR(INDEX(Datos[Latitude],Comodines[[#This Row],[L&amp;LC2]]),"")</f>
        <v/>
      </c>
      <c r="B822" s="6" t="str">
        <f>IFERROR(INDEX(Datos[Longitude],Comodines[[#This Row],[L&amp;LC2]]),"")</f>
        <v/>
      </c>
    </row>
    <row r="823" spans="1:2" x14ac:dyDescent="0.25">
      <c r="A823" s="5" t="str">
        <f>IFERROR(INDEX(Datos[Latitude],Comodines[[#This Row],[L&amp;LC2]]),"")</f>
        <v/>
      </c>
      <c r="B823" s="6" t="str">
        <f>IFERROR(INDEX(Datos[Longitude],Comodines[[#This Row],[L&amp;LC2]]),"")</f>
        <v/>
      </c>
    </row>
    <row r="824" spans="1:2" x14ac:dyDescent="0.25">
      <c r="A824" s="5" t="str">
        <f>IFERROR(INDEX(Datos[Latitude],Comodines[[#This Row],[L&amp;LC2]]),"")</f>
        <v/>
      </c>
      <c r="B824" s="6" t="str">
        <f>IFERROR(INDEX(Datos[Longitude],Comodines[[#This Row],[L&amp;LC2]]),"")</f>
        <v/>
      </c>
    </row>
    <row r="825" spans="1:2" x14ac:dyDescent="0.25">
      <c r="A825" s="5" t="str">
        <f>IFERROR(INDEX(Datos[Latitude],Comodines[[#This Row],[L&amp;LC2]]),"")</f>
        <v/>
      </c>
      <c r="B825" s="6" t="str">
        <f>IFERROR(INDEX(Datos[Longitude],Comodines[[#This Row],[L&amp;LC2]]),"")</f>
        <v/>
      </c>
    </row>
    <row r="826" spans="1:2" x14ac:dyDescent="0.25">
      <c r="A826" s="5" t="str">
        <f>IFERROR(INDEX(Datos[Latitude],Comodines[[#This Row],[L&amp;LC2]]),"")</f>
        <v/>
      </c>
      <c r="B826" s="6" t="str">
        <f>IFERROR(INDEX(Datos[Longitude],Comodines[[#This Row],[L&amp;LC2]]),"")</f>
        <v/>
      </c>
    </row>
    <row r="827" spans="1:2" x14ac:dyDescent="0.25">
      <c r="A827" s="5" t="str">
        <f>IFERROR(INDEX(Datos[Latitude],Comodines[[#This Row],[L&amp;LC2]]),"")</f>
        <v/>
      </c>
      <c r="B827" s="6" t="str">
        <f>IFERROR(INDEX(Datos[Longitude],Comodines[[#This Row],[L&amp;LC2]]),"")</f>
        <v/>
      </c>
    </row>
    <row r="828" spans="1:2" x14ac:dyDescent="0.25">
      <c r="A828" s="5" t="str">
        <f>IFERROR(INDEX(Datos[Latitude],Comodines[[#This Row],[L&amp;LC2]]),"")</f>
        <v/>
      </c>
      <c r="B828" s="6" t="str">
        <f>IFERROR(INDEX(Datos[Longitude],Comodines[[#This Row],[L&amp;LC2]]),"")</f>
        <v/>
      </c>
    </row>
    <row r="829" spans="1:2" x14ac:dyDescent="0.25">
      <c r="A829" s="5" t="str">
        <f>IFERROR(INDEX(Datos[Latitude],Comodines[[#This Row],[L&amp;LC2]]),"")</f>
        <v/>
      </c>
      <c r="B829" s="6" t="str">
        <f>IFERROR(INDEX(Datos[Longitude],Comodines[[#This Row],[L&amp;LC2]]),"")</f>
        <v/>
      </c>
    </row>
    <row r="830" spans="1:2" x14ac:dyDescent="0.25">
      <c r="A830" s="5" t="str">
        <f>IFERROR(INDEX(Datos[Latitude],Comodines[[#This Row],[L&amp;LC2]]),"")</f>
        <v/>
      </c>
      <c r="B830" s="6" t="str">
        <f>IFERROR(INDEX(Datos[Longitude],Comodines[[#This Row],[L&amp;LC2]]),"")</f>
        <v/>
      </c>
    </row>
    <row r="831" spans="1:2" x14ac:dyDescent="0.25">
      <c r="A831" s="5" t="str">
        <f>IFERROR(INDEX(Datos[Latitude],Comodines[[#This Row],[L&amp;LC2]]),"")</f>
        <v/>
      </c>
      <c r="B831" s="6" t="str">
        <f>IFERROR(INDEX(Datos[Longitude],Comodines[[#This Row],[L&amp;LC2]]),"")</f>
        <v/>
      </c>
    </row>
    <row r="832" spans="1:2" x14ac:dyDescent="0.25">
      <c r="A832" s="5" t="str">
        <f>IFERROR(INDEX(Datos[Latitude],Comodines[[#This Row],[L&amp;LC2]]),"")</f>
        <v/>
      </c>
      <c r="B832" s="6" t="str">
        <f>IFERROR(INDEX(Datos[Longitude],Comodines[[#This Row],[L&amp;LC2]]),"")</f>
        <v/>
      </c>
    </row>
    <row r="833" spans="1:2" x14ac:dyDescent="0.25">
      <c r="A833" s="5" t="str">
        <f>IFERROR(INDEX(Datos[Latitude],Comodines[[#This Row],[L&amp;LC2]]),"")</f>
        <v/>
      </c>
      <c r="B833" s="6" t="str">
        <f>IFERROR(INDEX(Datos[Longitude],Comodines[[#This Row],[L&amp;LC2]]),"")</f>
        <v/>
      </c>
    </row>
    <row r="834" spans="1:2" x14ac:dyDescent="0.25">
      <c r="A834" s="5" t="str">
        <f>IFERROR(INDEX(Datos[Latitude],Comodines[[#This Row],[L&amp;LC2]]),"")</f>
        <v/>
      </c>
      <c r="B834" s="6" t="str">
        <f>IFERROR(INDEX(Datos[Longitude],Comodines[[#This Row],[L&amp;LC2]]),"")</f>
        <v/>
      </c>
    </row>
    <row r="835" spans="1:2" x14ac:dyDescent="0.25">
      <c r="A835" s="5" t="str">
        <f>IFERROR(INDEX(Datos[Latitude],Comodines[[#This Row],[L&amp;LC2]]),"")</f>
        <v/>
      </c>
      <c r="B835" s="6" t="str">
        <f>IFERROR(INDEX(Datos[Longitude],Comodines[[#This Row],[L&amp;LC2]]),"")</f>
        <v/>
      </c>
    </row>
    <row r="836" spans="1:2" x14ac:dyDescent="0.25">
      <c r="A836" s="5" t="str">
        <f>IFERROR(INDEX(Datos[Latitude],Comodines[[#This Row],[L&amp;LC2]]),"")</f>
        <v/>
      </c>
      <c r="B836" s="6" t="str">
        <f>IFERROR(INDEX(Datos[Longitude],Comodines[[#This Row],[L&amp;LC2]]),"")</f>
        <v/>
      </c>
    </row>
    <row r="837" spans="1:2" x14ac:dyDescent="0.25">
      <c r="A837" s="5" t="str">
        <f>IFERROR(INDEX(Datos[Latitude],Comodines[[#This Row],[L&amp;LC2]]),"")</f>
        <v/>
      </c>
      <c r="B837" s="6" t="str">
        <f>IFERROR(INDEX(Datos[Longitude],Comodines[[#This Row],[L&amp;LC2]]),"")</f>
        <v/>
      </c>
    </row>
    <row r="838" spans="1:2" x14ac:dyDescent="0.25">
      <c r="A838" s="5" t="str">
        <f>IFERROR(INDEX(Datos[Latitude],Comodines[[#This Row],[L&amp;LC2]]),"")</f>
        <v/>
      </c>
      <c r="B838" s="6" t="str">
        <f>IFERROR(INDEX(Datos[Longitude],Comodines[[#This Row],[L&amp;LC2]]),"")</f>
        <v/>
      </c>
    </row>
    <row r="839" spans="1:2" x14ac:dyDescent="0.25">
      <c r="A839" s="5" t="str">
        <f>IFERROR(INDEX(Datos[Latitude],Comodines[[#This Row],[L&amp;LC2]]),"")</f>
        <v/>
      </c>
      <c r="B839" s="6" t="str">
        <f>IFERROR(INDEX(Datos[Longitude],Comodines[[#This Row],[L&amp;LC2]]),"")</f>
        <v/>
      </c>
    </row>
    <row r="840" spans="1:2" x14ac:dyDescent="0.25">
      <c r="A840" s="5" t="str">
        <f>IFERROR(INDEX(Datos[Latitude],Comodines[[#This Row],[L&amp;LC2]]),"")</f>
        <v/>
      </c>
      <c r="B840" s="6" t="str">
        <f>IFERROR(INDEX(Datos[Longitude],Comodines[[#This Row],[L&amp;LC2]]),"")</f>
        <v/>
      </c>
    </row>
    <row r="841" spans="1:2" x14ac:dyDescent="0.25">
      <c r="A841" s="5" t="str">
        <f>IFERROR(INDEX(Datos[Latitude],Comodines[[#This Row],[L&amp;LC2]]),"")</f>
        <v/>
      </c>
      <c r="B841" s="6" t="str">
        <f>IFERROR(INDEX(Datos[Longitude],Comodines[[#This Row],[L&amp;LC2]]),"")</f>
        <v/>
      </c>
    </row>
    <row r="842" spans="1:2" x14ac:dyDescent="0.25">
      <c r="A842" s="5" t="str">
        <f>IFERROR(INDEX(Datos[Latitude],Comodines[[#This Row],[L&amp;LC2]]),"")</f>
        <v/>
      </c>
      <c r="B842" s="6" t="str">
        <f>IFERROR(INDEX(Datos[Longitude],Comodines[[#This Row],[L&amp;LC2]]),"")</f>
        <v/>
      </c>
    </row>
    <row r="843" spans="1:2" x14ac:dyDescent="0.25">
      <c r="A843" s="5" t="str">
        <f>IFERROR(INDEX(Datos[Latitude],Comodines[[#This Row],[L&amp;LC2]]),"")</f>
        <v/>
      </c>
      <c r="B843" s="6" t="str">
        <f>IFERROR(INDEX(Datos[Longitude],Comodines[[#This Row],[L&amp;LC2]]),"")</f>
        <v/>
      </c>
    </row>
    <row r="844" spans="1:2" x14ac:dyDescent="0.25">
      <c r="A844" s="5" t="str">
        <f>IFERROR(INDEX(Datos[Latitude],Comodines[[#This Row],[L&amp;LC2]]),"")</f>
        <v/>
      </c>
      <c r="B844" s="6" t="str">
        <f>IFERROR(INDEX(Datos[Longitude],Comodines[[#This Row],[L&amp;LC2]]),"")</f>
        <v/>
      </c>
    </row>
    <row r="845" spans="1:2" x14ac:dyDescent="0.25">
      <c r="A845" s="5" t="str">
        <f>IFERROR(INDEX(Datos[Latitude],Comodines[[#This Row],[L&amp;LC2]]),"")</f>
        <v/>
      </c>
      <c r="B845" s="6" t="str">
        <f>IFERROR(INDEX(Datos[Longitude],Comodines[[#This Row],[L&amp;LC2]]),"")</f>
        <v/>
      </c>
    </row>
    <row r="846" spans="1:2" x14ac:dyDescent="0.25">
      <c r="A846" s="5" t="str">
        <f>IFERROR(INDEX(Datos[Latitude],Comodines[[#This Row],[L&amp;LC2]]),"")</f>
        <v/>
      </c>
      <c r="B846" s="6" t="str">
        <f>IFERROR(INDEX(Datos[Longitude],Comodines[[#This Row],[L&amp;LC2]]),"")</f>
        <v/>
      </c>
    </row>
    <row r="847" spans="1:2" x14ac:dyDescent="0.25">
      <c r="A847" s="5" t="str">
        <f>IFERROR(INDEX(Datos[Latitude],Comodines[[#This Row],[L&amp;LC2]]),"")</f>
        <v/>
      </c>
      <c r="B847" s="6" t="str">
        <f>IFERROR(INDEX(Datos[Longitude],Comodines[[#This Row],[L&amp;LC2]]),"")</f>
        <v/>
      </c>
    </row>
    <row r="848" spans="1:2" x14ac:dyDescent="0.25">
      <c r="A848" s="5" t="str">
        <f>IFERROR(INDEX(Datos[Latitude],Comodines[[#This Row],[L&amp;LC2]]),"")</f>
        <v/>
      </c>
      <c r="B848" s="6" t="str">
        <f>IFERROR(INDEX(Datos[Longitude],Comodines[[#This Row],[L&amp;LC2]]),"")</f>
        <v/>
      </c>
    </row>
    <row r="849" spans="1:2" x14ac:dyDescent="0.25">
      <c r="A849" s="5" t="str">
        <f>IFERROR(INDEX(Datos[Latitude],Comodines[[#This Row],[L&amp;LC2]]),"")</f>
        <v/>
      </c>
      <c r="B849" s="6" t="str">
        <f>IFERROR(INDEX(Datos[Longitude],Comodines[[#This Row],[L&amp;LC2]]),"")</f>
        <v/>
      </c>
    </row>
    <row r="850" spans="1:2" x14ac:dyDescent="0.25">
      <c r="A850" s="5" t="str">
        <f>IFERROR(INDEX(Datos[Latitude],Comodines[[#This Row],[L&amp;LC2]]),"")</f>
        <v/>
      </c>
      <c r="B850" s="6" t="str">
        <f>IFERROR(INDEX(Datos[Longitude],Comodines[[#This Row],[L&amp;LC2]]),"")</f>
        <v/>
      </c>
    </row>
    <row r="851" spans="1:2" x14ac:dyDescent="0.25">
      <c r="A851" s="5" t="str">
        <f>IFERROR(INDEX(Datos[Latitude],Comodines[[#This Row],[L&amp;LC2]]),"")</f>
        <v/>
      </c>
      <c r="B851" s="6" t="str">
        <f>IFERROR(INDEX(Datos[Longitude],Comodines[[#This Row],[L&amp;LC2]]),"")</f>
        <v/>
      </c>
    </row>
    <row r="852" spans="1:2" x14ac:dyDescent="0.25">
      <c r="A852" s="5" t="str">
        <f>IFERROR(INDEX(Datos[Latitude],Comodines[[#This Row],[L&amp;LC2]]),"")</f>
        <v/>
      </c>
      <c r="B852" s="6" t="str">
        <f>IFERROR(INDEX(Datos[Longitude],Comodines[[#This Row],[L&amp;LC2]]),"")</f>
        <v/>
      </c>
    </row>
    <row r="853" spans="1:2" x14ac:dyDescent="0.25">
      <c r="A853" s="5" t="str">
        <f>IFERROR(INDEX(Datos[Latitude],Comodines[[#This Row],[L&amp;LC2]]),"")</f>
        <v/>
      </c>
      <c r="B853" s="6" t="str">
        <f>IFERROR(INDEX(Datos[Longitude],Comodines[[#This Row],[L&amp;LC2]]),"")</f>
        <v/>
      </c>
    </row>
    <row r="854" spans="1:2" x14ac:dyDescent="0.25">
      <c r="A854" s="5" t="str">
        <f>IFERROR(INDEX(Datos[Latitude],Comodines[[#This Row],[L&amp;LC2]]),"")</f>
        <v/>
      </c>
      <c r="B854" s="6" t="str">
        <f>IFERROR(INDEX(Datos[Longitude],Comodines[[#This Row],[L&amp;LC2]]),"")</f>
        <v/>
      </c>
    </row>
    <row r="855" spans="1:2" x14ac:dyDescent="0.25">
      <c r="A855" s="5" t="str">
        <f>IFERROR(INDEX(Datos[Latitude],Comodines[[#This Row],[L&amp;LC2]]),"")</f>
        <v/>
      </c>
      <c r="B855" s="6" t="str">
        <f>IFERROR(INDEX(Datos[Longitude],Comodines[[#This Row],[L&amp;LC2]]),"")</f>
        <v/>
      </c>
    </row>
    <row r="856" spans="1:2" x14ac:dyDescent="0.25">
      <c r="A856" s="5" t="str">
        <f>IFERROR(INDEX(Datos[Latitude],Comodines[[#This Row],[L&amp;LC2]]),"")</f>
        <v/>
      </c>
      <c r="B856" s="6" t="str">
        <f>IFERROR(INDEX(Datos[Longitude],Comodines[[#This Row],[L&amp;LC2]]),"")</f>
        <v/>
      </c>
    </row>
    <row r="857" spans="1:2" x14ac:dyDescent="0.25">
      <c r="A857" s="5" t="str">
        <f>IFERROR(INDEX(Datos[Latitude],Comodines[[#This Row],[L&amp;LC2]]),"")</f>
        <v/>
      </c>
      <c r="B857" s="6" t="str">
        <f>IFERROR(INDEX(Datos[Longitude],Comodines[[#This Row],[L&amp;LC2]]),"")</f>
        <v/>
      </c>
    </row>
    <row r="858" spans="1:2" x14ac:dyDescent="0.25">
      <c r="A858" s="5" t="str">
        <f>IFERROR(INDEX(Datos[Latitude],Comodines[[#This Row],[L&amp;LC2]]),"")</f>
        <v/>
      </c>
      <c r="B858" s="6" t="str">
        <f>IFERROR(INDEX(Datos[Longitude],Comodines[[#This Row],[L&amp;LC2]]),"")</f>
        <v/>
      </c>
    </row>
    <row r="859" spans="1:2" x14ac:dyDescent="0.25">
      <c r="A859" s="5" t="str">
        <f>IFERROR(INDEX(Datos[Latitude],Comodines[[#This Row],[L&amp;LC2]]),"")</f>
        <v/>
      </c>
      <c r="B859" s="6" t="str">
        <f>IFERROR(INDEX(Datos[Longitude],Comodines[[#This Row],[L&amp;LC2]]),"")</f>
        <v/>
      </c>
    </row>
    <row r="860" spans="1:2" x14ac:dyDescent="0.25">
      <c r="A860" s="5" t="str">
        <f>IFERROR(INDEX(Datos[Latitude],Comodines[[#This Row],[L&amp;LC2]]),"")</f>
        <v/>
      </c>
      <c r="B860" s="6" t="str">
        <f>IFERROR(INDEX(Datos[Longitude],Comodines[[#This Row],[L&amp;LC2]]),"")</f>
        <v/>
      </c>
    </row>
    <row r="861" spans="1:2" x14ac:dyDescent="0.25">
      <c r="A861" s="5" t="str">
        <f>IFERROR(INDEX(Datos[Latitude],Comodines[[#This Row],[L&amp;LC2]]),"")</f>
        <v/>
      </c>
      <c r="B861" s="6" t="str">
        <f>IFERROR(INDEX(Datos[Longitude],Comodines[[#This Row],[L&amp;LC2]]),"")</f>
        <v/>
      </c>
    </row>
    <row r="862" spans="1:2" x14ac:dyDescent="0.25">
      <c r="A862" s="5" t="str">
        <f>IFERROR(INDEX(Datos[Latitude],Comodines[[#This Row],[L&amp;LC2]]),"")</f>
        <v/>
      </c>
      <c r="B862" s="6" t="str">
        <f>IFERROR(INDEX(Datos[Longitude],Comodines[[#This Row],[L&amp;LC2]]),"")</f>
        <v/>
      </c>
    </row>
    <row r="863" spans="1:2" x14ac:dyDescent="0.25">
      <c r="A863" s="5" t="str">
        <f>IFERROR(INDEX(Datos[Latitude],Comodines[[#This Row],[L&amp;LC2]]),"")</f>
        <v/>
      </c>
      <c r="B863" s="6" t="str">
        <f>IFERROR(INDEX(Datos[Longitude],Comodines[[#This Row],[L&amp;LC2]]),"")</f>
        <v/>
      </c>
    </row>
    <row r="864" spans="1:2" x14ac:dyDescent="0.25">
      <c r="A864" s="5" t="str">
        <f>IFERROR(INDEX(Datos[Latitude],Comodines[[#This Row],[L&amp;LC2]]),"")</f>
        <v/>
      </c>
      <c r="B864" s="6" t="str">
        <f>IFERROR(INDEX(Datos[Longitude],Comodines[[#This Row],[L&amp;LC2]]),"")</f>
        <v/>
      </c>
    </row>
    <row r="865" spans="1:2" x14ac:dyDescent="0.25">
      <c r="A865" s="5" t="str">
        <f>IFERROR(INDEX(Datos[Latitude],Comodines[[#This Row],[L&amp;LC2]]),"")</f>
        <v/>
      </c>
      <c r="B865" s="6" t="str">
        <f>IFERROR(INDEX(Datos[Longitude],Comodines[[#This Row],[L&amp;LC2]]),"")</f>
        <v/>
      </c>
    </row>
    <row r="866" spans="1:2" x14ac:dyDescent="0.25">
      <c r="A866" s="5" t="str">
        <f>IFERROR(INDEX(Datos[Latitude],Comodines[[#This Row],[L&amp;LC2]]),"")</f>
        <v/>
      </c>
      <c r="B866" s="6" t="str">
        <f>IFERROR(INDEX(Datos[Longitude],Comodines[[#This Row],[L&amp;LC2]]),"")</f>
        <v/>
      </c>
    </row>
    <row r="867" spans="1:2" x14ac:dyDescent="0.25">
      <c r="A867" s="5" t="str">
        <f>IFERROR(INDEX(Datos[Latitude],Comodines[[#This Row],[L&amp;LC2]]),"")</f>
        <v/>
      </c>
      <c r="B867" s="6" t="str">
        <f>IFERROR(INDEX(Datos[Longitude],Comodines[[#This Row],[L&amp;LC2]]),"")</f>
        <v/>
      </c>
    </row>
    <row r="868" spans="1:2" x14ac:dyDescent="0.25">
      <c r="A868" s="5" t="str">
        <f>IFERROR(INDEX(Datos[Latitude],Comodines[[#This Row],[L&amp;LC2]]),"")</f>
        <v/>
      </c>
      <c r="B868" s="6" t="str">
        <f>IFERROR(INDEX(Datos[Longitude],Comodines[[#This Row],[L&amp;LC2]]),"")</f>
        <v/>
      </c>
    </row>
    <row r="869" spans="1:2" x14ac:dyDescent="0.25">
      <c r="A869" s="5" t="str">
        <f>IFERROR(INDEX(Datos[Latitude],Comodines[[#This Row],[L&amp;LC2]]),"")</f>
        <v/>
      </c>
      <c r="B869" s="6" t="str">
        <f>IFERROR(INDEX(Datos[Longitude],Comodines[[#This Row],[L&amp;LC2]]),"")</f>
        <v/>
      </c>
    </row>
    <row r="870" spans="1:2" x14ac:dyDescent="0.25">
      <c r="A870" s="5" t="str">
        <f>IFERROR(INDEX(Datos[Latitude],Comodines[[#This Row],[L&amp;LC2]]),"")</f>
        <v/>
      </c>
      <c r="B870" s="6" t="str">
        <f>IFERROR(INDEX(Datos[Longitude],Comodines[[#This Row],[L&amp;LC2]]),"")</f>
        <v/>
      </c>
    </row>
    <row r="871" spans="1:2" x14ac:dyDescent="0.25">
      <c r="A871" s="5" t="str">
        <f>IFERROR(INDEX(Datos[Latitude],Comodines[[#This Row],[L&amp;LC2]]),"")</f>
        <v/>
      </c>
      <c r="B871" s="6" t="str">
        <f>IFERROR(INDEX(Datos[Longitude],Comodines[[#This Row],[L&amp;LC2]]),"")</f>
        <v/>
      </c>
    </row>
    <row r="872" spans="1:2" x14ac:dyDescent="0.25">
      <c r="A872" s="5" t="str">
        <f>IFERROR(INDEX(Datos[Latitude],Comodines[[#This Row],[L&amp;LC2]]),"")</f>
        <v/>
      </c>
      <c r="B872" s="6" t="str">
        <f>IFERROR(INDEX(Datos[Longitude],Comodines[[#This Row],[L&amp;LC2]]),"")</f>
        <v/>
      </c>
    </row>
    <row r="873" spans="1:2" x14ac:dyDescent="0.25">
      <c r="A873" s="5" t="str">
        <f>IFERROR(INDEX(Datos[Latitude],Comodines[[#This Row],[L&amp;LC2]]),"")</f>
        <v/>
      </c>
      <c r="B873" s="6" t="str">
        <f>IFERROR(INDEX(Datos[Longitude],Comodines[[#This Row],[L&amp;LC2]]),"")</f>
        <v/>
      </c>
    </row>
    <row r="874" spans="1:2" x14ac:dyDescent="0.25">
      <c r="A874" s="5" t="str">
        <f>IFERROR(INDEX(Datos[Latitude],Comodines[[#This Row],[L&amp;LC2]]),"")</f>
        <v/>
      </c>
      <c r="B874" s="6" t="str">
        <f>IFERROR(INDEX(Datos[Longitude],Comodines[[#This Row],[L&amp;LC2]]),"")</f>
        <v/>
      </c>
    </row>
    <row r="875" spans="1:2" x14ac:dyDescent="0.25">
      <c r="A875" s="5" t="str">
        <f>IFERROR(INDEX(Datos[Latitude],Comodines[[#This Row],[L&amp;LC2]]),"")</f>
        <v/>
      </c>
      <c r="B875" s="6" t="str">
        <f>IFERROR(INDEX(Datos[Longitude],Comodines[[#This Row],[L&amp;LC2]]),"")</f>
        <v/>
      </c>
    </row>
    <row r="876" spans="1:2" x14ac:dyDescent="0.25">
      <c r="A876" s="5" t="str">
        <f>IFERROR(INDEX(Datos[Latitude],Comodines[[#This Row],[L&amp;LC2]]),"")</f>
        <v/>
      </c>
      <c r="B876" s="6" t="str">
        <f>IFERROR(INDEX(Datos[Longitude],Comodines[[#This Row],[L&amp;LC2]]),"")</f>
        <v/>
      </c>
    </row>
    <row r="877" spans="1:2" x14ac:dyDescent="0.25">
      <c r="A877" s="5" t="str">
        <f>IFERROR(INDEX(Datos[Latitude],Comodines[[#This Row],[L&amp;LC2]]),"")</f>
        <v/>
      </c>
      <c r="B877" s="6" t="str">
        <f>IFERROR(INDEX(Datos[Longitude],Comodines[[#This Row],[L&amp;LC2]]),"")</f>
        <v/>
      </c>
    </row>
    <row r="878" spans="1:2" x14ac:dyDescent="0.25">
      <c r="A878" s="5" t="str">
        <f>IFERROR(INDEX(Datos[Latitude],Comodines[[#This Row],[L&amp;LC2]]),"")</f>
        <v/>
      </c>
      <c r="B878" s="6" t="str">
        <f>IFERROR(INDEX(Datos[Longitude],Comodines[[#This Row],[L&amp;LC2]]),"")</f>
        <v/>
      </c>
    </row>
    <row r="879" spans="1:2" x14ac:dyDescent="0.25">
      <c r="A879" s="5" t="str">
        <f>IFERROR(INDEX(Datos[Latitude],Comodines[[#This Row],[L&amp;LC2]]),"")</f>
        <v/>
      </c>
      <c r="B879" s="6" t="str">
        <f>IFERROR(INDEX(Datos[Longitude],Comodines[[#This Row],[L&amp;LC2]]),"")</f>
        <v/>
      </c>
    </row>
    <row r="880" spans="1:2" x14ac:dyDescent="0.25">
      <c r="A880" s="5" t="str">
        <f>IFERROR(INDEX(Datos[Latitude],Comodines[[#This Row],[L&amp;LC2]]),"")</f>
        <v/>
      </c>
      <c r="B880" s="6" t="str">
        <f>IFERROR(INDEX(Datos[Longitude],Comodines[[#This Row],[L&amp;LC2]]),"")</f>
        <v/>
      </c>
    </row>
    <row r="881" spans="1:2" x14ac:dyDescent="0.25">
      <c r="A881" s="5" t="str">
        <f>IFERROR(INDEX(Datos[Latitude],Comodines[[#This Row],[L&amp;LC2]]),"")</f>
        <v/>
      </c>
      <c r="B881" s="6" t="str">
        <f>IFERROR(INDEX(Datos[Longitude],Comodines[[#This Row],[L&amp;LC2]]),"")</f>
        <v/>
      </c>
    </row>
    <row r="882" spans="1:2" x14ac:dyDescent="0.25">
      <c r="A882" s="5" t="str">
        <f>IFERROR(INDEX(Datos[Latitude],Comodines[[#This Row],[L&amp;LC2]]),"")</f>
        <v/>
      </c>
      <c r="B882" s="6" t="str">
        <f>IFERROR(INDEX(Datos[Longitude],Comodines[[#This Row],[L&amp;LC2]]),"")</f>
        <v/>
      </c>
    </row>
    <row r="883" spans="1:2" x14ac:dyDescent="0.25">
      <c r="A883" s="5" t="str">
        <f>IFERROR(INDEX(Datos[Latitude],Comodines[[#This Row],[L&amp;LC2]]),"")</f>
        <v/>
      </c>
      <c r="B883" s="6" t="str">
        <f>IFERROR(INDEX(Datos[Longitude],Comodines[[#This Row],[L&amp;LC2]]),"")</f>
        <v/>
      </c>
    </row>
    <row r="884" spans="1:2" x14ac:dyDescent="0.25">
      <c r="A884" s="5" t="str">
        <f>IFERROR(INDEX(Datos[Latitude],Comodines[[#This Row],[L&amp;LC2]]),"")</f>
        <v/>
      </c>
      <c r="B884" s="6" t="str">
        <f>IFERROR(INDEX(Datos[Longitude],Comodines[[#This Row],[L&amp;LC2]]),"")</f>
        <v/>
      </c>
    </row>
    <row r="885" spans="1:2" x14ac:dyDescent="0.25">
      <c r="A885" s="5" t="str">
        <f>IFERROR(INDEX(Datos[Latitude],Comodines[[#This Row],[L&amp;LC2]]),"")</f>
        <v/>
      </c>
      <c r="B885" s="6" t="str">
        <f>IFERROR(INDEX(Datos[Longitude],Comodines[[#This Row],[L&amp;LC2]]),"")</f>
        <v/>
      </c>
    </row>
    <row r="886" spans="1:2" x14ac:dyDescent="0.25">
      <c r="A886" s="5" t="str">
        <f>IFERROR(INDEX(Datos[Latitude],Comodines[[#This Row],[L&amp;LC2]]),"")</f>
        <v/>
      </c>
      <c r="B886" s="6" t="str">
        <f>IFERROR(INDEX(Datos[Longitude],Comodines[[#This Row],[L&amp;LC2]]),"")</f>
        <v/>
      </c>
    </row>
    <row r="887" spans="1:2" x14ac:dyDescent="0.25">
      <c r="A887" s="5" t="str">
        <f>IFERROR(INDEX(Datos[Latitude],Comodines[[#This Row],[L&amp;LC2]]),"")</f>
        <v/>
      </c>
      <c r="B887" s="6" t="str">
        <f>IFERROR(INDEX(Datos[Longitude],Comodines[[#This Row],[L&amp;LC2]]),"")</f>
        <v/>
      </c>
    </row>
    <row r="888" spans="1:2" x14ac:dyDescent="0.25">
      <c r="A888" s="5" t="str">
        <f>IFERROR(INDEX(Datos[Latitude],Comodines[[#This Row],[L&amp;LC2]]),"")</f>
        <v/>
      </c>
      <c r="B888" s="6" t="str">
        <f>IFERROR(INDEX(Datos[Longitude],Comodines[[#This Row],[L&amp;LC2]]),"")</f>
        <v/>
      </c>
    </row>
    <row r="889" spans="1:2" x14ac:dyDescent="0.25">
      <c r="A889" s="5" t="str">
        <f>IFERROR(INDEX(Datos[Latitude],Comodines[[#This Row],[L&amp;LC2]]),"")</f>
        <v/>
      </c>
      <c r="B889" s="6" t="str">
        <f>IFERROR(INDEX(Datos[Longitude],Comodines[[#This Row],[L&amp;LC2]]),"")</f>
        <v/>
      </c>
    </row>
    <row r="890" spans="1:2" x14ac:dyDescent="0.25">
      <c r="A890" s="5" t="str">
        <f>IFERROR(INDEX(Datos[Latitude],Comodines[[#This Row],[L&amp;LC2]]),"")</f>
        <v/>
      </c>
      <c r="B890" s="6" t="str">
        <f>IFERROR(INDEX(Datos[Longitude],Comodines[[#This Row],[L&amp;LC2]]),"")</f>
        <v/>
      </c>
    </row>
    <row r="891" spans="1:2" x14ac:dyDescent="0.25">
      <c r="A891" s="5" t="str">
        <f>IFERROR(INDEX(Datos[Latitude],Comodines[[#This Row],[L&amp;LC2]]),"")</f>
        <v/>
      </c>
      <c r="B891" s="6" t="str">
        <f>IFERROR(INDEX(Datos[Longitude],Comodines[[#This Row],[L&amp;LC2]]),"")</f>
        <v/>
      </c>
    </row>
    <row r="892" spans="1:2" x14ac:dyDescent="0.25">
      <c r="A892" s="5" t="str">
        <f>IFERROR(INDEX(Datos[Latitude],Comodines[[#This Row],[L&amp;LC2]]),"")</f>
        <v/>
      </c>
      <c r="B892" s="6" t="str">
        <f>IFERROR(INDEX(Datos[Longitude],Comodines[[#This Row],[L&amp;LC2]]),"")</f>
        <v/>
      </c>
    </row>
    <row r="893" spans="1:2" x14ac:dyDescent="0.25">
      <c r="A893" s="5" t="str">
        <f>IFERROR(INDEX(Datos[Latitude],Comodines[[#This Row],[L&amp;LC2]]),"")</f>
        <v/>
      </c>
      <c r="B893" s="6" t="str">
        <f>IFERROR(INDEX(Datos[Longitude],Comodines[[#This Row],[L&amp;LC2]]),"")</f>
        <v/>
      </c>
    </row>
    <row r="894" spans="1:2" x14ac:dyDescent="0.25">
      <c r="A894" s="5" t="str">
        <f>IFERROR(INDEX(Datos[Latitude],Comodines[[#This Row],[L&amp;LC2]]),"")</f>
        <v/>
      </c>
      <c r="B894" s="6" t="str">
        <f>IFERROR(INDEX(Datos[Longitude],Comodines[[#This Row],[L&amp;LC2]]),"")</f>
        <v/>
      </c>
    </row>
    <row r="895" spans="1:2" x14ac:dyDescent="0.25">
      <c r="A895" s="5" t="str">
        <f>IFERROR(INDEX(Datos[Latitude],Comodines[[#This Row],[L&amp;LC2]]),"")</f>
        <v/>
      </c>
      <c r="B895" s="6" t="str">
        <f>IFERROR(INDEX(Datos[Longitude],Comodines[[#This Row],[L&amp;LC2]]),"")</f>
        <v/>
      </c>
    </row>
    <row r="896" spans="1:2" x14ac:dyDescent="0.25">
      <c r="A896" s="5" t="str">
        <f>IFERROR(INDEX(Datos[Latitude],Comodines[[#This Row],[L&amp;LC2]]),"")</f>
        <v/>
      </c>
      <c r="B896" s="6" t="str">
        <f>IFERROR(INDEX(Datos[Longitude],Comodines[[#This Row],[L&amp;LC2]]),"")</f>
        <v/>
      </c>
    </row>
    <row r="897" spans="1:2" x14ac:dyDescent="0.25">
      <c r="A897" s="5" t="str">
        <f>IFERROR(INDEX(Datos[Latitude],Comodines[[#This Row],[L&amp;LC2]]),"")</f>
        <v/>
      </c>
      <c r="B897" s="6" t="str">
        <f>IFERROR(INDEX(Datos[Longitude],Comodines[[#This Row],[L&amp;LC2]]),"")</f>
        <v/>
      </c>
    </row>
    <row r="898" spans="1:2" x14ac:dyDescent="0.25">
      <c r="A898" s="5" t="str">
        <f>IFERROR(INDEX(Datos[Latitude],Comodines[[#This Row],[L&amp;LC2]]),"")</f>
        <v/>
      </c>
      <c r="B898" s="6" t="str">
        <f>IFERROR(INDEX(Datos[Longitude],Comodines[[#This Row],[L&amp;LC2]]),"")</f>
        <v/>
      </c>
    </row>
    <row r="899" spans="1:2" x14ac:dyDescent="0.25">
      <c r="A899" s="5" t="str">
        <f>IFERROR(INDEX(Datos[Latitude],Comodines[[#This Row],[L&amp;LC2]]),"")</f>
        <v/>
      </c>
      <c r="B899" s="6" t="str">
        <f>IFERROR(INDEX(Datos[Longitude],Comodines[[#This Row],[L&amp;LC2]]),"")</f>
        <v/>
      </c>
    </row>
    <row r="900" spans="1:2" x14ac:dyDescent="0.25">
      <c r="A900" s="5" t="str">
        <f>IFERROR(INDEX(Datos[Latitude],Comodines[[#This Row],[L&amp;LC2]]),"")</f>
        <v/>
      </c>
      <c r="B900" s="6" t="str">
        <f>IFERROR(INDEX(Datos[Longitude],Comodines[[#This Row],[L&amp;LC2]]),"")</f>
        <v/>
      </c>
    </row>
    <row r="901" spans="1:2" x14ac:dyDescent="0.25">
      <c r="A901" s="5" t="str">
        <f>IFERROR(INDEX(Datos[Latitude],Comodines[[#This Row],[L&amp;LC2]]),"")</f>
        <v/>
      </c>
      <c r="B901" s="6" t="str">
        <f>IFERROR(INDEX(Datos[Longitude],Comodines[[#This Row],[L&amp;LC2]]),"")</f>
        <v/>
      </c>
    </row>
    <row r="902" spans="1:2" x14ac:dyDescent="0.25">
      <c r="A902" s="5" t="str">
        <f>IFERROR(INDEX(Datos[Latitude],Comodines[[#This Row],[L&amp;LC2]]),"")</f>
        <v/>
      </c>
      <c r="B902" s="6" t="str">
        <f>IFERROR(INDEX(Datos[Longitude],Comodines[[#This Row],[L&amp;LC2]]),"")</f>
        <v/>
      </c>
    </row>
    <row r="903" spans="1:2" x14ac:dyDescent="0.25">
      <c r="A903" s="5" t="str">
        <f>IFERROR(INDEX(Datos[Latitude],Comodines[[#This Row],[L&amp;LC2]]),"")</f>
        <v/>
      </c>
      <c r="B903" s="6" t="str">
        <f>IFERROR(INDEX(Datos[Longitude],Comodines[[#This Row],[L&amp;LC2]]),"")</f>
        <v/>
      </c>
    </row>
    <row r="904" spans="1:2" x14ac:dyDescent="0.25">
      <c r="A904" s="5" t="str">
        <f>IFERROR(INDEX(Datos[Latitude],Comodines[[#This Row],[L&amp;LC2]]),"")</f>
        <v/>
      </c>
      <c r="B904" s="6" t="str">
        <f>IFERROR(INDEX(Datos[Longitude],Comodines[[#This Row],[L&amp;LC2]]),"")</f>
        <v/>
      </c>
    </row>
    <row r="905" spans="1:2" x14ac:dyDescent="0.25">
      <c r="A905" s="5" t="str">
        <f>IFERROR(INDEX(Datos[Latitude],Comodines[[#This Row],[L&amp;LC2]]),"")</f>
        <v/>
      </c>
      <c r="B905" s="6" t="str">
        <f>IFERROR(INDEX(Datos[Longitude],Comodines[[#This Row],[L&amp;LC2]]),"")</f>
        <v/>
      </c>
    </row>
    <row r="906" spans="1:2" x14ac:dyDescent="0.25">
      <c r="A906" s="5" t="str">
        <f>IFERROR(INDEX(Datos[Latitude],Comodines[[#This Row],[L&amp;LC2]]),"")</f>
        <v/>
      </c>
      <c r="B906" s="6" t="str">
        <f>IFERROR(INDEX(Datos[Longitude],Comodines[[#This Row],[L&amp;LC2]]),"")</f>
        <v/>
      </c>
    </row>
    <row r="907" spans="1:2" x14ac:dyDescent="0.25">
      <c r="A907" s="5" t="str">
        <f>IFERROR(INDEX(Datos[Latitude],Comodines[[#This Row],[L&amp;LC2]]),"")</f>
        <v/>
      </c>
      <c r="B907" s="6" t="str">
        <f>IFERROR(INDEX(Datos[Longitude],Comodines[[#This Row],[L&amp;LC2]]),"")</f>
        <v/>
      </c>
    </row>
    <row r="908" spans="1:2" x14ac:dyDescent="0.25">
      <c r="A908" s="5" t="str">
        <f>IFERROR(INDEX(Datos[Latitude],Comodines[[#This Row],[L&amp;LC2]]),"")</f>
        <v/>
      </c>
      <c r="B908" s="6" t="str">
        <f>IFERROR(INDEX(Datos[Longitude],Comodines[[#This Row],[L&amp;LC2]]),"")</f>
        <v/>
      </c>
    </row>
    <row r="909" spans="1:2" x14ac:dyDescent="0.25">
      <c r="A909" s="5" t="str">
        <f>IFERROR(INDEX(Datos[Latitude],Comodines[[#This Row],[L&amp;LC2]]),"")</f>
        <v/>
      </c>
      <c r="B909" s="6" t="str">
        <f>IFERROR(INDEX(Datos[Longitude],Comodines[[#This Row],[L&amp;LC2]]),"")</f>
        <v/>
      </c>
    </row>
    <row r="910" spans="1:2" x14ac:dyDescent="0.25">
      <c r="A910" s="5" t="str">
        <f>IFERROR(INDEX(Datos[Latitude],Comodines[[#This Row],[L&amp;LC2]]),"")</f>
        <v/>
      </c>
      <c r="B910" s="6" t="str">
        <f>IFERROR(INDEX(Datos[Longitude],Comodines[[#This Row],[L&amp;LC2]]),"")</f>
        <v/>
      </c>
    </row>
    <row r="911" spans="1:2" x14ac:dyDescent="0.25">
      <c r="A911" s="5" t="str">
        <f>IFERROR(INDEX(Datos[Latitude],Comodines[[#This Row],[L&amp;LC2]]),"")</f>
        <v/>
      </c>
      <c r="B911" s="6" t="str">
        <f>IFERROR(INDEX(Datos[Longitude],Comodines[[#This Row],[L&amp;LC2]]),"")</f>
        <v/>
      </c>
    </row>
    <row r="912" spans="1:2" x14ac:dyDescent="0.25">
      <c r="A912" s="5" t="str">
        <f>IFERROR(INDEX(Datos[Latitude],Comodines[[#This Row],[L&amp;LC2]]),"")</f>
        <v/>
      </c>
      <c r="B912" s="6" t="str">
        <f>IFERROR(INDEX(Datos[Longitude],Comodines[[#This Row],[L&amp;LC2]]),"")</f>
        <v/>
      </c>
    </row>
    <row r="913" spans="1:2" x14ac:dyDescent="0.25">
      <c r="A913" s="5" t="str">
        <f>IFERROR(INDEX(Datos[Latitude],Comodines[[#This Row],[L&amp;LC2]]),"")</f>
        <v/>
      </c>
      <c r="B913" s="6" t="str">
        <f>IFERROR(INDEX(Datos[Longitude],Comodines[[#This Row],[L&amp;LC2]]),"")</f>
        <v/>
      </c>
    </row>
    <row r="914" spans="1:2" x14ac:dyDescent="0.25">
      <c r="A914" s="5" t="str">
        <f>IFERROR(INDEX(Datos[Latitude],Comodines[[#This Row],[L&amp;LC2]]),"")</f>
        <v/>
      </c>
      <c r="B914" s="6" t="str">
        <f>IFERROR(INDEX(Datos[Longitude],Comodines[[#This Row],[L&amp;LC2]]),"")</f>
        <v/>
      </c>
    </row>
    <row r="915" spans="1:2" x14ac:dyDescent="0.25">
      <c r="A915" s="5" t="str">
        <f>IFERROR(INDEX(Datos[Latitude],Comodines[[#This Row],[L&amp;LC2]]),"")</f>
        <v/>
      </c>
      <c r="B915" s="6" t="str">
        <f>IFERROR(INDEX(Datos[Longitude],Comodines[[#This Row],[L&amp;LC2]]),"")</f>
        <v/>
      </c>
    </row>
    <row r="916" spans="1:2" x14ac:dyDescent="0.25">
      <c r="A916" s="5" t="str">
        <f>IFERROR(INDEX(Datos[Latitude],Comodines[[#This Row],[L&amp;LC2]]),"")</f>
        <v/>
      </c>
      <c r="B916" s="6" t="str">
        <f>IFERROR(INDEX(Datos[Longitude],Comodines[[#This Row],[L&amp;LC2]]),"")</f>
        <v/>
      </c>
    </row>
    <row r="917" spans="1:2" x14ac:dyDescent="0.25">
      <c r="A917" s="5" t="str">
        <f>IFERROR(INDEX(Datos[Latitude],Comodines[[#This Row],[L&amp;LC2]]),"")</f>
        <v/>
      </c>
      <c r="B917" s="6" t="str">
        <f>IFERROR(INDEX(Datos[Longitude],Comodines[[#This Row],[L&amp;LC2]]),"")</f>
        <v/>
      </c>
    </row>
    <row r="918" spans="1:2" x14ac:dyDescent="0.25">
      <c r="A918" s="5" t="str">
        <f>IFERROR(INDEX(Datos[Latitude],Comodines[[#This Row],[L&amp;LC2]]),"")</f>
        <v/>
      </c>
      <c r="B918" s="6" t="str">
        <f>IFERROR(INDEX(Datos[Longitude],Comodines[[#This Row],[L&amp;LC2]]),"")</f>
        <v/>
      </c>
    </row>
    <row r="919" spans="1:2" x14ac:dyDescent="0.25">
      <c r="A919" s="5" t="str">
        <f>IFERROR(INDEX(Datos[Latitude],Comodines[[#This Row],[L&amp;LC2]]),"")</f>
        <v/>
      </c>
      <c r="B919" s="6" t="str">
        <f>IFERROR(INDEX(Datos[Longitude],Comodines[[#This Row],[L&amp;LC2]]),"")</f>
        <v/>
      </c>
    </row>
    <row r="920" spans="1:2" x14ac:dyDescent="0.25">
      <c r="A920" s="5" t="str">
        <f>IFERROR(INDEX(Datos[Latitude],Comodines[[#This Row],[L&amp;LC2]]),"")</f>
        <v/>
      </c>
      <c r="B920" s="6" t="str">
        <f>IFERROR(INDEX(Datos[Longitude],Comodines[[#This Row],[L&amp;LC2]]),"")</f>
        <v/>
      </c>
    </row>
    <row r="921" spans="1:2" x14ac:dyDescent="0.25">
      <c r="A921" s="5" t="str">
        <f>IFERROR(INDEX(Datos[Latitude],Comodines[[#This Row],[L&amp;LC2]]),"")</f>
        <v/>
      </c>
      <c r="B921" s="6" t="str">
        <f>IFERROR(INDEX(Datos[Longitude],Comodines[[#This Row],[L&amp;LC2]]),"")</f>
        <v/>
      </c>
    </row>
    <row r="922" spans="1:2" x14ac:dyDescent="0.25">
      <c r="A922" s="5" t="str">
        <f>IFERROR(INDEX(Datos[Latitude],Comodines[[#This Row],[L&amp;LC2]]),"")</f>
        <v/>
      </c>
      <c r="B922" s="6" t="str">
        <f>IFERROR(INDEX(Datos[Longitude],Comodines[[#This Row],[L&amp;LC2]]),"")</f>
        <v/>
      </c>
    </row>
    <row r="923" spans="1:2" x14ac:dyDescent="0.25">
      <c r="A923" s="5" t="str">
        <f>IFERROR(INDEX(Datos[Latitude],Comodines[[#This Row],[L&amp;LC2]]),"")</f>
        <v/>
      </c>
      <c r="B923" s="6" t="str">
        <f>IFERROR(INDEX(Datos[Longitude],Comodines[[#This Row],[L&amp;LC2]]),"")</f>
        <v/>
      </c>
    </row>
    <row r="924" spans="1:2" x14ac:dyDescent="0.25">
      <c r="A924" s="5" t="str">
        <f>IFERROR(INDEX(Datos[Latitude],Comodines[[#This Row],[L&amp;LC2]]),"")</f>
        <v/>
      </c>
      <c r="B924" s="6" t="str">
        <f>IFERROR(INDEX(Datos[Longitude],Comodines[[#This Row],[L&amp;LC2]]),"")</f>
        <v/>
      </c>
    </row>
    <row r="925" spans="1:2" x14ac:dyDescent="0.25">
      <c r="A925" s="5" t="str">
        <f>IFERROR(INDEX(Datos[Latitude],Comodines[[#This Row],[L&amp;LC2]]),"")</f>
        <v/>
      </c>
      <c r="B925" s="6" t="str">
        <f>IFERROR(INDEX(Datos[Longitude],Comodines[[#This Row],[L&amp;LC2]]),"")</f>
        <v/>
      </c>
    </row>
    <row r="926" spans="1:2" x14ac:dyDescent="0.25">
      <c r="A926" s="5" t="str">
        <f>IFERROR(INDEX(Datos[Latitude],Comodines[[#This Row],[L&amp;LC2]]),"")</f>
        <v/>
      </c>
      <c r="B926" s="6" t="str">
        <f>IFERROR(INDEX(Datos[Longitude],Comodines[[#This Row],[L&amp;LC2]]),"")</f>
        <v/>
      </c>
    </row>
    <row r="927" spans="1:2" x14ac:dyDescent="0.25">
      <c r="A927" s="5" t="str">
        <f>IFERROR(INDEX(Datos[Latitude],Comodines[[#This Row],[L&amp;LC2]]),"")</f>
        <v/>
      </c>
      <c r="B927" s="6" t="str">
        <f>IFERROR(INDEX(Datos[Longitude],Comodines[[#This Row],[L&amp;LC2]]),"")</f>
        <v/>
      </c>
    </row>
    <row r="928" spans="1:2" x14ac:dyDescent="0.25">
      <c r="A928" s="5" t="str">
        <f>IFERROR(INDEX(Datos[Latitude],Comodines[[#This Row],[L&amp;LC2]]),"")</f>
        <v/>
      </c>
      <c r="B928" s="6" t="str">
        <f>IFERROR(INDEX(Datos[Longitude],Comodines[[#This Row],[L&amp;LC2]]),"")</f>
        <v/>
      </c>
    </row>
    <row r="929" spans="1:2" x14ac:dyDescent="0.25">
      <c r="A929" s="5" t="str">
        <f>IFERROR(INDEX(Datos[Latitude],Comodines[[#This Row],[L&amp;LC2]]),"")</f>
        <v/>
      </c>
      <c r="B929" s="6" t="str">
        <f>IFERROR(INDEX(Datos[Longitude],Comodines[[#This Row],[L&amp;LC2]]),"")</f>
        <v/>
      </c>
    </row>
    <row r="930" spans="1:2" x14ac:dyDescent="0.25">
      <c r="A930" s="5" t="str">
        <f>IFERROR(INDEX(Datos[Latitude],Comodines[[#This Row],[L&amp;LC2]]),"")</f>
        <v/>
      </c>
      <c r="B930" s="6" t="str">
        <f>IFERROR(INDEX(Datos[Longitude],Comodines[[#This Row],[L&amp;LC2]]),"")</f>
        <v/>
      </c>
    </row>
    <row r="931" spans="1:2" x14ac:dyDescent="0.25">
      <c r="A931" s="5" t="str">
        <f>IFERROR(INDEX(Datos[Latitude],Comodines[[#This Row],[L&amp;LC2]]),"")</f>
        <v/>
      </c>
      <c r="B931" s="6" t="str">
        <f>IFERROR(INDEX(Datos[Longitude],Comodines[[#This Row],[L&amp;LC2]]),"")</f>
        <v/>
      </c>
    </row>
    <row r="932" spans="1:2" x14ac:dyDescent="0.25">
      <c r="A932" s="5" t="str">
        <f>IFERROR(INDEX(Datos[Latitude],Comodines[[#This Row],[L&amp;LC2]]),"")</f>
        <v/>
      </c>
      <c r="B932" s="6" t="str">
        <f>IFERROR(INDEX(Datos[Longitude],Comodines[[#This Row],[L&amp;LC2]]),"")</f>
        <v/>
      </c>
    </row>
    <row r="933" spans="1:2" x14ac:dyDescent="0.25">
      <c r="A933" s="5" t="str">
        <f>IFERROR(INDEX(Datos[Latitude],Comodines[[#This Row],[L&amp;LC2]]),"")</f>
        <v/>
      </c>
      <c r="B933" s="6" t="str">
        <f>IFERROR(INDEX(Datos[Longitude],Comodines[[#This Row],[L&amp;LC2]]),"")</f>
        <v/>
      </c>
    </row>
    <row r="934" spans="1:2" x14ac:dyDescent="0.25">
      <c r="A934" s="5" t="str">
        <f>IFERROR(INDEX(Datos[Latitude],Comodines[[#This Row],[L&amp;LC2]]),"")</f>
        <v/>
      </c>
      <c r="B934" s="6" t="str">
        <f>IFERROR(INDEX(Datos[Longitude],Comodines[[#This Row],[L&amp;LC2]]),"")</f>
        <v/>
      </c>
    </row>
    <row r="935" spans="1:2" x14ac:dyDescent="0.25">
      <c r="A935" s="5" t="str">
        <f>IFERROR(INDEX(Datos[Latitude],Comodines[[#This Row],[L&amp;LC2]]),"")</f>
        <v/>
      </c>
      <c r="B935" s="6" t="str">
        <f>IFERROR(INDEX(Datos[Longitude],Comodines[[#This Row],[L&amp;LC2]]),"")</f>
        <v/>
      </c>
    </row>
    <row r="936" spans="1:2" x14ac:dyDescent="0.25">
      <c r="A936" s="5" t="str">
        <f>IFERROR(INDEX(Datos[Latitude],Comodines[[#This Row],[L&amp;LC2]]),"")</f>
        <v/>
      </c>
      <c r="B936" s="6" t="str">
        <f>IFERROR(INDEX(Datos[Longitude],Comodines[[#This Row],[L&amp;LC2]]),"")</f>
        <v/>
      </c>
    </row>
    <row r="937" spans="1:2" x14ac:dyDescent="0.25">
      <c r="A937" s="5" t="str">
        <f>IFERROR(INDEX(Datos[Latitude],Comodines[[#This Row],[L&amp;LC2]]),"")</f>
        <v/>
      </c>
      <c r="B937" s="6" t="str">
        <f>IFERROR(INDEX(Datos[Longitude],Comodines[[#This Row],[L&amp;LC2]]),"")</f>
        <v/>
      </c>
    </row>
    <row r="938" spans="1:2" x14ac:dyDescent="0.25">
      <c r="A938" s="5" t="str">
        <f>IFERROR(INDEX(Datos[Latitude],Comodines[[#This Row],[L&amp;LC2]]),"")</f>
        <v/>
      </c>
      <c r="B938" s="6" t="str">
        <f>IFERROR(INDEX(Datos[Longitude],Comodines[[#This Row],[L&amp;LC2]]),"")</f>
        <v/>
      </c>
    </row>
    <row r="939" spans="1:2" x14ac:dyDescent="0.25">
      <c r="A939" s="5" t="str">
        <f>IFERROR(INDEX(Datos[Latitude],Comodines[[#This Row],[L&amp;LC2]]),"")</f>
        <v/>
      </c>
      <c r="B939" s="6" t="str">
        <f>IFERROR(INDEX(Datos[Longitude],Comodines[[#This Row],[L&amp;LC2]]),"")</f>
        <v/>
      </c>
    </row>
    <row r="940" spans="1:2" x14ac:dyDescent="0.25">
      <c r="A940" s="5" t="str">
        <f>IFERROR(INDEX(Datos[Latitude],Comodines[[#This Row],[L&amp;LC2]]),"")</f>
        <v/>
      </c>
      <c r="B940" s="6" t="str">
        <f>IFERROR(INDEX(Datos[Longitude],Comodines[[#This Row],[L&amp;LC2]]),"")</f>
        <v/>
      </c>
    </row>
    <row r="941" spans="1:2" x14ac:dyDescent="0.25">
      <c r="A941" s="5" t="str">
        <f>IFERROR(INDEX(Datos[Latitude],Comodines[[#This Row],[L&amp;LC2]]),"")</f>
        <v/>
      </c>
      <c r="B941" s="6" t="str">
        <f>IFERROR(INDEX(Datos[Longitude],Comodines[[#This Row],[L&amp;LC2]]),"")</f>
        <v/>
      </c>
    </row>
    <row r="942" spans="1:2" x14ac:dyDescent="0.25">
      <c r="A942" s="5" t="str">
        <f>IFERROR(INDEX(Datos[Latitude],Comodines[[#This Row],[L&amp;LC2]]),"")</f>
        <v/>
      </c>
      <c r="B942" s="6" t="str">
        <f>IFERROR(INDEX(Datos[Longitude],Comodines[[#This Row],[L&amp;LC2]]),"")</f>
        <v/>
      </c>
    </row>
    <row r="943" spans="1:2" x14ac:dyDescent="0.25">
      <c r="A943" s="5" t="str">
        <f>IFERROR(INDEX(Datos[Latitude],Comodines[[#This Row],[L&amp;LC2]]),"")</f>
        <v/>
      </c>
      <c r="B943" s="6" t="str">
        <f>IFERROR(INDEX(Datos[Longitude],Comodines[[#This Row],[L&amp;LC2]]),"")</f>
        <v/>
      </c>
    </row>
    <row r="944" spans="1:2" x14ac:dyDescent="0.25">
      <c r="A944" s="5" t="str">
        <f>IFERROR(INDEX(Datos[Latitude],Comodines[[#This Row],[L&amp;LC2]]),"")</f>
        <v/>
      </c>
      <c r="B944" s="6" t="str">
        <f>IFERROR(INDEX(Datos[Longitude],Comodines[[#This Row],[L&amp;LC2]]),"")</f>
        <v/>
      </c>
    </row>
    <row r="945" spans="1:2" x14ac:dyDescent="0.25">
      <c r="A945" s="5" t="str">
        <f>IFERROR(INDEX(Datos[Latitude],Comodines[[#This Row],[L&amp;LC2]]),"")</f>
        <v/>
      </c>
      <c r="B945" s="6" t="str">
        <f>IFERROR(INDEX(Datos[Longitude],Comodines[[#This Row],[L&amp;LC2]]),"")</f>
        <v/>
      </c>
    </row>
    <row r="946" spans="1:2" x14ac:dyDescent="0.25">
      <c r="A946" s="5" t="str">
        <f>IFERROR(INDEX(Datos[Latitude],Comodines[[#This Row],[L&amp;LC2]]),"")</f>
        <v/>
      </c>
      <c r="B946" s="6" t="str">
        <f>IFERROR(INDEX(Datos[Longitude],Comodines[[#This Row],[L&amp;LC2]]),"")</f>
        <v/>
      </c>
    </row>
    <row r="947" spans="1:2" x14ac:dyDescent="0.25">
      <c r="A947" s="5" t="str">
        <f>IFERROR(INDEX(Datos[Latitude],Comodines[[#This Row],[L&amp;LC2]]),"")</f>
        <v/>
      </c>
      <c r="B947" s="6" t="str">
        <f>IFERROR(INDEX(Datos[Longitude],Comodines[[#This Row],[L&amp;LC2]]),"")</f>
        <v/>
      </c>
    </row>
    <row r="948" spans="1:2" x14ac:dyDescent="0.25">
      <c r="A948" s="5" t="str">
        <f>IFERROR(INDEX(Datos[Latitude],Comodines[[#This Row],[L&amp;LC2]]),"")</f>
        <v/>
      </c>
      <c r="B948" s="6" t="str">
        <f>IFERROR(INDEX(Datos[Longitude],Comodines[[#This Row],[L&amp;LC2]]),"")</f>
        <v/>
      </c>
    </row>
    <row r="949" spans="1:2" x14ac:dyDescent="0.25">
      <c r="A949" s="5" t="str">
        <f>IFERROR(INDEX(Datos[Latitude],Comodines[[#This Row],[L&amp;LC2]]),"")</f>
        <v/>
      </c>
      <c r="B949" s="6" t="str">
        <f>IFERROR(INDEX(Datos[Longitude],Comodines[[#This Row],[L&amp;LC2]]),"")</f>
        <v/>
      </c>
    </row>
    <row r="950" spans="1:2" x14ac:dyDescent="0.25">
      <c r="A950" s="5" t="str">
        <f>IFERROR(INDEX(Datos[Latitude],Comodines[[#This Row],[L&amp;LC2]]),"")</f>
        <v/>
      </c>
      <c r="B950" s="6" t="str">
        <f>IFERROR(INDEX(Datos[Longitude],Comodines[[#This Row],[L&amp;LC2]]),"")</f>
        <v/>
      </c>
    </row>
    <row r="951" spans="1:2" x14ac:dyDescent="0.25">
      <c r="A951" s="5" t="str">
        <f>IFERROR(INDEX(Datos[Latitude],Comodines[[#This Row],[L&amp;LC2]]),"")</f>
        <v/>
      </c>
      <c r="B951" s="6" t="str">
        <f>IFERROR(INDEX(Datos[Longitude],Comodines[[#This Row],[L&amp;LC2]]),"")</f>
        <v/>
      </c>
    </row>
    <row r="952" spans="1:2" x14ac:dyDescent="0.25">
      <c r="A952" s="5" t="str">
        <f>IFERROR(INDEX(Datos[Latitude],Comodines[[#This Row],[L&amp;LC2]]),"")</f>
        <v/>
      </c>
      <c r="B952" s="6" t="str">
        <f>IFERROR(INDEX(Datos[Longitude],Comodines[[#This Row],[L&amp;LC2]]),"")</f>
        <v/>
      </c>
    </row>
    <row r="953" spans="1:2" x14ac:dyDescent="0.25">
      <c r="A953" s="5" t="str">
        <f>IFERROR(INDEX(Datos[Latitude],Comodines[[#This Row],[L&amp;LC2]]),"")</f>
        <v/>
      </c>
      <c r="B953" s="6" t="str">
        <f>IFERROR(INDEX(Datos[Longitude],Comodines[[#This Row],[L&amp;LC2]]),"")</f>
        <v/>
      </c>
    </row>
    <row r="954" spans="1:2" x14ac:dyDescent="0.25">
      <c r="A954" s="5" t="str">
        <f>IFERROR(INDEX(Datos[Latitude],Comodines[[#This Row],[L&amp;LC2]]),"")</f>
        <v/>
      </c>
      <c r="B954" s="6" t="str">
        <f>IFERROR(INDEX(Datos[Longitude],Comodines[[#This Row],[L&amp;LC2]]),"")</f>
        <v/>
      </c>
    </row>
    <row r="955" spans="1:2" x14ac:dyDescent="0.25">
      <c r="A955" s="5" t="str">
        <f>IFERROR(INDEX(Datos[Latitude],Comodines[[#This Row],[L&amp;LC2]]),"")</f>
        <v/>
      </c>
      <c r="B955" s="6" t="str">
        <f>IFERROR(INDEX(Datos[Longitude],Comodines[[#This Row],[L&amp;LC2]]),"")</f>
        <v/>
      </c>
    </row>
    <row r="956" spans="1:2" x14ac:dyDescent="0.25">
      <c r="A956" s="5" t="str">
        <f>IFERROR(INDEX(Datos[Latitude],Comodines[[#This Row],[L&amp;LC2]]),"")</f>
        <v/>
      </c>
      <c r="B956" s="6" t="str">
        <f>IFERROR(INDEX(Datos[Longitude],Comodines[[#This Row],[L&amp;LC2]]),"")</f>
        <v/>
      </c>
    </row>
    <row r="957" spans="1:2" x14ac:dyDescent="0.25">
      <c r="A957" s="5" t="str">
        <f>IFERROR(INDEX(Datos[Latitude],Comodines[[#This Row],[L&amp;LC2]]),"")</f>
        <v/>
      </c>
      <c r="B957" s="6" t="str">
        <f>IFERROR(INDEX(Datos[Longitude],Comodines[[#This Row],[L&amp;LC2]]),"")</f>
        <v/>
      </c>
    </row>
    <row r="958" spans="1:2" x14ac:dyDescent="0.25">
      <c r="A958" s="5" t="str">
        <f>IFERROR(INDEX(Datos[Latitude],Comodines[[#This Row],[L&amp;LC2]]),"")</f>
        <v/>
      </c>
      <c r="B958" s="6" t="str">
        <f>IFERROR(INDEX(Datos[Longitude],Comodines[[#This Row],[L&amp;LC2]]),"")</f>
        <v/>
      </c>
    </row>
    <row r="959" spans="1:2" x14ac:dyDescent="0.25">
      <c r="A959" s="5" t="str">
        <f>IFERROR(INDEX(Datos[Latitude],Comodines[[#This Row],[L&amp;LC2]]),"")</f>
        <v/>
      </c>
      <c r="B959" s="6" t="str">
        <f>IFERROR(INDEX(Datos[Longitude],Comodines[[#This Row],[L&amp;LC2]]),"")</f>
        <v/>
      </c>
    </row>
    <row r="960" spans="1:2" x14ac:dyDescent="0.25">
      <c r="A960" s="5" t="str">
        <f>IFERROR(INDEX(Datos[Latitude],Comodines[[#This Row],[L&amp;LC2]]),"")</f>
        <v/>
      </c>
      <c r="B960" s="6" t="str">
        <f>IFERROR(INDEX(Datos[Longitude],Comodines[[#This Row],[L&amp;LC2]]),"")</f>
        <v/>
      </c>
    </row>
    <row r="961" spans="1:2" x14ac:dyDescent="0.25">
      <c r="A961" s="5" t="str">
        <f>IFERROR(INDEX(Datos[Latitude],Comodines[[#This Row],[L&amp;LC2]]),"")</f>
        <v/>
      </c>
      <c r="B961" s="6" t="str">
        <f>IFERROR(INDEX(Datos[Longitude],Comodines[[#This Row],[L&amp;LC2]]),"")</f>
        <v/>
      </c>
    </row>
    <row r="962" spans="1:2" x14ac:dyDescent="0.25">
      <c r="A962" s="5" t="str">
        <f>IFERROR(INDEX(Datos[Latitude],Comodines[[#This Row],[L&amp;LC2]]),"")</f>
        <v/>
      </c>
      <c r="B962" s="6" t="str">
        <f>IFERROR(INDEX(Datos[Longitude],Comodines[[#This Row],[L&amp;LC2]]),"")</f>
        <v/>
      </c>
    </row>
    <row r="963" spans="1:2" x14ac:dyDescent="0.25">
      <c r="A963" s="5" t="str">
        <f>IFERROR(INDEX(Datos[Latitude],Comodines[[#This Row],[L&amp;LC2]]),"")</f>
        <v/>
      </c>
      <c r="B963" s="6" t="str">
        <f>IFERROR(INDEX(Datos[Longitude],Comodines[[#This Row],[L&amp;LC2]]),"")</f>
        <v/>
      </c>
    </row>
    <row r="964" spans="1:2" x14ac:dyDescent="0.25">
      <c r="A964" s="5" t="str">
        <f>IFERROR(INDEX(Datos[Latitude],Comodines[[#This Row],[L&amp;LC2]]),"")</f>
        <v/>
      </c>
      <c r="B964" s="6" t="str">
        <f>IFERROR(INDEX(Datos[Longitude],Comodines[[#This Row],[L&amp;LC2]]),"")</f>
        <v/>
      </c>
    </row>
    <row r="965" spans="1:2" x14ac:dyDescent="0.25">
      <c r="A965" s="5" t="str">
        <f>IFERROR(INDEX(Datos[Latitude],Comodines[[#This Row],[L&amp;LC2]]),"")</f>
        <v/>
      </c>
      <c r="B965" s="6" t="str">
        <f>IFERROR(INDEX(Datos[Longitude],Comodines[[#This Row],[L&amp;LC2]]),"")</f>
        <v/>
      </c>
    </row>
    <row r="966" spans="1:2" x14ac:dyDescent="0.25">
      <c r="A966" s="5" t="str">
        <f>IFERROR(INDEX(Datos[Latitude],Comodines[[#This Row],[L&amp;LC2]]),"")</f>
        <v/>
      </c>
      <c r="B966" s="6" t="str">
        <f>IFERROR(INDEX(Datos[Longitude],Comodines[[#This Row],[L&amp;LC2]]),"")</f>
        <v/>
      </c>
    </row>
    <row r="967" spans="1:2" x14ac:dyDescent="0.25">
      <c r="A967" s="5" t="str">
        <f>IFERROR(INDEX(Datos[Latitude],Comodines[[#This Row],[L&amp;LC2]]),"")</f>
        <v/>
      </c>
      <c r="B967" s="6" t="str">
        <f>IFERROR(INDEX(Datos[Longitude],Comodines[[#This Row],[L&amp;LC2]]),"")</f>
        <v/>
      </c>
    </row>
    <row r="968" spans="1:2" x14ac:dyDescent="0.25">
      <c r="A968" s="5" t="str">
        <f>IFERROR(INDEX(Datos[Latitude],Comodines[[#This Row],[L&amp;LC2]]),"")</f>
        <v/>
      </c>
      <c r="B968" s="6" t="str">
        <f>IFERROR(INDEX(Datos[Longitude],Comodines[[#This Row],[L&amp;LC2]]),"")</f>
        <v/>
      </c>
    </row>
    <row r="969" spans="1:2" x14ac:dyDescent="0.25">
      <c r="A969" s="5" t="str">
        <f>IFERROR(INDEX(Datos[Latitude],Comodines[[#This Row],[L&amp;LC2]]),"")</f>
        <v/>
      </c>
      <c r="B969" s="6" t="str">
        <f>IFERROR(INDEX(Datos[Longitude],Comodines[[#This Row],[L&amp;LC2]]),"")</f>
        <v/>
      </c>
    </row>
    <row r="970" spans="1:2" x14ac:dyDescent="0.25">
      <c r="A970" s="5" t="str">
        <f>IFERROR(INDEX(Datos[Latitude],Comodines[[#This Row],[L&amp;LC2]]),"")</f>
        <v/>
      </c>
      <c r="B970" s="6" t="str">
        <f>IFERROR(INDEX(Datos[Longitude],Comodines[[#This Row],[L&amp;LC2]]),"")</f>
        <v/>
      </c>
    </row>
    <row r="971" spans="1:2" x14ac:dyDescent="0.25">
      <c r="A971" s="5" t="str">
        <f>IFERROR(INDEX(Datos[Latitude],Comodines[[#This Row],[L&amp;LC2]]),"")</f>
        <v/>
      </c>
      <c r="B971" s="6" t="str">
        <f>IFERROR(INDEX(Datos[Longitude],Comodines[[#This Row],[L&amp;LC2]]),"")</f>
        <v/>
      </c>
    </row>
    <row r="972" spans="1:2" x14ac:dyDescent="0.25">
      <c r="A972" s="5" t="str">
        <f>IFERROR(INDEX(Datos[Latitude],Comodines[[#This Row],[L&amp;LC2]]),"")</f>
        <v/>
      </c>
      <c r="B972" s="6" t="str">
        <f>IFERROR(INDEX(Datos[Longitude],Comodines[[#This Row],[L&amp;LC2]]),"")</f>
        <v/>
      </c>
    </row>
    <row r="973" spans="1:2" x14ac:dyDescent="0.25">
      <c r="A973" s="5" t="str">
        <f>IFERROR(INDEX(Datos[Latitude],Comodines[[#This Row],[L&amp;LC2]]),"")</f>
        <v/>
      </c>
      <c r="B973" s="6" t="str">
        <f>IFERROR(INDEX(Datos[Longitude],Comodines[[#This Row],[L&amp;LC2]]),"")</f>
        <v/>
      </c>
    </row>
    <row r="974" spans="1:2" x14ac:dyDescent="0.25">
      <c r="A974" s="5" t="str">
        <f>IFERROR(INDEX(Datos[Latitude],Comodines[[#This Row],[L&amp;LC2]]),"")</f>
        <v/>
      </c>
      <c r="B974" s="6" t="str">
        <f>IFERROR(INDEX(Datos[Longitude],Comodines[[#This Row],[L&amp;LC2]]),"")</f>
        <v/>
      </c>
    </row>
    <row r="975" spans="1:2" x14ac:dyDescent="0.25">
      <c r="A975" s="5" t="str">
        <f>IFERROR(INDEX(Datos[Latitude],Comodines[[#This Row],[L&amp;LC2]]),"")</f>
        <v/>
      </c>
      <c r="B975" s="6" t="str">
        <f>IFERROR(INDEX(Datos[Longitude],Comodines[[#This Row],[L&amp;LC2]]),"")</f>
        <v/>
      </c>
    </row>
    <row r="976" spans="1:2" x14ac:dyDescent="0.25">
      <c r="A976" s="5" t="str">
        <f>IFERROR(INDEX(Datos[Latitude],Comodines[[#This Row],[L&amp;LC2]]),"")</f>
        <v/>
      </c>
      <c r="B976" s="6" t="str">
        <f>IFERROR(INDEX(Datos[Longitude],Comodines[[#This Row],[L&amp;LC2]]),"")</f>
        <v/>
      </c>
    </row>
    <row r="977" spans="1:2" x14ac:dyDescent="0.25">
      <c r="A977" s="5" t="str">
        <f>IFERROR(INDEX(Datos[Latitude],Comodines[[#This Row],[L&amp;LC2]]),"")</f>
        <v/>
      </c>
      <c r="B977" s="6" t="str">
        <f>IFERROR(INDEX(Datos[Longitude],Comodines[[#This Row],[L&amp;LC2]]),"")</f>
        <v/>
      </c>
    </row>
    <row r="978" spans="1:2" x14ac:dyDescent="0.25">
      <c r="A978" s="5" t="str">
        <f>IFERROR(INDEX(Datos[Latitude],Comodines[[#This Row],[L&amp;LC2]]),"")</f>
        <v/>
      </c>
      <c r="B978" s="6" t="str">
        <f>IFERROR(INDEX(Datos[Longitude],Comodines[[#This Row],[L&amp;LC2]]),"")</f>
        <v/>
      </c>
    </row>
    <row r="979" spans="1:2" x14ac:dyDescent="0.25">
      <c r="A979" s="5" t="str">
        <f>IFERROR(INDEX(Datos[Latitude],Comodines[[#This Row],[L&amp;LC2]]),"")</f>
        <v/>
      </c>
      <c r="B979" s="6" t="str">
        <f>IFERROR(INDEX(Datos[Longitude],Comodines[[#This Row],[L&amp;LC2]]),"")</f>
        <v/>
      </c>
    </row>
    <row r="980" spans="1:2" x14ac:dyDescent="0.25">
      <c r="A980" s="5" t="str">
        <f>IFERROR(INDEX(Datos[Latitude],Comodines[[#This Row],[L&amp;LC2]]),"")</f>
        <v/>
      </c>
      <c r="B980" s="6" t="str">
        <f>IFERROR(INDEX(Datos[Longitude],Comodines[[#This Row],[L&amp;LC2]]),"")</f>
        <v/>
      </c>
    </row>
    <row r="981" spans="1:2" x14ac:dyDescent="0.25">
      <c r="A981" s="5" t="str">
        <f>IFERROR(INDEX(Datos[Latitude],Comodines[[#This Row],[L&amp;LC2]]),"")</f>
        <v/>
      </c>
      <c r="B981" s="6" t="str">
        <f>IFERROR(INDEX(Datos[Longitude],Comodines[[#This Row],[L&amp;LC2]]),"")</f>
        <v/>
      </c>
    </row>
    <row r="982" spans="1:2" x14ac:dyDescent="0.25">
      <c r="A982" s="5" t="str">
        <f>IFERROR(INDEX(Datos[Latitude],Comodines[[#This Row],[L&amp;LC2]]),"")</f>
        <v/>
      </c>
      <c r="B982" s="6" t="str">
        <f>IFERROR(INDEX(Datos[Longitude],Comodines[[#This Row],[L&amp;LC2]]),"")</f>
        <v/>
      </c>
    </row>
    <row r="983" spans="1:2" x14ac:dyDescent="0.25">
      <c r="A983" s="5" t="str">
        <f>IFERROR(INDEX(Datos[Latitude],Comodines[[#This Row],[L&amp;LC2]]),"")</f>
        <v/>
      </c>
      <c r="B983" s="6" t="str">
        <f>IFERROR(INDEX(Datos[Longitude],Comodines[[#This Row],[L&amp;LC2]]),"")</f>
        <v/>
      </c>
    </row>
    <row r="984" spans="1:2" x14ac:dyDescent="0.25">
      <c r="A984" s="5" t="str">
        <f>IFERROR(INDEX(Datos[Latitude],Comodines[[#This Row],[L&amp;LC2]]),"")</f>
        <v/>
      </c>
      <c r="B984" s="6" t="str">
        <f>IFERROR(INDEX(Datos[Longitude],Comodines[[#This Row],[L&amp;LC2]]),"")</f>
        <v/>
      </c>
    </row>
    <row r="985" spans="1:2" x14ac:dyDescent="0.25">
      <c r="A985" s="5" t="str">
        <f>IFERROR(INDEX(Datos[Latitude],Comodines[[#This Row],[L&amp;LC2]]),"")</f>
        <v/>
      </c>
      <c r="B985" s="6" t="str">
        <f>IFERROR(INDEX(Datos[Longitude],Comodines[[#This Row],[L&amp;LC2]]),"")</f>
        <v/>
      </c>
    </row>
    <row r="986" spans="1:2" x14ac:dyDescent="0.25">
      <c r="A986" s="5" t="str">
        <f>IFERROR(INDEX(Datos[Latitude],Comodines[[#This Row],[L&amp;LC2]]),"")</f>
        <v/>
      </c>
      <c r="B986" s="6" t="str">
        <f>IFERROR(INDEX(Datos[Longitude],Comodines[[#This Row],[L&amp;LC2]]),"")</f>
        <v/>
      </c>
    </row>
    <row r="987" spans="1:2" x14ac:dyDescent="0.25">
      <c r="A987" s="5" t="str">
        <f>IFERROR(INDEX(Datos[Latitude],Comodines[[#This Row],[L&amp;LC2]]),"")</f>
        <v/>
      </c>
      <c r="B987" s="6" t="str">
        <f>IFERROR(INDEX(Datos[Longitude],Comodines[[#This Row],[L&amp;LC2]]),"")</f>
        <v/>
      </c>
    </row>
    <row r="988" spans="1:2" x14ac:dyDescent="0.25">
      <c r="A988" s="5" t="str">
        <f>IFERROR(INDEX(Datos[Latitude],Comodines[[#This Row],[L&amp;LC2]]),"")</f>
        <v/>
      </c>
      <c r="B988" s="6" t="str">
        <f>IFERROR(INDEX(Datos[Longitude],Comodines[[#This Row],[L&amp;LC2]]),"")</f>
        <v/>
      </c>
    </row>
    <row r="989" spans="1:2" x14ac:dyDescent="0.25">
      <c r="A989" s="5" t="str">
        <f>IFERROR(INDEX(Datos[Latitude],Comodines[[#This Row],[L&amp;LC2]]),"")</f>
        <v/>
      </c>
      <c r="B989" s="6" t="str">
        <f>IFERROR(INDEX(Datos[Longitude],Comodines[[#This Row],[L&amp;LC2]]),"")</f>
        <v/>
      </c>
    </row>
    <row r="990" spans="1:2" x14ac:dyDescent="0.25">
      <c r="A990" s="5" t="str">
        <f>IFERROR(INDEX(Datos[Latitude],Comodines[[#This Row],[L&amp;LC2]]),"")</f>
        <v/>
      </c>
      <c r="B990" s="6" t="str">
        <f>IFERROR(INDEX(Datos[Longitude],Comodines[[#This Row],[L&amp;LC2]]),"")</f>
        <v/>
      </c>
    </row>
    <row r="991" spans="1:2" x14ac:dyDescent="0.25">
      <c r="A991" s="5" t="str">
        <f>IFERROR(INDEX(Datos[Latitude],Comodines[[#This Row],[L&amp;LC2]]),"")</f>
        <v/>
      </c>
      <c r="B991" s="6" t="str">
        <f>IFERROR(INDEX(Datos[Longitude],Comodines[[#This Row],[L&amp;LC2]]),"")</f>
        <v/>
      </c>
    </row>
    <row r="992" spans="1:2" x14ac:dyDescent="0.25">
      <c r="A992" s="5" t="str">
        <f>IFERROR(INDEX(Datos[Latitude],Comodines[[#This Row],[L&amp;LC2]]),"")</f>
        <v/>
      </c>
      <c r="B992" s="6" t="str">
        <f>IFERROR(INDEX(Datos[Longitude],Comodines[[#This Row],[L&amp;LC2]]),"")</f>
        <v/>
      </c>
    </row>
    <row r="993" spans="1:2" x14ac:dyDescent="0.25">
      <c r="A993" s="5" t="str">
        <f>IFERROR(INDEX(Datos[Latitude],Comodines[[#This Row],[L&amp;LC2]]),"")</f>
        <v/>
      </c>
      <c r="B993" s="6" t="str">
        <f>IFERROR(INDEX(Datos[Longitude],Comodines[[#This Row],[L&amp;LC2]]),"")</f>
        <v/>
      </c>
    </row>
    <row r="994" spans="1:2" x14ac:dyDescent="0.25">
      <c r="A994" s="5" t="str">
        <f>IFERROR(INDEX(Datos[Latitude],Comodines[[#This Row],[L&amp;LC2]]),"")</f>
        <v/>
      </c>
      <c r="B994" s="6" t="str">
        <f>IFERROR(INDEX(Datos[Longitude],Comodines[[#This Row],[L&amp;LC2]]),"")</f>
        <v/>
      </c>
    </row>
    <row r="995" spans="1:2" x14ac:dyDescent="0.25">
      <c r="A995" s="5" t="str">
        <f>IFERROR(INDEX(Datos[Latitude],Comodines[[#This Row],[L&amp;LC2]]),"")</f>
        <v/>
      </c>
      <c r="B995" s="6" t="str">
        <f>IFERROR(INDEX(Datos[Longitude],Comodines[[#This Row],[L&amp;LC2]]),"")</f>
        <v/>
      </c>
    </row>
    <row r="996" spans="1:2" x14ac:dyDescent="0.25">
      <c r="A996" s="5" t="str">
        <f>IFERROR(INDEX(Datos[Latitude],Comodines[[#This Row],[L&amp;LC2]]),"")</f>
        <v/>
      </c>
      <c r="B996" s="6" t="str">
        <f>IFERROR(INDEX(Datos[Longitude],Comodines[[#This Row],[L&amp;LC2]]),"")</f>
        <v/>
      </c>
    </row>
    <row r="997" spans="1:2" x14ac:dyDescent="0.25">
      <c r="A997" s="5" t="str">
        <f>IFERROR(INDEX(Datos[Latitude],Comodines[[#This Row],[L&amp;LC2]]),"")</f>
        <v/>
      </c>
      <c r="B997" s="6" t="str">
        <f>IFERROR(INDEX(Datos[Longitude],Comodines[[#This Row],[L&amp;LC2]]),"")</f>
        <v/>
      </c>
    </row>
    <row r="998" spans="1:2" x14ac:dyDescent="0.25">
      <c r="A998" s="5" t="str">
        <f>IFERROR(INDEX(Datos[Latitude],Comodines[[#This Row],[L&amp;LC2]]),"")</f>
        <v/>
      </c>
      <c r="B998" s="6" t="str">
        <f>IFERROR(INDEX(Datos[Longitude],Comodines[[#This Row],[L&amp;LC2]]),"")</f>
        <v/>
      </c>
    </row>
    <row r="999" spans="1:2" x14ac:dyDescent="0.25">
      <c r="A999" s="5" t="str">
        <f>IFERROR(INDEX(Datos[Latitude],Comodines[[#This Row],[L&amp;LC2]]),"")</f>
        <v/>
      </c>
      <c r="B999" s="6" t="str">
        <f>IFERROR(INDEX(Datos[Longitude],Comodines[[#This Row],[L&amp;LC2]]),"")</f>
        <v/>
      </c>
    </row>
    <row r="1000" spans="1:2" x14ac:dyDescent="0.25">
      <c r="A1000" s="5" t="str">
        <f>IFERROR(INDEX(Datos[Latitude],Comodines[[#This Row],[L&amp;LC2]]),"")</f>
        <v/>
      </c>
      <c r="B1000" s="6" t="str">
        <f>IFERROR(INDEX(Datos[Longitude],Comodines[[#This Row],[L&amp;LC2]]),"")</f>
        <v/>
      </c>
    </row>
    <row r="1001" spans="1:2" x14ac:dyDescent="0.25">
      <c r="A1001" s="5" t="str">
        <f>IFERROR(INDEX(Datos[Latitude],Comodines[[#This Row],[L&amp;LC2]]),"")</f>
        <v/>
      </c>
      <c r="B1001" s="6" t="str">
        <f>IFERROR(INDEX(Datos[Longitude],Comodines[[#This Row],[L&amp;LC2]]),"")</f>
        <v/>
      </c>
    </row>
    <row r="1002" spans="1:2" x14ac:dyDescent="0.25">
      <c r="A1002" s="5" t="str">
        <f>IFERROR(INDEX(Datos[Latitude],Comodines[[#This Row],[L&amp;LC2]]),"")</f>
        <v/>
      </c>
      <c r="B1002" s="6" t="str">
        <f>IFERROR(INDEX(Datos[Longitude],Comodines[[#This Row],[L&amp;LC2]]),"")</f>
        <v/>
      </c>
    </row>
    <row r="1003" spans="1:2" x14ac:dyDescent="0.25">
      <c r="A1003" s="5" t="str">
        <f>IFERROR(INDEX(Datos[Latitude],Comodines[[#This Row],[L&amp;LC2]]),"")</f>
        <v/>
      </c>
      <c r="B1003" s="6" t="str">
        <f>IFERROR(INDEX(Datos[Longitude],Comodines[[#This Row],[L&amp;LC2]]),"")</f>
        <v/>
      </c>
    </row>
    <row r="1004" spans="1:2" x14ac:dyDescent="0.25">
      <c r="A1004" s="5" t="str">
        <f>IFERROR(INDEX(Datos[Latitude],Comodines[[#This Row],[L&amp;LC2]]),"")</f>
        <v/>
      </c>
      <c r="B1004" s="6" t="str">
        <f>IFERROR(INDEX(Datos[Longitude],Comodines[[#This Row],[L&amp;LC2]]),"")</f>
        <v/>
      </c>
    </row>
    <row r="1005" spans="1:2" x14ac:dyDescent="0.25">
      <c r="A1005" s="5" t="str">
        <f>IFERROR(INDEX(Datos[Latitude],Comodines[[#This Row],[L&amp;LC2]]),"")</f>
        <v/>
      </c>
      <c r="B1005" s="6" t="str">
        <f>IFERROR(INDEX(Datos[Longitude],Comodines[[#This Row],[L&amp;LC2]]),"")</f>
        <v/>
      </c>
    </row>
    <row r="1006" spans="1:2" x14ac:dyDescent="0.25">
      <c r="A1006" s="5" t="str">
        <f>IFERROR(INDEX(Datos[Latitude],Comodines[[#This Row],[L&amp;LC2]]),"")</f>
        <v/>
      </c>
      <c r="B1006" s="6" t="str">
        <f>IFERROR(INDEX(Datos[Longitude],Comodines[[#This Row],[L&amp;LC2]]),"")</f>
        <v/>
      </c>
    </row>
    <row r="1007" spans="1:2" x14ac:dyDescent="0.25">
      <c r="A1007" s="5" t="str">
        <f>IFERROR(INDEX(Datos[Latitude],Comodines[[#This Row],[L&amp;LC2]]),"")</f>
        <v/>
      </c>
      <c r="B1007" s="6" t="str">
        <f>IFERROR(INDEX(Datos[Longitude],Comodines[[#This Row],[L&amp;LC2]]),"")</f>
        <v/>
      </c>
    </row>
    <row r="1008" spans="1:2" x14ac:dyDescent="0.25">
      <c r="A1008" s="5" t="str">
        <f>IFERROR(INDEX(Datos[Latitude],Comodines[[#This Row],[L&amp;LC2]]),"")</f>
        <v/>
      </c>
      <c r="B1008" s="6" t="str">
        <f>IFERROR(INDEX(Datos[Longitude],Comodines[[#This Row],[L&amp;LC2]]),"")</f>
        <v/>
      </c>
    </row>
    <row r="1009" spans="1:2" x14ac:dyDescent="0.25">
      <c r="A1009" s="5" t="str">
        <f>IFERROR(INDEX(Datos[Latitude],Comodines[[#This Row],[L&amp;LC2]]),"")</f>
        <v/>
      </c>
      <c r="B1009" s="6" t="str">
        <f>IFERROR(INDEX(Datos[Longitude],Comodines[[#This Row],[L&amp;LC2]]),"")</f>
        <v/>
      </c>
    </row>
    <row r="1010" spans="1:2" x14ac:dyDescent="0.25">
      <c r="A1010" s="5" t="str">
        <f>IFERROR(INDEX(Datos[Latitude],Comodines[[#This Row],[L&amp;LC2]]),"")</f>
        <v/>
      </c>
      <c r="B1010" s="6" t="str">
        <f>IFERROR(INDEX(Datos[Longitude],Comodines[[#This Row],[L&amp;LC2]]),"")</f>
        <v/>
      </c>
    </row>
    <row r="1011" spans="1:2" x14ac:dyDescent="0.25">
      <c r="A1011" s="5" t="str">
        <f>IFERROR(INDEX(Datos[Latitude],Comodines[[#This Row],[L&amp;LC2]]),"")</f>
        <v/>
      </c>
      <c r="B1011" s="6" t="str">
        <f>IFERROR(INDEX(Datos[Longitude],Comodines[[#This Row],[L&amp;LC2]]),"")</f>
        <v/>
      </c>
    </row>
    <row r="1012" spans="1:2" x14ac:dyDescent="0.25">
      <c r="A1012" s="5" t="str">
        <f>IFERROR(INDEX(Datos[Latitude],Comodines[[#This Row],[L&amp;LC2]]),"")</f>
        <v/>
      </c>
      <c r="B1012" s="6" t="str">
        <f>IFERROR(INDEX(Datos[Longitude],Comodines[[#This Row],[L&amp;LC2]]),"")</f>
        <v/>
      </c>
    </row>
    <row r="1013" spans="1:2" x14ac:dyDescent="0.25">
      <c r="A1013" s="5" t="str">
        <f>IFERROR(INDEX(Datos[Latitude],Comodines[[#This Row],[L&amp;LC2]]),"")</f>
        <v/>
      </c>
      <c r="B1013" s="6" t="str">
        <f>IFERROR(INDEX(Datos[Longitude],Comodines[[#This Row],[L&amp;LC2]]),"")</f>
        <v/>
      </c>
    </row>
    <row r="1014" spans="1:2" x14ac:dyDescent="0.25">
      <c r="A1014" s="5" t="str">
        <f>IFERROR(INDEX(Datos[Latitude],Comodines[[#This Row],[L&amp;LC2]]),"")</f>
        <v/>
      </c>
      <c r="B1014" s="6" t="str">
        <f>IFERROR(INDEX(Datos[Longitude],Comodines[[#This Row],[L&amp;LC2]]),"")</f>
        <v/>
      </c>
    </row>
    <row r="1015" spans="1:2" x14ac:dyDescent="0.25">
      <c r="A1015" s="5" t="str">
        <f>IFERROR(INDEX(Datos[Latitude],Comodines[[#This Row],[L&amp;LC2]]),"")</f>
        <v/>
      </c>
      <c r="B1015" s="6" t="str">
        <f>IFERROR(INDEX(Datos[Longitude],Comodines[[#This Row],[L&amp;LC2]]),"")</f>
        <v/>
      </c>
    </row>
    <row r="1016" spans="1:2" x14ac:dyDescent="0.25">
      <c r="A1016" s="5" t="str">
        <f>IFERROR(INDEX(Datos[Latitude],Comodines[[#This Row],[L&amp;LC2]]),"")</f>
        <v/>
      </c>
      <c r="B1016" s="6" t="str">
        <f>IFERROR(INDEX(Datos[Longitude],Comodines[[#This Row],[L&amp;LC2]]),"")</f>
        <v/>
      </c>
    </row>
    <row r="1017" spans="1:2" x14ac:dyDescent="0.25">
      <c r="A1017" s="5" t="str">
        <f>IFERROR(INDEX(Datos[Latitude],Comodines[[#This Row],[L&amp;LC2]]),"")</f>
        <v/>
      </c>
      <c r="B1017" s="6" t="str">
        <f>IFERROR(INDEX(Datos[Longitude],Comodines[[#This Row],[L&amp;LC2]]),"")</f>
        <v/>
      </c>
    </row>
    <row r="1018" spans="1:2" x14ac:dyDescent="0.25">
      <c r="A1018" s="5" t="str">
        <f>IFERROR(INDEX(Datos[Latitude],Comodines[[#This Row],[L&amp;LC2]]),"")</f>
        <v/>
      </c>
      <c r="B1018" s="6" t="str">
        <f>IFERROR(INDEX(Datos[Longitude],Comodines[[#This Row],[L&amp;LC2]]),"")</f>
        <v/>
      </c>
    </row>
    <row r="1019" spans="1:2" x14ac:dyDescent="0.25">
      <c r="A1019" s="5" t="str">
        <f>IFERROR(INDEX(Datos[Latitude],Comodines[[#This Row],[L&amp;LC2]]),"")</f>
        <v/>
      </c>
      <c r="B1019" s="6" t="str">
        <f>IFERROR(INDEX(Datos[Longitude],Comodines[[#This Row],[L&amp;LC2]]),"")</f>
        <v/>
      </c>
    </row>
    <row r="1020" spans="1:2" x14ac:dyDescent="0.25">
      <c r="A1020" s="5" t="str">
        <f>IFERROR(INDEX(Datos[Latitude],Comodines[[#This Row],[L&amp;LC2]]),"")</f>
        <v/>
      </c>
      <c r="B1020" s="6" t="str">
        <f>IFERROR(INDEX(Datos[Longitude],Comodines[[#This Row],[L&amp;LC2]]),"")</f>
        <v/>
      </c>
    </row>
    <row r="1021" spans="1:2" x14ac:dyDescent="0.25">
      <c r="A1021" s="5" t="str">
        <f>IFERROR(INDEX(Datos[Latitude],Comodines[[#This Row],[L&amp;LC2]]),"")</f>
        <v/>
      </c>
      <c r="B1021" s="6" t="str">
        <f>IFERROR(INDEX(Datos[Longitude],Comodines[[#This Row],[L&amp;LC2]]),"")</f>
        <v/>
      </c>
    </row>
    <row r="1022" spans="1:2" x14ac:dyDescent="0.25">
      <c r="A1022" s="5" t="str">
        <f>IFERROR(INDEX(Datos[Latitude],Comodines[[#This Row],[L&amp;LC2]]),"")</f>
        <v/>
      </c>
      <c r="B1022" s="6" t="str">
        <f>IFERROR(INDEX(Datos[Longitude],Comodines[[#This Row],[L&amp;LC2]]),"")</f>
        <v/>
      </c>
    </row>
    <row r="1023" spans="1:2" x14ac:dyDescent="0.25">
      <c r="A1023" s="5" t="str">
        <f>IFERROR(INDEX(Datos[Latitude],Comodines[[#This Row],[L&amp;LC2]]),"")</f>
        <v/>
      </c>
      <c r="B1023" s="6" t="str">
        <f>IFERROR(INDEX(Datos[Longitude],Comodines[[#This Row],[L&amp;LC2]]),"")</f>
        <v/>
      </c>
    </row>
    <row r="1024" spans="1:2" x14ac:dyDescent="0.25">
      <c r="A1024" s="5" t="str">
        <f>IFERROR(INDEX(Datos[Latitude],Comodines[[#This Row],[L&amp;LC2]]),"")</f>
        <v/>
      </c>
      <c r="B1024" s="6" t="str">
        <f>IFERROR(INDEX(Datos[Longitude],Comodines[[#This Row],[L&amp;LC2]]),"")</f>
        <v/>
      </c>
    </row>
    <row r="1025" spans="1:2" x14ac:dyDescent="0.25">
      <c r="A1025" s="5" t="str">
        <f>IFERROR(INDEX(Datos[Latitude],Comodines[[#This Row],[L&amp;LC2]]),"")</f>
        <v/>
      </c>
      <c r="B1025" s="6" t="str">
        <f>IFERROR(INDEX(Datos[Longitude],Comodines[[#This Row],[L&amp;LC2]]),"")</f>
        <v/>
      </c>
    </row>
    <row r="1026" spans="1:2" x14ac:dyDescent="0.25">
      <c r="A1026" s="5" t="str">
        <f>IFERROR(INDEX(Datos[Latitude],Comodines[[#This Row],[L&amp;LC2]]),"")</f>
        <v/>
      </c>
      <c r="B1026" s="6" t="str">
        <f>IFERROR(INDEX(Datos[Longitude],Comodines[[#This Row],[L&amp;LC2]]),"")</f>
        <v/>
      </c>
    </row>
    <row r="1027" spans="1:2" x14ac:dyDescent="0.25">
      <c r="A1027" s="5" t="str">
        <f>IFERROR(INDEX(Datos[Latitude],Comodines[[#This Row],[L&amp;LC2]]),"")</f>
        <v/>
      </c>
      <c r="B1027" s="6" t="str">
        <f>IFERROR(INDEX(Datos[Longitude],Comodines[[#This Row],[L&amp;LC2]]),"")</f>
        <v/>
      </c>
    </row>
    <row r="1028" spans="1:2" x14ac:dyDescent="0.25">
      <c r="A1028" s="5" t="str">
        <f>IFERROR(INDEX(Datos[Latitude],Comodines[[#This Row],[L&amp;LC2]]),"")</f>
        <v/>
      </c>
      <c r="B1028" s="6" t="str">
        <f>IFERROR(INDEX(Datos[Longitude],Comodines[[#This Row],[L&amp;LC2]]),"")</f>
        <v/>
      </c>
    </row>
    <row r="1029" spans="1:2" x14ac:dyDescent="0.25">
      <c r="A1029" s="5" t="str">
        <f>IFERROR(INDEX(Datos[Latitude],Comodines[[#This Row],[L&amp;LC2]]),"")</f>
        <v/>
      </c>
      <c r="B1029" s="6" t="str">
        <f>IFERROR(INDEX(Datos[Longitude],Comodines[[#This Row],[L&amp;LC2]]),"")</f>
        <v/>
      </c>
    </row>
    <row r="1030" spans="1:2" x14ac:dyDescent="0.25">
      <c r="A1030" s="5" t="str">
        <f>IFERROR(INDEX(Datos[Latitude],Comodines[[#This Row],[L&amp;LC2]]),"")</f>
        <v/>
      </c>
      <c r="B1030" s="6" t="str">
        <f>IFERROR(INDEX(Datos[Longitude],Comodines[[#This Row],[L&amp;LC2]]),"")</f>
        <v/>
      </c>
    </row>
    <row r="1031" spans="1:2" x14ac:dyDescent="0.25">
      <c r="A1031" s="5" t="str">
        <f>IFERROR(INDEX(Datos[Latitude],Comodines[[#This Row],[L&amp;LC2]]),"")</f>
        <v/>
      </c>
      <c r="B1031" s="6" t="str">
        <f>IFERROR(INDEX(Datos[Longitude],Comodines[[#This Row],[L&amp;LC2]]),"")</f>
        <v/>
      </c>
    </row>
    <row r="1032" spans="1:2" x14ac:dyDescent="0.25">
      <c r="A1032" s="5" t="str">
        <f>IFERROR(INDEX(Datos[Latitude],Comodines[[#This Row],[L&amp;LC2]]),"")</f>
        <v/>
      </c>
      <c r="B1032" s="6" t="str">
        <f>IFERROR(INDEX(Datos[Longitude],Comodines[[#This Row],[L&amp;LC2]]),"")</f>
        <v/>
      </c>
    </row>
    <row r="1033" spans="1:2" x14ac:dyDescent="0.25">
      <c r="A1033" s="5" t="str">
        <f>IFERROR(INDEX(Datos[Latitude],Comodines[[#This Row],[L&amp;LC2]]),"")</f>
        <v/>
      </c>
      <c r="B1033" s="6" t="str">
        <f>IFERROR(INDEX(Datos[Longitude],Comodines[[#This Row],[L&amp;LC2]]),"")</f>
        <v/>
      </c>
    </row>
    <row r="1034" spans="1:2" x14ac:dyDescent="0.25">
      <c r="A1034" s="5" t="str">
        <f>IFERROR(INDEX(Datos[Latitude],Comodines[[#This Row],[L&amp;LC2]]),"")</f>
        <v/>
      </c>
      <c r="B1034" s="6" t="str">
        <f>IFERROR(INDEX(Datos[Longitude],Comodines[[#This Row],[L&amp;LC2]]),"")</f>
        <v/>
      </c>
    </row>
    <row r="1035" spans="1:2" x14ac:dyDescent="0.25">
      <c r="A1035" s="5" t="str">
        <f>IFERROR(INDEX(Datos[Latitude],Comodines[[#This Row],[L&amp;LC2]]),"")</f>
        <v/>
      </c>
      <c r="B1035" s="6" t="str">
        <f>IFERROR(INDEX(Datos[Longitude],Comodines[[#This Row],[L&amp;LC2]]),"")</f>
        <v/>
      </c>
    </row>
    <row r="1036" spans="1:2" x14ac:dyDescent="0.25">
      <c r="A1036" s="5" t="str">
        <f>IFERROR(INDEX(Datos[Latitude],Comodines[[#This Row],[L&amp;LC2]]),"")</f>
        <v/>
      </c>
      <c r="B1036" s="6" t="str">
        <f>IFERROR(INDEX(Datos[Longitude],Comodines[[#This Row],[L&amp;LC2]]),"")</f>
        <v/>
      </c>
    </row>
    <row r="1037" spans="1:2" x14ac:dyDescent="0.25">
      <c r="A1037" s="5" t="str">
        <f>IFERROR(INDEX(Datos[Latitude],Comodines[[#This Row],[L&amp;LC2]]),"")</f>
        <v/>
      </c>
      <c r="B1037" s="6" t="str">
        <f>IFERROR(INDEX(Datos[Longitude],Comodines[[#This Row],[L&amp;LC2]]),"")</f>
        <v/>
      </c>
    </row>
    <row r="1038" spans="1:2" x14ac:dyDescent="0.25">
      <c r="A1038" s="5" t="str">
        <f>IFERROR(INDEX(Datos[Latitude],Comodines[[#This Row],[L&amp;LC2]]),"")</f>
        <v/>
      </c>
      <c r="B1038" s="6" t="str">
        <f>IFERROR(INDEX(Datos[Longitude],Comodines[[#This Row],[L&amp;LC2]]),"")</f>
        <v/>
      </c>
    </row>
    <row r="1039" spans="1:2" x14ac:dyDescent="0.25">
      <c r="A1039" s="5" t="str">
        <f>IFERROR(INDEX(Datos[Latitude],Comodines[[#This Row],[L&amp;LC2]]),"")</f>
        <v/>
      </c>
      <c r="B1039" s="6" t="str">
        <f>IFERROR(INDEX(Datos[Longitude],Comodines[[#This Row],[L&amp;LC2]]),"")</f>
        <v/>
      </c>
    </row>
    <row r="1040" spans="1:2" x14ac:dyDescent="0.25">
      <c r="A1040" s="5" t="str">
        <f>IFERROR(INDEX(Datos[Latitude],Comodines[[#This Row],[L&amp;LC2]]),"")</f>
        <v/>
      </c>
      <c r="B1040" s="6" t="str">
        <f>IFERROR(INDEX(Datos[Longitude],Comodines[[#This Row],[L&amp;LC2]]),"")</f>
        <v/>
      </c>
    </row>
    <row r="1041" spans="1:2" x14ac:dyDescent="0.25">
      <c r="A1041" s="5" t="str">
        <f>IFERROR(INDEX(Datos[Latitude],Comodines[[#This Row],[L&amp;LC2]]),"")</f>
        <v/>
      </c>
      <c r="B1041" s="6" t="str">
        <f>IFERROR(INDEX(Datos[Longitude],Comodines[[#This Row],[L&amp;LC2]]),"")</f>
        <v/>
      </c>
    </row>
    <row r="1042" spans="1:2" x14ac:dyDescent="0.25">
      <c r="A1042" s="5" t="str">
        <f>IFERROR(INDEX(Datos[Latitude],Comodines[[#This Row],[L&amp;LC2]]),"")</f>
        <v/>
      </c>
      <c r="B1042" s="6" t="str">
        <f>IFERROR(INDEX(Datos[Longitude],Comodines[[#This Row],[L&amp;LC2]]),"")</f>
        <v/>
      </c>
    </row>
    <row r="1043" spans="1:2" x14ac:dyDescent="0.25">
      <c r="A1043" s="5" t="str">
        <f>IFERROR(INDEX(Datos[Latitude],Comodines[[#This Row],[L&amp;LC2]]),"")</f>
        <v/>
      </c>
      <c r="B1043" s="6" t="str">
        <f>IFERROR(INDEX(Datos[Longitude],Comodines[[#This Row],[L&amp;LC2]]),"")</f>
        <v/>
      </c>
    </row>
    <row r="1044" spans="1:2" x14ac:dyDescent="0.25">
      <c r="A1044" s="5" t="str">
        <f>IFERROR(INDEX(Datos[Latitude],Comodines[[#This Row],[L&amp;LC2]]),"")</f>
        <v/>
      </c>
      <c r="B1044" s="6" t="str">
        <f>IFERROR(INDEX(Datos[Longitude],Comodines[[#This Row],[L&amp;LC2]]),"")</f>
        <v/>
      </c>
    </row>
    <row r="1045" spans="1:2" x14ac:dyDescent="0.25">
      <c r="A1045" s="5" t="str">
        <f>IFERROR(INDEX(Datos[Latitude],Comodines[[#This Row],[L&amp;LC2]]),"")</f>
        <v/>
      </c>
      <c r="B1045" s="6" t="str">
        <f>IFERROR(INDEX(Datos[Longitude],Comodines[[#This Row],[L&amp;LC2]]),"")</f>
        <v/>
      </c>
    </row>
    <row r="1046" spans="1:2" x14ac:dyDescent="0.25">
      <c r="A1046" s="5" t="str">
        <f>IFERROR(INDEX(Datos[Latitude],Comodines[[#This Row],[L&amp;LC2]]),"")</f>
        <v/>
      </c>
      <c r="B1046" s="6" t="str">
        <f>IFERROR(INDEX(Datos[Longitude],Comodines[[#This Row],[L&amp;LC2]]),"")</f>
        <v/>
      </c>
    </row>
    <row r="1047" spans="1:2" x14ac:dyDescent="0.25">
      <c r="A1047" s="5" t="str">
        <f>IFERROR(INDEX(Datos[Latitude],Comodines[[#This Row],[L&amp;LC2]]),"")</f>
        <v/>
      </c>
      <c r="B1047" s="6" t="str">
        <f>IFERROR(INDEX(Datos[Longitude],Comodines[[#This Row],[L&amp;LC2]]),"")</f>
        <v/>
      </c>
    </row>
    <row r="1048" spans="1:2" x14ac:dyDescent="0.25">
      <c r="A1048" s="5" t="str">
        <f>IFERROR(INDEX(Datos[Latitude],Comodines[[#This Row],[L&amp;LC2]]),"")</f>
        <v/>
      </c>
      <c r="B1048" s="6" t="str">
        <f>IFERROR(INDEX(Datos[Longitude],Comodines[[#This Row],[L&amp;LC2]]),"")</f>
        <v/>
      </c>
    </row>
    <row r="1049" spans="1:2" x14ac:dyDescent="0.25">
      <c r="A1049" s="5" t="str">
        <f>IFERROR(INDEX(Datos[Latitude],Comodines[[#This Row],[L&amp;LC2]]),"")</f>
        <v/>
      </c>
      <c r="B1049" s="6" t="str">
        <f>IFERROR(INDEX(Datos[Longitude],Comodines[[#This Row],[L&amp;LC2]]),"")</f>
        <v/>
      </c>
    </row>
    <row r="1050" spans="1:2" x14ac:dyDescent="0.25">
      <c r="A1050" s="5" t="str">
        <f>IFERROR(INDEX(Datos[Latitude],Comodines[[#This Row],[L&amp;LC2]]),"")</f>
        <v/>
      </c>
      <c r="B1050" s="6" t="str">
        <f>IFERROR(INDEX(Datos[Longitude],Comodines[[#This Row],[L&amp;LC2]]),"")</f>
        <v/>
      </c>
    </row>
    <row r="1051" spans="1:2" x14ac:dyDescent="0.25">
      <c r="A1051" s="5" t="str">
        <f>IFERROR(INDEX(Datos[Latitude],Comodines[[#This Row],[L&amp;LC2]]),"")</f>
        <v/>
      </c>
      <c r="B1051" s="6" t="str">
        <f>IFERROR(INDEX(Datos[Longitude],Comodines[[#This Row],[L&amp;LC2]]),"")</f>
        <v/>
      </c>
    </row>
    <row r="1052" spans="1:2" x14ac:dyDescent="0.25">
      <c r="A1052" s="5" t="str">
        <f>IFERROR(INDEX(Datos[Latitude],Comodines[[#This Row],[L&amp;LC2]]),"")</f>
        <v/>
      </c>
      <c r="B1052" s="6" t="str">
        <f>IFERROR(INDEX(Datos[Longitude],Comodines[[#This Row],[L&amp;LC2]]),"")</f>
        <v/>
      </c>
    </row>
    <row r="1053" spans="1:2" x14ac:dyDescent="0.25">
      <c r="A1053" s="5" t="str">
        <f>IFERROR(INDEX(Datos[Latitude],Comodines[[#This Row],[L&amp;LC2]]),"")</f>
        <v/>
      </c>
      <c r="B1053" s="6" t="str">
        <f>IFERROR(INDEX(Datos[Longitude],Comodines[[#This Row],[L&amp;LC2]]),"")</f>
        <v/>
      </c>
    </row>
    <row r="1054" spans="1:2" x14ac:dyDescent="0.25">
      <c r="A1054" s="5" t="str">
        <f>IFERROR(INDEX(Datos[Latitude],Comodines[[#This Row],[L&amp;LC2]]),"")</f>
        <v/>
      </c>
      <c r="B1054" s="6" t="str">
        <f>IFERROR(INDEX(Datos[Longitude],Comodines[[#This Row],[L&amp;LC2]]),"")</f>
        <v/>
      </c>
    </row>
    <row r="1055" spans="1:2" x14ac:dyDescent="0.25">
      <c r="A1055" s="5" t="str">
        <f>IFERROR(INDEX(Datos[Latitude],Comodines[[#This Row],[L&amp;LC2]]),"")</f>
        <v/>
      </c>
      <c r="B1055" s="6" t="str">
        <f>IFERROR(INDEX(Datos[Longitude],Comodines[[#This Row],[L&amp;LC2]]),"")</f>
        <v/>
      </c>
    </row>
    <row r="1056" spans="1:2" x14ac:dyDescent="0.25">
      <c r="A1056" s="5" t="str">
        <f>IFERROR(INDEX(Datos[Latitude],Comodines[[#This Row],[L&amp;LC2]]),"")</f>
        <v/>
      </c>
      <c r="B1056" s="6" t="str">
        <f>IFERROR(INDEX(Datos[Longitude],Comodines[[#This Row],[L&amp;LC2]]),"")</f>
        <v/>
      </c>
    </row>
    <row r="1057" spans="1:2" x14ac:dyDescent="0.25">
      <c r="A1057" s="5" t="str">
        <f>IFERROR(INDEX(Datos[Latitude],Comodines[[#This Row],[L&amp;LC2]]),"")</f>
        <v/>
      </c>
      <c r="B1057" s="6" t="str">
        <f>IFERROR(INDEX(Datos[Longitude],Comodines[[#This Row],[L&amp;LC2]]),"")</f>
        <v/>
      </c>
    </row>
    <row r="1058" spans="1:2" x14ac:dyDescent="0.25">
      <c r="A1058" s="5" t="str">
        <f>IFERROR(INDEX(Datos[Latitude],Comodines[[#This Row],[L&amp;LC2]]),"")</f>
        <v/>
      </c>
      <c r="B1058" s="6" t="str">
        <f>IFERROR(INDEX(Datos[Longitude],Comodines[[#This Row],[L&amp;LC2]]),"")</f>
        <v/>
      </c>
    </row>
    <row r="1059" spans="1:2" x14ac:dyDescent="0.25">
      <c r="A1059" s="5" t="str">
        <f>IFERROR(INDEX(Datos[Latitude],Comodines[[#This Row],[L&amp;LC2]]),"")</f>
        <v/>
      </c>
      <c r="B1059" s="6" t="str">
        <f>IFERROR(INDEX(Datos[Longitude],Comodines[[#This Row],[L&amp;LC2]]),"")</f>
        <v/>
      </c>
    </row>
    <row r="1060" spans="1:2" x14ac:dyDescent="0.25">
      <c r="A1060" s="5" t="str">
        <f>IFERROR(INDEX(Datos[Latitude],Comodines[[#This Row],[L&amp;LC2]]),"")</f>
        <v/>
      </c>
      <c r="B1060" s="6" t="str">
        <f>IFERROR(INDEX(Datos[Longitude],Comodines[[#This Row],[L&amp;LC2]]),"")</f>
        <v/>
      </c>
    </row>
    <row r="1061" spans="1:2" x14ac:dyDescent="0.25">
      <c r="A1061" s="5" t="str">
        <f>IFERROR(INDEX(Datos[Latitude],Comodines[[#This Row],[L&amp;LC2]]),"")</f>
        <v/>
      </c>
      <c r="B1061" s="6" t="str">
        <f>IFERROR(INDEX(Datos[Longitude],Comodines[[#This Row],[L&amp;LC2]]),"")</f>
        <v/>
      </c>
    </row>
    <row r="1062" spans="1:2" x14ac:dyDescent="0.25">
      <c r="A1062" s="5" t="str">
        <f>IFERROR(INDEX(Datos[Latitude],Comodines[[#This Row],[L&amp;LC2]]),"")</f>
        <v/>
      </c>
      <c r="B1062" s="6" t="str">
        <f>IFERROR(INDEX(Datos[Longitude],Comodines[[#This Row],[L&amp;LC2]]),"")</f>
        <v/>
      </c>
    </row>
    <row r="1063" spans="1:2" x14ac:dyDescent="0.25">
      <c r="A1063" s="5" t="str">
        <f>IFERROR(INDEX(Datos[Latitude],Comodines[[#This Row],[L&amp;LC2]]),"")</f>
        <v/>
      </c>
      <c r="B1063" s="6" t="str">
        <f>IFERROR(INDEX(Datos[Longitude],Comodines[[#This Row],[L&amp;LC2]]),"")</f>
        <v/>
      </c>
    </row>
    <row r="1064" spans="1:2" x14ac:dyDescent="0.25">
      <c r="A1064" s="5" t="str">
        <f>IFERROR(INDEX(Datos[Latitude],Comodines[[#This Row],[L&amp;LC2]]),"")</f>
        <v/>
      </c>
      <c r="B1064" s="6" t="str">
        <f>IFERROR(INDEX(Datos[Longitude],Comodines[[#This Row],[L&amp;LC2]]),"")</f>
        <v/>
      </c>
    </row>
    <row r="1065" spans="1:2" x14ac:dyDescent="0.25">
      <c r="A1065" s="5" t="str">
        <f>IFERROR(INDEX(Datos[Latitude],Comodines[[#This Row],[L&amp;LC2]]),"")</f>
        <v/>
      </c>
      <c r="B1065" s="6" t="str">
        <f>IFERROR(INDEX(Datos[Longitude],Comodines[[#This Row],[L&amp;LC2]]),"")</f>
        <v/>
      </c>
    </row>
    <row r="1066" spans="1:2" x14ac:dyDescent="0.25">
      <c r="A1066" s="5" t="str">
        <f>IFERROR(INDEX(Datos[Latitude],Comodines[[#This Row],[L&amp;LC2]]),"")</f>
        <v/>
      </c>
      <c r="B1066" s="6" t="str">
        <f>IFERROR(INDEX(Datos[Longitude],Comodines[[#This Row],[L&amp;LC2]]),"")</f>
        <v/>
      </c>
    </row>
    <row r="1067" spans="1:2" x14ac:dyDescent="0.25">
      <c r="A1067" s="5" t="str">
        <f>IFERROR(INDEX(Datos[Latitude],Comodines[[#This Row],[L&amp;LC2]]),"")</f>
        <v/>
      </c>
      <c r="B1067" s="6" t="str">
        <f>IFERROR(INDEX(Datos[Longitude],Comodines[[#This Row],[L&amp;LC2]]),"")</f>
        <v/>
      </c>
    </row>
    <row r="1068" spans="1:2" x14ac:dyDescent="0.25">
      <c r="A1068" s="5" t="str">
        <f>IFERROR(INDEX(Datos[Latitude],Comodines[[#This Row],[L&amp;LC2]]),"")</f>
        <v/>
      </c>
      <c r="B1068" s="6" t="str">
        <f>IFERROR(INDEX(Datos[Longitude],Comodines[[#This Row],[L&amp;LC2]]),"")</f>
        <v/>
      </c>
    </row>
    <row r="1069" spans="1:2" x14ac:dyDescent="0.25">
      <c r="A1069" s="5" t="str">
        <f>IFERROR(INDEX(Datos[Latitude],Comodines[[#This Row],[L&amp;LC2]]),"")</f>
        <v/>
      </c>
      <c r="B1069" s="6" t="str">
        <f>IFERROR(INDEX(Datos[Longitude],Comodines[[#This Row],[L&amp;LC2]]),"")</f>
        <v/>
      </c>
    </row>
    <row r="1070" spans="1:2" x14ac:dyDescent="0.25">
      <c r="A1070" s="5" t="str">
        <f>IFERROR(INDEX(Datos[Latitude],Comodines[[#This Row],[L&amp;LC2]]),"")</f>
        <v/>
      </c>
      <c r="B1070" s="6" t="str">
        <f>IFERROR(INDEX(Datos[Longitude],Comodines[[#This Row],[L&amp;LC2]]),"")</f>
        <v/>
      </c>
    </row>
    <row r="1071" spans="1:2" x14ac:dyDescent="0.25">
      <c r="A1071" s="5" t="str">
        <f>IFERROR(INDEX(Datos[Latitude],Comodines[[#This Row],[L&amp;LC2]]),"")</f>
        <v/>
      </c>
      <c r="B1071" s="6" t="str">
        <f>IFERROR(INDEX(Datos[Longitude],Comodines[[#This Row],[L&amp;LC2]]),"")</f>
        <v/>
      </c>
    </row>
    <row r="1072" spans="1:2" x14ac:dyDescent="0.25">
      <c r="A1072" s="5" t="str">
        <f>IFERROR(INDEX(Datos[Latitude],Comodines[[#This Row],[L&amp;LC2]]),"")</f>
        <v/>
      </c>
      <c r="B1072" s="6" t="str">
        <f>IFERROR(INDEX(Datos[Longitude],Comodines[[#This Row],[L&amp;LC2]]),"")</f>
        <v/>
      </c>
    </row>
    <row r="1073" spans="1:2" x14ac:dyDescent="0.25">
      <c r="A1073" s="5" t="str">
        <f>IFERROR(INDEX(Datos[Latitude],Comodines[[#This Row],[L&amp;LC2]]),"")</f>
        <v/>
      </c>
      <c r="B1073" s="6" t="str">
        <f>IFERROR(INDEX(Datos[Longitude],Comodines[[#This Row],[L&amp;LC2]]),"")</f>
        <v/>
      </c>
    </row>
    <row r="1074" spans="1:2" x14ac:dyDescent="0.25">
      <c r="A1074" s="5" t="str">
        <f>IFERROR(INDEX(Datos[Latitude],Comodines[[#This Row],[L&amp;LC2]]),"")</f>
        <v/>
      </c>
      <c r="B1074" s="6" t="str">
        <f>IFERROR(INDEX(Datos[Longitude],Comodines[[#This Row],[L&amp;LC2]]),"")</f>
        <v/>
      </c>
    </row>
    <row r="1075" spans="1:2" x14ac:dyDescent="0.25">
      <c r="A1075" s="5" t="str">
        <f>IFERROR(INDEX(Datos[Latitude],Comodines[[#This Row],[L&amp;LC2]]),"")</f>
        <v/>
      </c>
      <c r="B1075" s="6" t="str">
        <f>IFERROR(INDEX(Datos[Longitude],Comodines[[#This Row],[L&amp;LC2]]),"")</f>
        <v/>
      </c>
    </row>
    <row r="1076" spans="1:2" x14ac:dyDescent="0.25">
      <c r="A1076" s="5" t="str">
        <f>IFERROR(INDEX(Datos[Latitude],Comodines[[#This Row],[L&amp;LC2]]),"")</f>
        <v/>
      </c>
      <c r="B1076" s="6" t="str">
        <f>IFERROR(INDEX(Datos[Longitude],Comodines[[#This Row],[L&amp;LC2]]),"")</f>
        <v/>
      </c>
    </row>
    <row r="1077" spans="1:2" x14ac:dyDescent="0.25">
      <c r="A1077" s="5" t="str">
        <f>IFERROR(INDEX(Datos[Latitude],Comodines[[#This Row],[L&amp;LC2]]),"")</f>
        <v/>
      </c>
      <c r="B1077" s="6" t="str">
        <f>IFERROR(INDEX(Datos[Longitude],Comodines[[#This Row],[L&amp;LC2]]),"")</f>
        <v/>
      </c>
    </row>
    <row r="1078" spans="1:2" x14ac:dyDescent="0.25">
      <c r="A1078" s="5" t="str">
        <f>IFERROR(INDEX(Datos[Latitude],Comodines[[#This Row],[L&amp;LC2]]),"")</f>
        <v/>
      </c>
      <c r="B1078" s="6" t="str">
        <f>IFERROR(INDEX(Datos[Longitude],Comodines[[#This Row],[L&amp;LC2]]),"")</f>
        <v/>
      </c>
    </row>
    <row r="1079" spans="1:2" x14ac:dyDescent="0.25">
      <c r="A1079" s="5" t="str">
        <f>IFERROR(INDEX(Datos[Latitude],Comodines[[#This Row],[L&amp;LC2]]),"")</f>
        <v/>
      </c>
      <c r="B1079" s="6" t="str">
        <f>IFERROR(INDEX(Datos[Longitude],Comodines[[#This Row],[L&amp;LC2]]),"")</f>
        <v/>
      </c>
    </row>
    <row r="1080" spans="1:2" x14ac:dyDescent="0.25">
      <c r="A1080" s="5" t="str">
        <f>IFERROR(INDEX(Datos[Latitude],Comodines[[#This Row],[L&amp;LC2]]),"")</f>
        <v/>
      </c>
      <c r="B1080" s="6" t="str">
        <f>IFERROR(INDEX(Datos[Longitude],Comodines[[#This Row],[L&amp;LC2]]),"")</f>
        <v/>
      </c>
    </row>
    <row r="1081" spans="1:2" x14ac:dyDescent="0.25">
      <c r="A1081" s="5" t="str">
        <f>IFERROR(INDEX(Datos[Latitude],Comodines[[#This Row],[L&amp;LC2]]),"")</f>
        <v/>
      </c>
      <c r="B1081" s="6" t="str">
        <f>IFERROR(INDEX(Datos[Longitude],Comodines[[#This Row],[L&amp;LC2]]),"")</f>
        <v/>
      </c>
    </row>
    <row r="1082" spans="1:2" x14ac:dyDescent="0.25">
      <c r="A1082" s="5" t="str">
        <f>IFERROR(INDEX(Datos[Latitude],Comodines[[#This Row],[L&amp;LC2]]),"")</f>
        <v/>
      </c>
      <c r="B1082" s="6" t="str">
        <f>IFERROR(INDEX(Datos[Longitude],Comodines[[#This Row],[L&amp;LC2]]),"")</f>
        <v/>
      </c>
    </row>
    <row r="1083" spans="1:2" x14ac:dyDescent="0.25">
      <c r="A1083" s="5" t="str">
        <f>IFERROR(INDEX(Datos[Latitude],Comodines[[#This Row],[L&amp;LC2]]),"")</f>
        <v/>
      </c>
      <c r="B1083" s="6" t="str">
        <f>IFERROR(INDEX(Datos[Longitude],Comodines[[#This Row],[L&amp;LC2]]),"")</f>
        <v/>
      </c>
    </row>
    <row r="1084" spans="1:2" x14ac:dyDescent="0.25">
      <c r="A1084" s="5" t="str">
        <f>IFERROR(INDEX(Datos[Latitude],Comodines[[#This Row],[L&amp;LC2]]),"")</f>
        <v/>
      </c>
      <c r="B1084" s="6" t="str">
        <f>IFERROR(INDEX(Datos[Longitude],Comodines[[#This Row],[L&amp;LC2]]),"")</f>
        <v/>
      </c>
    </row>
    <row r="1085" spans="1:2" x14ac:dyDescent="0.25">
      <c r="A1085" s="5" t="str">
        <f>IFERROR(INDEX(Datos[Latitude],Comodines[[#This Row],[L&amp;LC2]]),"")</f>
        <v/>
      </c>
      <c r="B1085" s="6" t="str">
        <f>IFERROR(INDEX(Datos[Longitude],Comodines[[#This Row],[L&amp;LC2]]),"")</f>
        <v/>
      </c>
    </row>
    <row r="1086" spans="1:2" x14ac:dyDescent="0.25">
      <c r="A1086" s="5" t="str">
        <f>IFERROR(INDEX(Datos[Latitude],Comodines[[#This Row],[L&amp;LC2]]),"")</f>
        <v/>
      </c>
      <c r="B1086" s="6" t="str">
        <f>IFERROR(INDEX(Datos[Longitude],Comodines[[#This Row],[L&amp;LC2]]),"")</f>
        <v/>
      </c>
    </row>
    <row r="1087" spans="1:2" x14ac:dyDescent="0.25">
      <c r="A1087" s="5" t="str">
        <f>IFERROR(INDEX(Datos[Latitude],Comodines[[#This Row],[L&amp;LC2]]),"")</f>
        <v/>
      </c>
      <c r="B1087" s="6" t="str">
        <f>IFERROR(INDEX(Datos[Longitude],Comodines[[#This Row],[L&amp;LC2]]),"")</f>
        <v/>
      </c>
    </row>
    <row r="1088" spans="1:2" x14ac:dyDescent="0.25">
      <c r="A1088" s="5" t="str">
        <f>IFERROR(INDEX(Datos[Latitude],Comodines[[#This Row],[L&amp;LC2]]),"")</f>
        <v/>
      </c>
      <c r="B1088" s="6" t="str">
        <f>IFERROR(INDEX(Datos[Longitude],Comodines[[#This Row],[L&amp;LC2]]),"")</f>
        <v/>
      </c>
    </row>
    <row r="1089" spans="1:2" x14ac:dyDescent="0.25">
      <c r="A1089" s="5" t="str">
        <f>IFERROR(INDEX(Datos[Latitude],Comodines[[#This Row],[L&amp;LC2]]),"")</f>
        <v/>
      </c>
      <c r="B1089" s="6" t="str">
        <f>IFERROR(INDEX(Datos[Longitude],Comodines[[#This Row],[L&amp;LC2]]),"")</f>
        <v/>
      </c>
    </row>
    <row r="1090" spans="1:2" x14ac:dyDescent="0.25">
      <c r="A1090" s="5" t="str">
        <f>IFERROR(INDEX(Datos[Latitude],Comodines[[#This Row],[L&amp;LC2]]),"")</f>
        <v/>
      </c>
      <c r="B1090" s="6" t="str">
        <f>IFERROR(INDEX(Datos[Longitude],Comodines[[#This Row],[L&amp;LC2]]),"")</f>
        <v/>
      </c>
    </row>
    <row r="1091" spans="1:2" x14ac:dyDescent="0.25">
      <c r="A1091" s="5" t="str">
        <f>IFERROR(INDEX(Datos[Latitude],Comodines[[#This Row],[L&amp;LC2]]),"")</f>
        <v/>
      </c>
      <c r="B1091" s="6" t="str">
        <f>IFERROR(INDEX(Datos[Longitude],Comodines[[#This Row],[L&amp;LC2]]),"")</f>
        <v/>
      </c>
    </row>
    <row r="1092" spans="1:2" x14ac:dyDescent="0.25">
      <c r="A1092" s="5" t="str">
        <f>IFERROR(INDEX(Datos[Latitude],Comodines[[#This Row],[L&amp;LC2]]),"")</f>
        <v/>
      </c>
      <c r="B1092" s="6" t="str">
        <f>IFERROR(INDEX(Datos[Longitude],Comodines[[#This Row],[L&amp;LC2]]),"")</f>
        <v/>
      </c>
    </row>
    <row r="1093" spans="1:2" x14ac:dyDescent="0.25">
      <c r="A1093" s="5" t="str">
        <f>IFERROR(INDEX(Datos[Latitude],Comodines[[#This Row],[L&amp;LC2]]),"")</f>
        <v/>
      </c>
      <c r="B1093" s="6" t="str">
        <f>IFERROR(INDEX(Datos[Longitude],Comodines[[#This Row],[L&amp;LC2]]),"")</f>
        <v/>
      </c>
    </row>
    <row r="1094" spans="1:2" x14ac:dyDescent="0.25">
      <c r="A1094" s="5" t="str">
        <f>IFERROR(INDEX(Datos[Latitude],Comodines[[#This Row],[L&amp;LC2]]),"")</f>
        <v/>
      </c>
      <c r="B1094" s="6" t="str">
        <f>IFERROR(INDEX(Datos[Longitude],Comodines[[#This Row],[L&amp;LC2]]),"")</f>
        <v/>
      </c>
    </row>
    <row r="1095" spans="1:2" x14ac:dyDescent="0.25">
      <c r="A1095" s="5" t="str">
        <f>IFERROR(INDEX(Datos[Latitude],Comodines[[#This Row],[L&amp;LC2]]),"")</f>
        <v/>
      </c>
      <c r="B1095" s="6" t="str">
        <f>IFERROR(INDEX(Datos[Longitude],Comodines[[#This Row],[L&amp;LC2]]),"")</f>
        <v/>
      </c>
    </row>
    <row r="1096" spans="1:2" x14ac:dyDescent="0.25">
      <c r="A1096" s="5" t="str">
        <f>IFERROR(INDEX(Datos[Latitude],Comodines[[#This Row],[L&amp;LC2]]),"")</f>
        <v/>
      </c>
      <c r="B1096" s="6" t="str">
        <f>IFERROR(INDEX(Datos[Longitude],Comodines[[#This Row],[L&amp;LC2]]),"")</f>
        <v/>
      </c>
    </row>
    <row r="1097" spans="1:2" x14ac:dyDescent="0.25">
      <c r="A1097" s="5" t="str">
        <f>IFERROR(INDEX(Datos[Latitude],Comodines[[#This Row],[L&amp;LC2]]),"")</f>
        <v/>
      </c>
      <c r="B1097" s="6" t="str">
        <f>IFERROR(INDEX(Datos[Longitude],Comodines[[#This Row],[L&amp;LC2]]),"")</f>
        <v/>
      </c>
    </row>
    <row r="1098" spans="1:2" x14ac:dyDescent="0.25">
      <c r="A1098" s="5" t="str">
        <f>IFERROR(INDEX(Datos[Latitude],Comodines[[#This Row],[L&amp;LC2]]),"")</f>
        <v/>
      </c>
      <c r="B1098" s="6" t="str">
        <f>IFERROR(INDEX(Datos[Longitude],Comodines[[#This Row],[L&amp;LC2]]),"")</f>
        <v/>
      </c>
    </row>
    <row r="1099" spans="1:2" x14ac:dyDescent="0.25">
      <c r="A1099" s="5" t="str">
        <f>IFERROR(INDEX(Datos[Latitude],Comodines[[#This Row],[L&amp;LC2]]),"")</f>
        <v/>
      </c>
      <c r="B1099" s="6" t="str">
        <f>IFERROR(INDEX(Datos[Longitude],Comodines[[#This Row],[L&amp;LC2]]),"")</f>
        <v/>
      </c>
    </row>
    <row r="1100" spans="1:2" x14ac:dyDescent="0.25">
      <c r="A1100" s="5" t="str">
        <f>IFERROR(INDEX(Datos[Latitude],Comodines[[#This Row],[L&amp;LC2]]),"")</f>
        <v/>
      </c>
      <c r="B1100" s="6" t="str">
        <f>IFERROR(INDEX(Datos[Longitude],Comodines[[#This Row],[L&amp;LC2]]),"")</f>
        <v/>
      </c>
    </row>
    <row r="1101" spans="1:2" x14ac:dyDescent="0.25">
      <c r="A1101" s="5" t="str">
        <f>IFERROR(INDEX(Datos[Latitude],Comodines[[#This Row],[L&amp;LC2]]),"")</f>
        <v/>
      </c>
      <c r="B1101" s="6" t="str">
        <f>IFERROR(INDEX(Datos[Longitude],Comodines[[#This Row],[L&amp;LC2]]),"")</f>
        <v/>
      </c>
    </row>
    <row r="1102" spans="1:2" x14ac:dyDescent="0.25">
      <c r="A1102" s="5" t="str">
        <f>IFERROR(INDEX(Datos[Latitude],Comodines[[#This Row],[L&amp;LC2]]),"")</f>
        <v/>
      </c>
      <c r="B1102" s="6" t="str">
        <f>IFERROR(INDEX(Datos[Longitude],Comodines[[#This Row],[L&amp;LC2]]),"")</f>
        <v/>
      </c>
    </row>
    <row r="1103" spans="1:2" x14ac:dyDescent="0.25">
      <c r="A1103" s="5" t="str">
        <f>IFERROR(INDEX(Datos[Latitude],Comodines[[#This Row],[L&amp;LC2]]),"")</f>
        <v/>
      </c>
      <c r="B1103" s="6" t="str">
        <f>IFERROR(INDEX(Datos[Longitude],Comodines[[#This Row],[L&amp;LC2]]),"")</f>
        <v/>
      </c>
    </row>
    <row r="1104" spans="1:2" x14ac:dyDescent="0.25">
      <c r="A1104" s="5" t="str">
        <f>IFERROR(INDEX(Datos[Latitude],Comodines[[#This Row],[L&amp;LC2]]),"")</f>
        <v/>
      </c>
      <c r="B1104" s="6" t="str">
        <f>IFERROR(INDEX(Datos[Longitude],Comodines[[#This Row],[L&amp;LC2]]),"")</f>
        <v/>
      </c>
    </row>
    <row r="1105" spans="1:2" x14ac:dyDescent="0.25">
      <c r="A1105" s="5" t="str">
        <f>IFERROR(INDEX(Datos[Latitude],Comodines[[#This Row],[L&amp;LC2]]),"")</f>
        <v/>
      </c>
      <c r="B1105" s="6" t="str">
        <f>IFERROR(INDEX(Datos[Longitude],Comodines[[#This Row],[L&amp;LC2]]),"")</f>
        <v/>
      </c>
    </row>
    <row r="1106" spans="1:2" x14ac:dyDescent="0.25">
      <c r="A1106" s="5" t="str">
        <f>IFERROR(INDEX(Datos[Latitude],Comodines[[#This Row],[L&amp;LC2]]),"")</f>
        <v/>
      </c>
      <c r="B1106" s="6" t="str">
        <f>IFERROR(INDEX(Datos[Longitude],Comodines[[#This Row],[L&amp;LC2]]),"")</f>
        <v/>
      </c>
    </row>
    <row r="1107" spans="1:2" x14ac:dyDescent="0.25">
      <c r="A1107" s="5" t="str">
        <f>IFERROR(INDEX(Datos[Latitude],Comodines[[#This Row],[L&amp;LC2]]),"")</f>
        <v/>
      </c>
      <c r="B1107" s="6" t="str">
        <f>IFERROR(INDEX(Datos[Longitude],Comodines[[#This Row],[L&amp;LC2]]),"")</f>
        <v/>
      </c>
    </row>
    <row r="1108" spans="1:2" x14ac:dyDescent="0.25">
      <c r="A1108" s="5" t="str">
        <f>IFERROR(INDEX(Datos[Latitude],Comodines[[#This Row],[L&amp;LC2]]),"")</f>
        <v/>
      </c>
      <c r="B1108" s="6" t="str">
        <f>IFERROR(INDEX(Datos[Longitude],Comodines[[#This Row],[L&amp;LC2]]),"")</f>
        <v/>
      </c>
    </row>
    <row r="1109" spans="1:2" x14ac:dyDescent="0.25">
      <c r="A1109" s="5" t="str">
        <f>IFERROR(INDEX(Datos[Latitude],Comodines[[#This Row],[L&amp;LC2]]),"")</f>
        <v/>
      </c>
      <c r="B1109" s="6" t="str">
        <f>IFERROR(INDEX(Datos[Longitude],Comodines[[#This Row],[L&amp;LC2]]),"")</f>
        <v/>
      </c>
    </row>
    <row r="1110" spans="1:2" x14ac:dyDescent="0.25">
      <c r="A1110" s="5" t="str">
        <f>IFERROR(INDEX(Datos[Latitude],Comodines[[#This Row],[L&amp;LC2]]),"")</f>
        <v/>
      </c>
      <c r="B1110" s="6" t="str">
        <f>IFERROR(INDEX(Datos[Longitude],Comodines[[#This Row],[L&amp;LC2]]),"")</f>
        <v/>
      </c>
    </row>
    <row r="1111" spans="1:2" x14ac:dyDescent="0.25">
      <c r="A1111" s="5" t="str">
        <f>IFERROR(INDEX(Datos[Latitude],Comodines[[#This Row],[L&amp;LC2]]),"")</f>
        <v/>
      </c>
      <c r="B1111" s="6" t="str">
        <f>IFERROR(INDEX(Datos[Longitude],Comodines[[#This Row],[L&amp;LC2]]),"")</f>
        <v/>
      </c>
    </row>
    <row r="1112" spans="1:2" x14ac:dyDescent="0.25">
      <c r="A1112" s="5" t="str">
        <f>IFERROR(INDEX(Datos[Latitude],Comodines[[#This Row],[L&amp;LC2]]),"")</f>
        <v/>
      </c>
      <c r="B1112" s="6" t="str">
        <f>IFERROR(INDEX(Datos[Longitude],Comodines[[#This Row],[L&amp;LC2]]),"")</f>
        <v/>
      </c>
    </row>
    <row r="1113" spans="1:2" x14ac:dyDescent="0.25">
      <c r="A1113" s="5" t="str">
        <f>IFERROR(INDEX(Datos[Latitude],Comodines[[#This Row],[L&amp;LC2]]),"")</f>
        <v/>
      </c>
      <c r="B1113" s="6" t="str">
        <f>IFERROR(INDEX(Datos[Longitude],Comodines[[#This Row],[L&amp;LC2]]),"")</f>
        <v/>
      </c>
    </row>
    <row r="1114" spans="1:2" x14ac:dyDescent="0.25">
      <c r="A1114" s="5" t="str">
        <f>IFERROR(INDEX(Datos[Latitude],Comodines[[#This Row],[L&amp;LC2]]),"")</f>
        <v/>
      </c>
      <c r="B1114" s="6" t="str">
        <f>IFERROR(INDEX(Datos[Longitude],Comodines[[#This Row],[L&amp;LC2]]),"")</f>
        <v/>
      </c>
    </row>
    <row r="1115" spans="1:2" x14ac:dyDescent="0.25">
      <c r="A1115" s="5" t="str">
        <f>IFERROR(INDEX(Datos[Latitude],Comodines[[#This Row],[L&amp;LC2]]),"")</f>
        <v/>
      </c>
      <c r="B1115" s="6" t="str">
        <f>IFERROR(INDEX(Datos[Longitude],Comodines[[#This Row],[L&amp;LC2]]),"")</f>
        <v/>
      </c>
    </row>
    <row r="1116" spans="1:2" x14ac:dyDescent="0.25">
      <c r="A1116" s="5" t="str">
        <f>IFERROR(INDEX(Datos[Latitude],Comodines[[#This Row],[L&amp;LC2]]),"")</f>
        <v/>
      </c>
      <c r="B1116" s="6" t="str">
        <f>IFERROR(INDEX(Datos[Longitude],Comodines[[#This Row],[L&amp;LC2]]),"")</f>
        <v/>
      </c>
    </row>
    <row r="1117" spans="1:2" x14ac:dyDescent="0.25">
      <c r="A1117" s="5" t="str">
        <f>IFERROR(INDEX(Datos[Latitude],Comodines[[#This Row],[L&amp;LC2]]),"")</f>
        <v/>
      </c>
      <c r="B1117" s="6" t="str">
        <f>IFERROR(INDEX(Datos[Longitude],Comodines[[#This Row],[L&amp;LC2]]),"")</f>
        <v/>
      </c>
    </row>
    <row r="1118" spans="1:2" x14ac:dyDescent="0.25">
      <c r="A1118" s="5" t="str">
        <f>IFERROR(INDEX(Datos[Latitude],Comodines[[#This Row],[L&amp;LC2]]),"")</f>
        <v/>
      </c>
      <c r="B1118" s="6" t="str">
        <f>IFERROR(INDEX(Datos[Longitude],Comodines[[#This Row],[L&amp;LC2]]),"")</f>
        <v/>
      </c>
    </row>
    <row r="1119" spans="1:2" x14ac:dyDescent="0.25">
      <c r="A1119" s="5" t="str">
        <f>IFERROR(INDEX(Datos[Latitude],Comodines[[#This Row],[L&amp;LC2]]),"")</f>
        <v/>
      </c>
      <c r="B1119" s="6" t="str">
        <f>IFERROR(INDEX(Datos[Longitude],Comodines[[#This Row],[L&amp;LC2]]),"")</f>
        <v/>
      </c>
    </row>
    <row r="1120" spans="1:2" x14ac:dyDescent="0.25">
      <c r="A1120" s="5" t="str">
        <f>IFERROR(INDEX(Datos[Latitude],Comodines[[#This Row],[L&amp;LC2]]),"")</f>
        <v/>
      </c>
      <c r="B1120" s="6" t="str">
        <f>IFERROR(INDEX(Datos[Longitude],Comodines[[#This Row],[L&amp;LC2]]),"")</f>
        <v/>
      </c>
    </row>
    <row r="1121" spans="1:2" x14ac:dyDescent="0.25">
      <c r="A1121" s="5" t="str">
        <f>IFERROR(INDEX(Datos[Latitude],Comodines[[#This Row],[L&amp;LC2]]),"")</f>
        <v/>
      </c>
      <c r="B1121" s="6" t="str">
        <f>IFERROR(INDEX(Datos[Longitude],Comodines[[#This Row],[L&amp;LC2]]),"")</f>
        <v/>
      </c>
    </row>
    <row r="1122" spans="1:2" x14ac:dyDescent="0.25">
      <c r="A1122" s="5" t="str">
        <f>IFERROR(INDEX(Datos[Latitude],Comodines[[#This Row],[L&amp;LC2]]),"")</f>
        <v/>
      </c>
      <c r="B1122" s="6" t="str">
        <f>IFERROR(INDEX(Datos[Longitude],Comodines[[#This Row],[L&amp;LC2]]),"")</f>
        <v/>
      </c>
    </row>
    <row r="1123" spans="1:2" x14ac:dyDescent="0.25">
      <c r="A1123" s="5" t="str">
        <f>IFERROR(INDEX(Datos[Latitude],Comodines[[#This Row],[L&amp;LC2]]),"")</f>
        <v/>
      </c>
      <c r="B1123" s="6" t="str">
        <f>IFERROR(INDEX(Datos[Longitude],Comodines[[#This Row],[L&amp;LC2]]),"")</f>
        <v/>
      </c>
    </row>
    <row r="1124" spans="1:2" x14ac:dyDescent="0.25">
      <c r="A1124" s="5" t="str">
        <f>IFERROR(INDEX(Datos[Latitude],Comodines[[#This Row],[L&amp;LC2]]),"")</f>
        <v/>
      </c>
      <c r="B1124" s="6" t="str">
        <f>IFERROR(INDEX(Datos[Longitude],Comodines[[#This Row],[L&amp;LC2]]),"")</f>
        <v/>
      </c>
    </row>
    <row r="1125" spans="1:2" x14ac:dyDescent="0.25">
      <c r="A1125" s="5" t="str">
        <f>IFERROR(INDEX(Datos[Latitude],Comodines[[#This Row],[L&amp;LC2]]),"")</f>
        <v/>
      </c>
      <c r="B1125" s="6" t="str">
        <f>IFERROR(INDEX(Datos[Longitude],Comodines[[#This Row],[L&amp;LC2]]),"")</f>
        <v/>
      </c>
    </row>
    <row r="1126" spans="1:2" x14ac:dyDescent="0.25">
      <c r="A1126" s="5" t="str">
        <f>IFERROR(INDEX(Datos[Latitude],Comodines[[#This Row],[L&amp;LC2]]),"")</f>
        <v/>
      </c>
      <c r="B1126" s="6" t="str">
        <f>IFERROR(INDEX(Datos[Longitude],Comodines[[#This Row],[L&amp;LC2]]),"")</f>
        <v/>
      </c>
    </row>
    <row r="1127" spans="1:2" x14ac:dyDescent="0.25">
      <c r="A1127" s="5" t="str">
        <f>IFERROR(INDEX(Datos[Latitude],Comodines[[#This Row],[L&amp;LC2]]),"")</f>
        <v/>
      </c>
      <c r="B1127" s="6" t="str">
        <f>IFERROR(INDEX(Datos[Longitude],Comodines[[#This Row],[L&amp;LC2]]),"")</f>
        <v/>
      </c>
    </row>
    <row r="1128" spans="1:2" x14ac:dyDescent="0.25">
      <c r="A1128" s="5" t="str">
        <f>IFERROR(INDEX(Datos[Latitude],Comodines[[#This Row],[L&amp;LC2]]),"")</f>
        <v/>
      </c>
      <c r="B1128" s="6" t="str">
        <f>IFERROR(INDEX(Datos[Longitude],Comodines[[#This Row],[L&amp;LC2]]),"")</f>
        <v/>
      </c>
    </row>
    <row r="1129" spans="1:2" x14ac:dyDescent="0.25">
      <c r="A1129" s="5" t="str">
        <f>IFERROR(INDEX(Datos[Latitude],Comodines[[#This Row],[L&amp;LC2]]),"")</f>
        <v/>
      </c>
      <c r="B1129" s="6" t="str">
        <f>IFERROR(INDEX(Datos[Longitude],Comodines[[#This Row],[L&amp;LC2]]),"")</f>
        <v/>
      </c>
    </row>
    <row r="1130" spans="1:2" x14ac:dyDescent="0.25">
      <c r="A1130" s="5" t="str">
        <f>IFERROR(INDEX(Datos[Latitude],Comodines[[#This Row],[L&amp;LC2]]),"")</f>
        <v/>
      </c>
      <c r="B1130" s="6" t="str">
        <f>IFERROR(INDEX(Datos[Longitude],Comodines[[#This Row],[L&amp;LC2]]),"")</f>
        <v/>
      </c>
    </row>
    <row r="1131" spans="1:2" x14ac:dyDescent="0.25">
      <c r="A1131" s="5" t="str">
        <f>IFERROR(INDEX(Datos[Latitude],Comodines[[#This Row],[L&amp;LC2]]),"")</f>
        <v/>
      </c>
      <c r="B1131" s="6" t="str">
        <f>IFERROR(INDEX(Datos[Longitude],Comodines[[#This Row],[L&amp;LC2]]),"")</f>
        <v/>
      </c>
    </row>
    <row r="1132" spans="1:2" x14ac:dyDescent="0.25">
      <c r="A1132" s="5" t="str">
        <f>IFERROR(INDEX(Datos[Latitude],Comodines[[#This Row],[L&amp;LC2]]),"")</f>
        <v/>
      </c>
      <c r="B1132" s="6" t="str">
        <f>IFERROR(INDEX(Datos[Longitude],Comodines[[#This Row],[L&amp;LC2]]),"")</f>
        <v/>
      </c>
    </row>
    <row r="1133" spans="1:2" x14ac:dyDescent="0.25">
      <c r="A1133" s="5" t="str">
        <f>IFERROR(INDEX(Datos[Latitude],Comodines[[#This Row],[L&amp;LC2]]),"")</f>
        <v/>
      </c>
      <c r="B1133" s="6" t="str">
        <f>IFERROR(INDEX(Datos[Longitude],Comodines[[#This Row],[L&amp;LC2]]),"")</f>
        <v/>
      </c>
    </row>
    <row r="1134" spans="1:2" x14ac:dyDescent="0.25">
      <c r="A1134" s="5" t="str">
        <f>IFERROR(INDEX(Datos[Latitude],Comodines[[#This Row],[L&amp;LC2]]),"")</f>
        <v/>
      </c>
      <c r="B1134" s="6" t="str">
        <f>IFERROR(INDEX(Datos[Longitude],Comodines[[#This Row],[L&amp;LC2]]),"")</f>
        <v/>
      </c>
    </row>
    <row r="1135" spans="1:2" x14ac:dyDescent="0.25">
      <c r="A1135" s="5" t="str">
        <f>IFERROR(INDEX(Datos[Latitude],Comodines[[#This Row],[L&amp;LC2]]),"")</f>
        <v/>
      </c>
      <c r="B1135" s="6" t="str">
        <f>IFERROR(INDEX(Datos[Longitude],Comodines[[#This Row],[L&amp;LC2]]),"")</f>
        <v/>
      </c>
    </row>
    <row r="1136" spans="1:2" x14ac:dyDescent="0.25">
      <c r="A1136" s="5" t="str">
        <f>IFERROR(INDEX(Datos[Latitude],Comodines[[#This Row],[L&amp;LC2]]),"")</f>
        <v/>
      </c>
      <c r="B1136" s="6" t="str">
        <f>IFERROR(INDEX(Datos[Longitude],Comodines[[#This Row],[L&amp;LC2]]),"")</f>
        <v/>
      </c>
    </row>
    <row r="1137" spans="1:2" x14ac:dyDescent="0.25">
      <c r="A1137" s="5" t="str">
        <f>IFERROR(INDEX(Datos[Latitude],Comodines[[#This Row],[L&amp;LC2]]),"")</f>
        <v/>
      </c>
      <c r="B1137" s="6" t="str">
        <f>IFERROR(INDEX(Datos[Longitude],Comodines[[#This Row],[L&amp;LC2]]),"")</f>
        <v/>
      </c>
    </row>
    <row r="1138" spans="1:2" x14ac:dyDescent="0.25">
      <c r="A1138" s="5" t="str">
        <f>IFERROR(INDEX(Datos[Latitude],Comodines[[#This Row],[L&amp;LC2]]),"")</f>
        <v/>
      </c>
      <c r="B1138" s="6" t="str">
        <f>IFERROR(INDEX(Datos[Longitude],Comodines[[#This Row],[L&amp;LC2]]),"")</f>
        <v/>
      </c>
    </row>
    <row r="1139" spans="1:2" x14ac:dyDescent="0.25">
      <c r="A1139" s="5" t="str">
        <f>IFERROR(INDEX(Datos[Latitude],Comodines[[#This Row],[L&amp;LC2]]),"")</f>
        <v/>
      </c>
      <c r="B1139" s="6" t="str">
        <f>IFERROR(INDEX(Datos[Longitude],Comodines[[#This Row],[L&amp;LC2]]),"")</f>
        <v/>
      </c>
    </row>
    <row r="1140" spans="1:2" x14ac:dyDescent="0.25">
      <c r="A1140" s="5" t="str">
        <f>IFERROR(INDEX(Datos[Latitude],Comodines[[#This Row],[L&amp;LC2]]),"")</f>
        <v/>
      </c>
      <c r="B1140" s="6" t="str">
        <f>IFERROR(INDEX(Datos[Longitude],Comodines[[#This Row],[L&amp;LC2]]),"")</f>
        <v/>
      </c>
    </row>
    <row r="1141" spans="1:2" x14ac:dyDescent="0.25">
      <c r="A1141" s="5" t="str">
        <f>IFERROR(INDEX(Datos[Latitude],Comodines[[#This Row],[L&amp;LC2]]),"")</f>
        <v/>
      </c>
      <c r="B1141" s="6" t="str">
        <f>IFERROR(INDEX(Datos[Longitude],Comodines[[#This Row],[L&amp;LC2]]),"")</f>
        <v/>
      </c>
    </row>
    <row r="1142" spans="1:2" x14ac:dyDescent="0.25">
      <c r="A1142" s="5" t="str">
        <f>IFERROR(INDEX(Datos[Latitude],Comodines[[#This Row],[L&amp;LC2]]),"")</f>
        <v/>
      </c>
      <c r="B1142" s="6" t="str">
        <f>IFERROR(INDEX(Datos[Longitude],Comodines[[#This Row],[L&amp;LC2]]),"")</f>
        <v/>
      </c>
    </row>
    <row r="1143" spans="1:2" x14ac:dyDescent="0.25">
      <c r="A1143" s="5" t="str">
        <f>IFERROR(INDEX(Datos[Latitude],Comodines[[#This Row],[L&amp;LC2]]),"")</f>
        <v/>
      </c>
      <c r="B1143" s="6" t="str">
        <f>IFERROR(INDEX(Datos[Longitude],Comodines[[#This Row],[L&amp;LC2]]),"")</f>
        <v/>
      </c>
    </row>
    <row r="1144" spans="1:2" x14ac:dyDescent="0.25">
      <c r="A1144" s="5" t="str">
        <f>IFERROR(INDEX(Datos[Latitude],Comodines[[#This Row],[L&amp;LC2]]),"")</f>
        <v/>
      </c>
      <c r="B1144" s="6" t="str">
        <f>IFERROR(INDEX(Datos[Longitude],Comodines[[#This Row],[L&amp;LC2]]),"")</f>
        <v/>
      </c>
    </row>
    <row r="1145" spans="1:2" x14ac:dyDescent="0.25">
      <c r="A1145" s="5" t="str">
        <f>IFERROR(INDEX(Datos[Latitude],Comodines[[#This Row],[L&amp;LC2]]),"")</f>
        <v/>
      </c>
      <c r="B1145" s="6" t="str">
        <f>IFERROR(INDEX(Datos[Longitude],Comodines[[#This Row],[L&amp;LC2]]),"")</f>
        <v/>
      </c>
    </row>
    <row r="1146" spans="1:2" x14ac:dyDescent="0.25">
      <c r="A1146" s="5" t="str">
        <f>IFERROR(INDEX(Datos[Latitude],Comodines[[#This Row],[L&amp;LC2]]),"")</f>
        <v/>
      </c>
      <c r="B1146" s="6" t="str">
        <f>IFERROR(INDEX(Datos[Longitude],Comodines[[#This Row],[L&amp;LC2]]),"")</f>
        <v/>
      </c>
    </row>
    <row r="1147" spans="1:2" x14ac:dyDescent="0.25">
      <c r="A1147" s="5" t="str">
        <f>IFERROR(INDEX(Datos[Latitude],Comodines[[#This Row],[L&amp;LC2]]),"")</f>
        <v/>
      </c>
      <c r="B1147" s="6" t="str">
        <f>IFERROR(INDEX(Datos[Longitude],Comodines[[#This Row],[L&amp;LC2]]),"")</f>
        <v/>
      </c>
    </row>
    <row r="1148" spans="1:2" x14ac:dyDescent="0.25">
      <c r="A1148" s="5" t="str">
        <f>IFERROR(INDEX(Datos[Latitude],Comodines[[#This Row],[L&amp;LC2]]),"")</f>
        <v/>
      </c>
      <c r="B1148" s="6" t="str">
        <f>IFERROR(INDEX(Datos[Longitude],Comodines[[#This Row],[L&amp;LC2]]),"")</f>
        <v/>
      </c>
    </row>
    <row r="1149" spans="1:2" x14ac:dyDescent="0.25">
      <c r="A1149" s="5" t="str">
        <f>IFERROR(INDEX(Datos[Latitude],Comodines[[#This Row],[L&amp;LC2]]),"")</f>
        <v/>
      </c>
      <c r="B1149" s="6" t="str">
        <f>IFERROR(INDEX(Datos[Longitude],Comodines[[#This Row],[L&amp;LC2]]),"")</f>
        <v/>
      </c>
    </row>
    <row r="1150" spans="1:2" x14ac:dyDescent="0.25">
      <c r="A1150" s="5" t="str">
        <f>IFERROR(INDEX(Datos[Latitude],Comodines[[#This Row],[L&amp;LC2]]),"")</f>
        <v/>
      </c>
      <c r="B1150" s="6" t="str">
        <f>IFERROR(INDEX(Datos[Longitude],Comodines[[#This Row],[L&amp;LC2]]),"")</f>
        <v/>
      </c>
    </row>
    <row r="1151" spans="1:2" x14ac:dyDescent="0.25">
      <c r="A1151" s="5" t="str">
        <f>IFERROR(INDEX(Datos[Latitude],Comodines[[#This Row],[L&amp;LC2]]),"")</f>
        <v/>
      </c>
      <c r="B1151" s="6" t="str">
        <f>IFERROR(INDEX(Datos[Longitude],Comodines[[#This Row],[L&amp;LC2]]),"")</f>
        <v/>
      </c>
    </row>
    <row r="1152" spans="1:2" x14ac:dyDescent="0.25">
      <c r="A1152" s="5" t="str">
        <f>IFERROR(INDEX(Datos[Latitude],Comodines[[#This Row],[L&amp;LC2]]),"")</f>
        <v/>
      </c>
      <c r="B1152" s="6" t="str">
        <f>IFERROR(INDEX(Datos[Longitude],Comodines[[#This Row],[L&amp;LC2]]),"")</f>
        <v/>
      </c>
    </row>
    <row r="1153" spans="1:2" x14ac:dyDescent="0.25">
      <c r="A1153" s="5" t="str">
        <f>IFERROR(INDEX(Datos[Latitude],Comodines[[#This Row],[L&amp;LC2]]),"")</f>
        <v/>
      </c>
      <c r="B1153" s="6" t="str">
        <f>IFERROR(INDEX(Datos[Longitude],Comodines[[#This Row],[L&amp;LC2]]),"")</f>
        <v/>
      </c>
    </row>
    <row r="1154" spans="1:2" x14ac:dyDescent="0.25">
      <c r="A1154" s="5" t="str">
        <f>IFERROR(INDEX(Datos[Latitude],Comodines[[#This Row],[L&amp;LC2]]),"")</f>
        <v/>
      </c>
      <c r="B1154" s="6" t="str">
        <f>IFERROR(INDEX(Datos[Longitude],Comodines[[#This Row],[L&amp;LC2]]),"")</f>
        <v/>
      </c>
    </row>
    <row r="1155" spans="1:2" x14ac:dyDescent="0.25">
      <c r="A1155" s="5" t="str">
        <f>IFERROR(INDEX(Datos[Latitude],Comodines[[#This Row],[L&amp;LC2]]),"")</f>
        <v/>
      </c>
      <c r="B1155" s="6" t="str">
        <f>IFERROR(INDEX(Datos[Longitude],Comodines[[#This Row],[L&amp;LC2]]),"")</f>
        <v/>
      </c>
    </row>
    <row r="1156" spans="1:2" x14ac:dyDescent="0.25">
      <c r="A1156" s="5" t="str">
        <f>IFERROR(INDEX(Datos[Latitude],Comodines[[#This Row],[L&amp;LC2]]),"")</f>
        <v/>
      </c>
      <c r="B1156" s="6" t="str">
        <f>IFERROR(INDEX(Datos[Longitude],Comodines[[#This Row],[L&amp;LC2]]),"")</f>
        <v/>
      </c>
    </row>
    <row r="1157" spans="1:2" x14ac:dyDescent="0.25">
      <c r="A1157" s="5" t="str">
        <f>IFERROR(INDEX(Datos[Latitude],Comodines[[#This Row],[L&amp;LC2]]),"")</f>
        <v/>
      </c>
      <c r="B1157" s="6" t="str">
        <f>IFERROR(INDEX(Datos[Longitude],Comodines[[#This Row],[L&amp;LC2]]),"")</f>
        <v/>
      </c>
    </row>
    <row r="1158" spans="1:2" x14ac:dyDescent="0.25">
      <c r="A1158" s="5" t="str">
        <f>IFERROR(INDEX(Datos[Latitude],Comodines[[#This Row],[L&amp;LC2]]),"")</f>
        <v/>
      </c>
      <c r="B1158" s="6" t="str">
        <f>IFERROR(INDEX(Datos[Longitude],Comodines[[#This Row],[L&amp;LC2]]),"")</f>
        <v/>
      </c>
    </row>
    <row r="1159" spans="1:2" x14ac:dyDescent="0.25">
      <c r="A1159" s="5" t="str">
        <f>IFERROR(INDEX(Datos[Latitude],Comodines[[#This Row],[L&amp;LC2]]),"")</f>
        <v/>
      </c>
      <c r="B1159" s="6" t="str">
        <f>IFERROR(INDEX(Datos[Longitude],Comodines[[#This Row],[L&amp;LC2]]),"")</f>
        <v/>
      </c>
    </row>
    <row r="1160" spans="1:2" x14ac:dyDescent="0.25">
      <c r="A1160" s="5" t="str">
        <f>IFERROR(INDEX(Datos[Latitude],Comodines[[#This Row],[L&amp;LC2]]),"")</f>
        <v/>
      </c>
      <c r="B1160" s="6" t="str">
        <f>IFERROR(INDEX(Datos[Longitude],Comodines[[#This Row],[L&amp;LC2]]),"")</f>
        <v/>
      </c>
    </row>
    <row r="1161" spans="1:2" x14ac:dyDescent="0.25">
      <c r="A1161" s="5" t="str">
        <f>IFERROR(INDEX(Datos[Latitude],Comodines[[#This Row],[L&amp;LC2]]),"")</f>
        <v/>
      </c>
      <c r="B1161" s="6" t="str">
        <f>IFERROR(INDEX(Datos[Longitude],Comodines[[#This Row],[L&amp;LC2]]),"")</f>
        <v/>
      </c>
    </row>
    <row r="1162" spans="1:2" x14ac:dyDescent="0.25">
      <c r="A1162" s="5" t="str">
        <f>IFERROR(INDEX(Datos[Latitude],Comodines[[#This Row],[L&amp;LC2]]),"")</f>
        <v/>
      </c>
      <c r="B1162" s="6" t="str">
        <f>IFERROR(INDEX(Datos[Longitude],Comodines[[#This Row],[L&amp;LC2]]),"")</f>
        <v/>
      </c>
    </row>
    <row r="1163" spans="1:2" x14ac:dyDescent="0.25">
      <c r="A1163" s="5" t="str">
        <f>IFERROR(INDEX(Datos[Latitude],Comodines[[#This Row],[L&amp;LC2]]),"")</f>
        <v/>
      </c>
      <c r="B1163" s="6" t="str">
        <f>IFERROR(INDEX(Datos[Longitude],Comodines[[#This Row],[L&amp;LC2]]),"")</f>
        <v/>
      </c>
    </row>
    <row r="1164" spans="1:2" x14ac:dyDescent="0.25">
      <c r="A1164" s="5" t="str">
        <f>IFERROR(INDEX(Datos[Latitude],Comodines[[#This Row],[L&amp;LC2]]),"")</f>
        <v/>
      </c>
      <c r="B1164" s="6" t="str">
        <f>IFERROR(INDEX(Datos[Longitude],Comodines[[#This Row],[L&amp;LC2]]),"")</f>
        <v/>
      </c>
    </row>
    <row r="1165" spans="1:2" x14ac:dyDescent="0.25">
      <c r="A1165" s="5" t="str">
        <f>IFERROR(INDEX(Datos[Latitude],Comodines[[#This Row],[L&amp;LC2]]),"")</f>
        <v/>
      </c>
      <c r="B1165" s="6" t="str">
        <f>IFERROR(INDEX(Datos[Longitude],Comodines[[#This Row],[L&amp;LC2]]),"")</f>
        <v/>
      </c>
    </row>
    <row r="1166" spans="1:2" x14ac:dyDescent="0.25">
      <c r="A1166" s="5" t="str">
        <f>IFERROR(INDEX(Datos[Latitude],Comodines[[#This Row],[L&amp;LC2]]),"")</f>
        <v/>
      </c>
      <c r="B1166" s="6" t="str">
        <f>IFERROR(INDEX(Datos[Longitude],Comodines[[#This Row],[L&amp;LC2]]),"")</f>
        <v/>
      </c>
    </row>
    <row r="1167" spans="1:2" x14ac:dyDescent="0.25">
      <c r="A1167" s="5" t="str">
        <f>IFERROR(INDEX(Datos[Latitude],Comodines[[#This Row],[L&amp;LC2]]),"")</f>
        <v/>
      </c>
      <c r="B1167" s="6" t="str">
        <f>IFERROR(INDEX(Datos[Longitude],Comodines[[#This Row],[L&amp;LC2]]),"")</f>
        <v/>
      </c>
    </row>
    <row r="1168" spans="1:2" x14ac:dyDescent="0.25">
      <c r="A1168" s="5" t="str">
        <f>IFERROR(INDEX(Datos[Latitude],Comodines[[#This Row],[L&amp;LC2]]),"")</f>
        <v/>
      </c>
      <c r="B1168" s="6" t="str">
        <f>IFERROR(INDEX(Datos[Longitude],Comodines[[#This Row],[L&amp;LC2]]),"")</f>
        <v/>
      </c>
    </row>
    <row r="1169" spans="1:2" x14ac:dyDescent="0.25">
      <c r="A1169" s="5" t="str">
        <f>IFERROR(INDEX(Datos[Latitude],Comodines[[#This Row],[L&amp;LC2]]),"")</f>
        <v/>
      </c>
      <c r="B1169" s="6" t="str">
        <f>IFERROR(INDEX(Datos[Longitude],Comodines[[#This Row],[L&amp;LC2]]),"")</f>
        <v/>
      </c>
    </row>
    <row r="1170" spans="1:2" x14ac:dyDescent="0.25">
      <c r="A1170" s="5" t="str">
        <f>IFERROR(INDEX(Datos[Latitude],Comodines[[#This Row],[L&amp;LC2]]),"")</f>
        <v/>
      </c>
      <c r="B1170" s="6" t="str">
        <f>IFERROR(INDEX(Datos[Longitude],Comodines[[#This Row],[L&amp;LC2]]),"")</f>
        <v/>
      </c>
    </row>
    <row r="1171" spans="1:2" x14ac:dyDescent="0.25">
      <c r="A1171" s="5" t="str">
        <f>IFERROR(INDEX(Datos[Latitude],Comodines[[#This Row],[L&amp;LC2]]),"")</f>
        <v/>
      </c>
      <c r="B1171" s="6" t="str">
        <f>IFERROR(INDEX(Datos[Longitude],Comodines[[#This Row],[L&amp;LC2]]),"")</f>
        <v/>
      </c>
    </row>
    <row r="1172" spans="1:2" x14ac:dyDescent="0.25">
      <c r="A1172" s="5" t="str">
        <f>IFERROR(INDEX(Datos[Latitude],Comodines[[#This Row],[L&amp;LC2]]),"")</f>
        <v/>
      </c>
      <c r="B1172" s="6" t="str">
        <f>IFERROR(INDEX(Datos[Longitude],Comodines[[#This Row],[L&amp;LC2]]),"")</f>
        <v/>
      </c>
    </row>
    <row r="1173" spans="1:2" x14ac:dyDescent="0.25">
      <c r="A1173" s="5" t="str">
        <f>IFERROR(INDEX(Datos[Latitude],Comodines[[#This Row],[L&amp;LC2]]),"")</f>
        <v/>
      </c>
      <c r="B1173" s="6" t="str">
        <f>IFERROR(INDEX(Datos[Longitude],Comodines[[#This Row],[L&amp;LC2]]),"")</f>
        <v/>
      </c>
    </row>
    <row r="1174" spans="1:2" x14ac:dyDescent="0.25">
      <c r="A1174" s="5" t="str">
        <f>IFERROR(INDEX(Datos[Latitude],Comodines[[#This Row],[L&amp;LC2]]),"")</f>
        <v/>
      </c>
      <c r="B1174" s="6" t="str">
        <f>IFERROR(INDEX(Datos[Longitude],Comodines[[#This Row],[L&amp;LC2]]),"")</f>
        <v/>
      </c>
    </row>
    <row r="1175" spans="1:2" x14ac:dyDescent="0.25">
      <c r="A1175" s="5" t="str">
        <f>IFERROR(INDEX(Datos[Latitude],Comodines[[#This Row],[L&amp;LC2]]),"")</f>
        <v/>
      </c>
      <c r="B1175" s="6" t="str">
        <f>IFERROR(INDEX(Datos[Longitude],Comodines[[#This Row],[L&amp;LC2]]),"")</f>
        <v/>
      </c>
    </row>
    <row r="1176" spans="1:2" x14ac:dyDescent="0.25">
      <c r="A1176" s="5" t="str">
        <f>IFERROR(INDEX(Datos[Latitude],Comodines[[#This Row],[L&amp;LC2]]),"")</f>
        <v/>
      </c>
      <c r="B1176" s="6" t="str">
        <f>IFERROR(INDEX(Datos[Longitude],Comodines[[#This Row],[L&amp;LC2]]),"")</f>
        <v/>
      </c>
    </row>
    <row r="1177" spans="1:2" x14ac:dyDescent="0.25">
      <c r="A1177" s="5" t="str">
        <f>IFERROR(INDEX(Datos[Latitude],Comodines[[#This Row],[L&amp;LC2]]),"")</f>
        <v/>
      </c>
      <c r="B1177" s="6" t="str">
        <f>IFERROR(INDEX(Datos[Longitude],Comodines[[#This Row],[L&amp;LC2]]),"")</f>
        <v/>
      </c>
    </row>
    <row r="1178" spans="1:2" x14ac:dyDescent="0.25">
      <c r="A1178" s="5" t="str">
        <f>IFERROR(INDEX(Datos[Latitude],Comodines[[#This Row],[L&amp;LC2]]),"")</f>
        <v/>
      </c>
      <c r="B1178" s="6" t="str">
        <f>IFERROR(INDEX(Datos[Longitude],Comodines[[#This Row],[L&amp;LC2]]),"")</f>
        <v/>
      </c>
    </row>
    <row r="1179" spans="1:2" x14ac:dyDescent="0.25">
      <c r="A1179" s="5" t="str">
        <f>IFERROR(INDEX(Datos[Latitude],Comodines[[#This Row],[L&amp;LC2]]),"")</f>
        <v/>
      </c>
      <c r="B1179" s="6" t="str">
        <f>IFERROR(INDEX(Datos[Longitude],Comodines[[#This Row],[L&amp;LC2]]),"")</f>
        <v/>
      </c>
    </row>
    <row r="1180" spans="1:2" x14ac:dyDescent="0.25">
      <c r="A1180" s="5" t="str">
        <f>IFERROR(INDEX(Datos[Latitude],Comodines[[#This Row],[L&amp;LC2]]),"")</f>
        <v/>
      </c>
      <c r="B1180" s="6" t="str">
        <f>IFERROR(INDEX(Datos[Longitude],Comodines[[#This Row],[L&amp;LC2]]),"")</f>
        <v/>
      </c>
    </row>
    <row r="1181" spans="1:2" x14ac:dyDescent="0.25">
      <c r="A1181" s="5" t="str">
        <f>IFERROR(INDEX(Datos[Latitude],Comodines[[#This Row],[L&amp;LC2]]),"")</f>
        <v/>
      </c>
      <c r="B1181" s="6" t="str">
        <f>IFERROR(INDEX(Datos[Longitude],Comodines[[#This Row],[L&amp;LC2]]),"")</f>
        <v/>
      </c>
    </row>
    <row r="1182" spans="1:2" x14ac:dyDescent="0.25">
      <c r="A1182" s="5" t="str">
        <f>IFERROR(INDEX(Datos[Latitude],Comodines[[#This Row],[L&amp;LC2]]),"")</f>
        <v/>
      </c>
      <c r="B1182" s="6" t="str">
        <f>IFERROR(INDEX(Datos[Longitude],Comodines[[#This Row],[L&amp;LC2]]),"")</f>
        <v/>
      </c>
    </row>
    <row r="1183" spans="1:2" x14ac:dyDescent="0.25">
      <c r="A1183" s="5" t="str">
        <f>IFERROR(INDEX(Datos[Latitude],Comodines[[#This Row],[L&amp;LC2]]),"")</f>
        <v/>
      </c>
      <c r="B1183" s="6" t="str">
        <f>IFERROR(INDEX(Datos[Longitude],Comodines[[#This Row],[L&amp;LC2]]),"")</f>
        <v/>
      </c>
    </row>
    <row r="1184" spans="1:2" x14ac:dyDescent="0.25">
      <c r="A1184" s="5" t="str">
        <f>IFERROR(INDEX(Datos[Latitude],Comodines[[#This Row],[L&amp;LC2]]),"")</f>
        <v/>
      </c>
      <c r="B1184" s="6" t="str">
        <f>IFERROR(INDEX(Datos[Longitude],Comodines[[#This Row],[L&amp;LC2]]),"")</f>
        <v/>
      </c>
    </row>
    <row r="1185" spans="1:2" x14ac:dyDescent="0.25">
      <c r="A1185" s="5" t="str">
        <f>IFERROR(INDEX(Datos[Latitude],Comodines[[#This Row],[L&amp;LC2]]),"")</f>
        <v/>
      </c>
      <c r="B1185" s="6" t="str">
        <f>IFERROR(INDEX(Datos[Longitude],Comodines[[#This Row],[L&amp;LC2]]),"")</f>
        <v/>
      </c>
    </row>
    <row r="1186" spans="1:2" x14ac:dyDescent="0.25">
      <c r="A1186" s="5" t="str">
        <f>IFERROR(INDEX(Datos[Latitude],Comodines[[#This Row],[L&amp;LC2]]),"")</f>
        <v/>
      </c>
      <c r="B1186" s="6" t="str">
        <f>IFERROR(INDEX(Datos[Longitude],Comodines[[#This Row],[L&amp;LC2]]),"")</f>
        <v/>
      </c>
    </row>
    <row r="1187" spans="1:2" x14ac:dyDescent="0.25">
      <c r="A1187" s="5" t="str">
        <f>IFERROR(INDEX(Datos[Latitude],Comodines[[#This Row],[L&amp;LC2]]),"")</f>
        <v/>
      </c>
      <c r="B1187" s="6" t="str">
        <f>IFERROR(INDEX(Datos[Longitude],Comodines[[#This Row],[L&amp;LC2]]),"")</f>
        <v/>
      </c>
    </row>
    <row r="1188" spans="1:2" x14ac:dyDescent="0.25">
      <c r="A1188" s="5" t="str">
        <f>IFERROR(INDEX(Datos[Latitude],Comodines[[#This Row],[L&amp;LC2]]),"")</f>
        <v/>
      </c>
      <c r="B1188" s="6" t="str">
        <f>IFERROR(INDEX(Datos[Longitude],Comodines[[#This Row],[L&amp;LC2]]),"")</f>
        <v/>
      </c>
    </row>
    <row r="1189" spans="1:2" x14ac:dyDescent="0.25">
      <c r="A1189" s="5" t="str">
        <f>IFERROR(INDEX(Datos[Latitude],Comodines[[#This Row],[L&amp;LC2]]),"")</f>
        <v/>
      </c>
      <c r="B1189" s="6" t="str">
        <f>IFERROR(INDEX(Datos[Longitude],Comodines[[#This Row],[L&amp;LC2]]),"")</f>
        <v/>
      </c>
    </row>
    <row r="1190" spans="1:2" x14ac:dyDescent="0.25">
      <c r="A1190" s="5" t="str">
        <f>IFERROR(INDEX(Datos[Latitude],Comodines[[#This Row],[L&amp;LC2]]),"")</f>
        <v/>
      </c>
      <c r="B1190" s="6" t="str">
        <f>IFERROR(INDEX(Datos[Longitude],Comodines[[#This Row],[L&amp;LC2]]),"")</f>
        <v/>
      </c>
    </row>
    <row r="1191" spans="1:2" x14ac:dyDescent="0.25">
      <c r="A1191" s="5" t="str">
        <f>IFERROR(INDEX(Datos[Latitude],Comodines[[#This Row],[L&amp;LC2]]),"")</f>
        <v/>
      </c>
      <c r="B1191" s="6" t="str">
        <f>IFERROR(INDEX(Datos[Longitude],Comodines[[#This Row],[L&amp;LC2]]),"")</f>
        <v/>
      </c>
    </row>
    <row r="1192" spans="1:2" x14ac:dyDescent="0.25">
      <c r="A1192" s="5" t="str">
        <f>IFERROR(INDEX(Datos[Latitude],Comodines[[#This Row],[L&amp;LC2]]),"")</f>
        <v/>
      </c>
      <c r="B1192" s="6" t="str">
        <f>IFERROR(INDEX(Datos[Longitude],Comodines[[#This Row],[L&amp;LC2]]),"")</f>
        <v/>
      </c>
    </row>
    <row r="1193" spans="1:2" x14ac:dyDescent="0.25">
      <c r="A1193" s="5" t="str">
        <f>IFERROR(INDEX(Datos[Latitude],Comodines[[#This Row],[L&amp;LC2]]),"")</f>
        <v/>
      </c>
      <c r="B1193" s="6" t="str">
        <f>IFERROR(INDEX(Datos[Longitude],Comodines[[#This Row],[L&amp;LC2]]),"")</f>
        <v/>
      </c>
    </row>
    <row r="1194" spans="1:2" x14ac:dyDescent="0.25">
      <c r="A1194" s="5" t="str">
        <f>IFERROR(INDEX(Datos[Latitude],Comodines[[#This Row],[L&amp;LC2]]),"")</f>
        <v/>
      </c>
      <c r="B1194" s="6" t="str">
        <f>IFERROR(INDEX(Datos[Longitude],Comodines[[#This Row],[L&amp;LC2]]),"")</f>
        <v/>
      </c>
    </row>
    <row r="1195" spans="1:2" x14ac:dyDescent="0.25">
      <c r="A1195" s="5" t="str">
        <f>IFERROR(INDEX(Datos[Latitude],Comodines[[#This Row],[L&amp;LC2]]),"")</f>
        <v/>
      </c>
      <c r="B1195" s="6" t="str">
        <f>IFERROR(INDEX(Datos[Longitude],Comodines[[#This Row],[L&amp;LC2]]),"")</f>
        <v/>
      </c>
    </row>
    <row r="1196" spans="1:2" x14ac:dyDescent="0.25">
      <c r="A1196" s="5" t="str">
        <f>IFERROR(INDEX(Datos[Latitude],Comodines[[#This Row],[L&amp;LC2]]),"")</f>
        <v/>
      </c>
      <c r="B1196" s="6" t="str">
        <f>IFERROR(INDEX(Datos[Longitude],Comodines[[#This Row],[L&amp;LC2]]),"")</f>
        <v/>
      </c>
    </row>
    <row r="1197" spans="1:2" x14ac:dyDescent="0.25">
      <c r="A1197" s="5" t="str">
        <f>IFERROR(INDEX(Datos[Latitude],Comodines[[#This Row],[L&amp;LC2]]),"")</f>
        <v/>
      </c>
      <c r="B1197" s="6" t="str">
        <f>IFERROR(INDEX(Datos[Longitude],Comodines[[#This Row],[L&amp;LC2]]),"")</f>
        <v/>
      </c>
    </row>
    <row r="1198" spans="1:2" x14ac:dyDescent="0.25">
      <c r="A1198" s="5" t="str">
        <f>IFERROR(INDEX(Datos[Latitude],Comodines[[#This Row],[L&amp;LC2]]),"")</f>
        <v/>
      </c>
      <c r="B1198" s="6" t="str">
        <f>IFERROR(INDEX(Datos[Longitude],Comodines[[#This Row],[L&amp;LC2]]),"")</f>
        <v/>
      </c>
    </row>
    <row r="1199" spans="1:2" x14ac:dyDescent="0.25">
      <c r="A1199" s="5" t="str">
        <f>IFERROR(INDEX(Datos[Latitude],Comodines[[#This Row],[L&amp;LC2]]),"")</f>
        <v/>
      </c>
      <c r="B1199" s="6" t="str">
        <f>IFERROR(INDEX(Datos[Longitude],Comodines[[#This Row],[L&amp;LC2]]),"")</f>
        <v/>
      </c>
    </row>
    <row r="1200" spans="1:2" x14ac:dyDescent="0.25">
      <c r="A1200" s="5" t="str">
        <f>IFERROR(INDEX(Datos[Latitude],Comodines[[#This Row],[L&amp;LC2]]),"")</f>
        <v/>
      </c>
      <c r="B1200" s="6" t="str">
        <f>IFERROR(INDEX(Datos[Longitude],Comodines[[#This Row],[L&amp;LC2]]),"")</f>
        <v/>
      </c>
    </row>
    <row r="1201" spans="1:2" x14ac:dyDescent="0.25">
      <c r="A1201" s="5" t="str">
        <f>IFERROR(INDEX(Datos[Latitude],Comodines[[#This Row],[L&amp;LC2]]),"")</f>
        <v/>
      </c>
      <c r="B1201" s="6" t="str">
        <f>IFERROR(INDEX(Datos[Longitude],Comodines[[#This Row],[L&amp;LC2]]),"")</f>
        <v/>
      </c>
    </row>
    <row r="1202" spans="1:2" x14ac:dyDescent="0.25">
      <c r="A1202" s="5" t="str">
        <f>IFERROR(INDEX(Datos[Latitude],Comodines[[#This Row],[L&amp;LC2]]),"")</f>
        <v/>
      </c>
      <c r="B1202" s="6" t="str">
        <f>IFERROR(INDEX(Datos[Longitude],Comodines[[#This Row],[L&amp;LC2]]),"")</f>
        <v/>
      </c>
    </row>
    <row r="1203" spans="1:2" x14ac:dyDescent="0.25">
      <c r="A1203" s="5" t="str">
        <f>IFERROR(INDEX(Datos[Latitude],Comodines[[#This Row],[L&amp;LC2]]),"")</f>
        <v/>
      </c>
      <c r="B1203" s="6" t="str">
        <f>IFERROR(INDEX(Datos[Longitude],Comodines[[#This Row],[L&amp;LC2]]),"")</f>
        <v/>
      </c>
    </row>
    <row r="1204" spans="1:2" x14ac:dyDescent="0.25">
      <c r="A1204" s="5" t="str">
        <f>IFERROR(INDEX(Datos[Latitude],Comodines[[#This Row],[L&amp;LC2]]),"")</f>
        <v/>
      </c>
      <c r="B1204" s="6" t="str">
        <f>IFERROR(INDEX(Datos[Longitude],Comodines[[#This Row],[L&amp;LC2]]),"")</f>
        <v/>
      </c>
    </row>
    <row r="1205" spans="1:2" x14ac:dyDescent="0.25">
      <c r="A1205" s="5" t="str">
        <f>IFERROR(INDEX(Datos[Latitude],Comodines[[#This Row],[L&amp;LC2]]),"")</f>
        <v/>
      </c>
      <c r="B1205" s="6" t="str">
        <f>IFERROR(INDEX(Datos[Longitude],Comodines[[#This Row],[L&amp;LC2]]),"")</f>
        <v/>
      </c>
    </row>
    <row r="1206" spans="1:2" x14ac:dyDescent="0.25">
      <c r="A1206" s="5" t="str">
        <f>IFERROR(INDEX(Datos[Latitude],Comodines[[#This Row],[L&amp;LC2]]),"")</f>
        <v/>
      </c>
      <c r="B1206" s="6" t="str">
        <f>IFERROR(INDEX(Datos[Longitude],Comodines[[#This Row],[L&amp;LC2]]),"")</f>
        <v/>
      </c>
    </row>
    <row r="1207" spans="1:2" x14ac:dyDescent="0.25">
      <c r="A1207" s="5" t="str">
        <f>IFERROR(INDEX(Datos[Latitude],Comodines[[#This Row],[L&amp;LC2]]),"")</f>
        <v/>
      </c>
      <c r="B1207" s="6" t="str">
        <f>IFERROR(INDEX(Datos[Longitude],Comodines[[#This Row],[L&amp;LC2]]),"")</f>
        <v/>
      </c>
    </row>
    <row r="1208" spans="1:2" x14ac:dyDescent="0.25">
      <c r="A1208" s="5" t="str">
        <f>IFERROR(INDEX(Datos[Latitude],Comodines[[#This Row],[L&amp;LC2]]),"")</f>
        <v/>
      </c>
      <c r="B1208" s="6" t="str">
        <f>IFERROR(INDEX(Datos[Longitude],Comodines[[#This Row],[L&amp;LC2]]),"")</f>
        <v/>
      </c>
    </row>
    <row r="1209" spans="1:2" x14ac:dyDescent="0.25">
      <c r="A1209" s="5" t="str">
        <f>IFERROR(INDEX(Datos[Latitude],Comodines[[#This Row],[L&amp;LC2]]),"")</f>
        <v/>
      </c>
      <c r="B1209" s="6" t="str">
        <f>IFERROR(INDEX(Datos[Longitude],Comodines[[#This Row],[L&amp;LC2]]),"")</f>
        <v/>
      </c>
    </row>
    <row r="1210" spans="1:2" x14ac:dyDescent="0.25">
      <c r="A1210" s="5" t="str">
        <f>IFERROR(INDEX(Datos[Latitude],Comodines[[#This Row],[L&amp;LC2]]),"")</f>
        <v/>
      </c>
      <c r="B1210" s="6" t="str">
        <f>IFERROR(INDEX(Datos[Longitude],Comodines[[#This Row],[L&amp;LC2]]),"")</f>
        <v/>
      </c>
    </row>
    <row r="1211" spans="1:2" x14ac:dyDescent="0.25">
      <c r="A1211" s="5" t="str">
        <f>IFERROR(INDEX(Datos[Latitude],Comodines[[#This Row],[L&amp;LC2]]),"")</f>
        <v/>
      </c>
      <c r="B1211" s="6" t="str">
        <f>IFERROR(INDEX(Datos[Longitude],Comodines[[#This Row],[L&amp;LC2]]),"")</f>
        <v/>
      </c>
    </row>
    <row r="1212" spans="1:2" x14ac:dyDescent="0.25">
      <c r="A1212" s="5" t="str">
        <f>IFERROR(INDEX(Datos[Latitude],Comodines[[#This Row],[L&amp;LC2]]),"")</f>
        <v/>
      </c>
      <c r="B1212" s="6" t="str">
        <f>IFERROR(INDEX(Datos[Longitude],Comodines[[#This Row],[L&amp;LC2]]),"")</f>
        <v/>
      </c>
    </row>
    <row r="1213" spans="1:2" x14ac:dyDescent="0.25">
      <c r="A1213" s="5" t="str">
        <f>IFERROR(INDEX(Datos[Latitude],Comodines[[#This Row],[L&amp;LC2]]),"")</f>
        <v/>
      </c>
      <c r="B1213" s="6" t="str">
        <f>IFERROR(INDEX(Datos[Longitude],Comodines[[#This Row],[L&amp;LC2]]),"")</f>
        <v/>
      </c>
    </row>
    <row r="1214" spans="1:2" x14ac:dyDescent="0.25">
      <c r="A1214" s="5" t="str">
        <f>IFERROR(INDEX(Datos[Latitude],Comodines[[#This Row],[L&amp;LC2]]),"")</f>
        <v/>
      </c>
      <c r="B1214" s="6" t="str">
        <f>IFERROR(INDEX(Datos[Longitude],Comodines[[#This Row],[L&amp;LC2]]),"")</f>
        <v/>
      </c>
    </row>
    <row r="1215" spans="1:2" x14ac:dyDescent="0.25">
      <c r="A1215" s="5" t="str">
        <f>IFERROR(INDEX(Datos[Latitude],Comodines[[#This Row],[L&amp;LC2]]),"")</f>
        <v/>
      </c>
      <c r="B1215" s="6" t="str">
        <f>IFERROR(INDEX(Datos[Longitude],Comodines[[#This Row],[L&amp;LC2]]),"")</f>
        <v/>
      </c>
    </row>
    <row r="1216" spans="1:2" x14ac:dyDescent="0.25">
      <c r="A1216" s="5" t="str">
        <f>IFERROR(INDEX(Datos[Latitude],Comodines[[#This Row],[L&amp;LC2]]),"")</f>
        <v/>
      </c>
      <c r="B1216" s="6" t="str">
        <f>IFERROR(INDEX(Datos[Longitude],Comodines[[#This Row],[L&amp;LC2]]),"")</f>
        <v/>
      </c>
    </row>
    <row r="1217" spans="1:2" x14ac:dyDescent="0.25">
      <c r="A1217" s="5" t="str">
        <f>IFERROR(INDEX(Datos[Latitude],Comodines[[#This Row],[L&amp;LC2]]),"")</f>
        <v/>
      </c>
      <c r="B1217" s="6" t="str">
        <f>IFERROR(INDEX(Datos[Longitude],Comodines[[#This Row],[L&amp;LC2]]),"")</f>
        <v/>
      </c>
    </row>
    <row r="1218" spans="1:2" x14ac:dyDescent="0.25">
      <c r="A1218" s="5" t="str">
        <f>IFERROR(INDEX(Datos[Latitude],Comodines[[#This Row],[L&amp;LC2]]),"")</f>
        <v/>
      </c>
      <c r="B1218" s="6" t="str">
        <f>IFERROR(INDEX(Datos[Longitude],Comodines[[#This Row],[L&amp;LC2]]),"")</f>
        <v/>
      </c>
    </row>
    <row r="1219" spans="1:2" x14ac:dyDescent="0.25">
      <c r="A1219" s="5" t="str">
        <f>IFERROR(INDEX(Datos[Latitude],Comodines[[#This Row],[L&amp;LC2]]),"")</f>
        <v/>
      </c>
      <c r="B1219" s="6" t="str">
        <f>IFERROR(INDEX(Datos[Longitude],Comodines[[#This Row],[L&amp;LC2]]),"")</f>
        <v/>
      </c>
    </row>
    <row r="1220" spans="1:2" x14ac:dyDescent="0.25">
      <c r="A1220" s="5" t="str">
        <f>IFERROR(INDEX(Datos[Latitude],Comodines[[#This Row],[L&amp;LC2]]),"")</f>
        <v/>
      </c>
      <c r="B1220" s="6" t="str">
        <f>IFERROR(INDEX(Datos[Longitude],Comodines[[#This Row],[L&amp;LC2]]),"")</f>
        <v/>
      </c>
    </row>
    <row r="1221" spans="1:2" x14ac:dyDescent="0.25">
      <c r="A1221" s="5" t="str">
        <f>IFERROR(INDEX(Datos[Latitude],Comodines[[#This Row],[L&amp;LC2]]),"")</f>
        <v/>
      </c>
      <c r="B1221" s="6" t="str">
        <f>IFERROR(INDEX(Datos[Longitude],Comodines[[#This Row],[L&amp;LC2]]),"")</f>
        <v/>
      </c>
    </row>
    <row r="1222" spans="1:2" x14ac:dyDescent="0.25">
      <c r="A1222" s="5" t="str">
        <f>IFERROR(INDEX(Datos[Latitude],Comodines[[#This Row],[L&amp;LC2]]),"")</f>
        <v/>
      </c>
      <c r="B1222" s="6" t="str">
        <f>IFERROR(INDEX(Datos[Longitude],Comodines[[#This Row],[L&amp;LC2]]),"")</f>
        <v/>
      </c>
    </row>
    <row r="1223" spans="1:2" x14ac:dyDescent="0.25">
      <c r="A1223" s="5" t="str">
        <f>IFERROR(INDEX(Datos[Latitude],Comodines[[#This Row],[L&amp;LC2]]),"")</f>
        <v/>
      </c>
      <c r="B1223" s="6" t="str">
        <f>IFERROR(INDEX(Datos[Longitude],Comodines[[#This Row],[L&amp;LC2]]),"")</f>
        <v/>
      </c>
    </row>
    <row r="1224" spans="1:2" x14ac:dyDescent="0.25">
      <c r="A1224" s="5" t="str">
        <f>IFERROR(INDEX(Datos[Latitude],Comodines[[#This Row],[L&amp;LC2]]),"")</f>
        <v/>
      </c>
      <c r="B1224" s="6" t="str">
        <f>IFERROR(INDEX(Datos[Longitude],Comodines[[#This Row],[L&amp;LC2]]),"")</f>
        <v/>
      </c>
    </row>
    <row r="1225" spans="1:2" x14ac:dyDescent="0.25">
      <c r="A1225" s="5" t="str">
        <f>IFERROR(INDEX(Datos[Latitude],Comodines[[#This Row],[L&amp;LC2]]),"")</f>
        <v/>
      </c>
      <c r="B1225" s="6" t="str">
        <f>IFERROR(INDEX(Datos[Longitude],Comodines[[#This Row],[L&amp;LC2]]),"")</f>
        <v/>
      </c>
    </row>
    <row r="1226" spans="1:2" x14ac:dyDescent="0.25">
      <c r="A1226" s="5" t="str">
        <f>IFERROR(INDEX(Datos[Latitude],Comodines[[#This Row],[L&amp;LC2]]),"")</f>
        <v/>
      </c>
      <c r="B1226" s="6" t="str">
        <f>IFERROR(INDEX(Datos[Longitude],Comodines[[#This Row],[L&amp;LC2]]),"")</f>
        <v/>
      </c>
    </row>
    <row r="1227" spans="1:2" x14ac:dyDescent="0.25">
      <c r="A1227" s="5" t="str">
        <f>IFERROR(INDEX(Datos[Latitude],Comodines[[#This Row],[L&amp;LC2]]),"")</f>
        <v/>
      </c>
      <c r="B1227" s="6" t="str">
        <f>IFERROR(INDEX(Datos[Longitude],Comodines[[#This Row],[L&amp;LC2]]),"")</f>
        <v/>
      </c>
    </row>
    <row r="1228" spans="1:2" x14ac:dyDescent="0.25">
      <c r="A1228" s="5" t="str">
        <f>IFERROR(INDEX(Datos[Latitude],Comodines[[#This Row],[L&amp;LC2]]),"")</f>
        <v/>
      </c>
      <c r="B1228" s="6" t="str">
        <f>IFERROR(INDEX(Datos[Longitude],Comodines[[#This Row],[L&amp;LC2]]),"")</f>
        <v/>
      </c>
    </row>
    <row r="1229" spans="1:2" x14ac:dyDescent="0.25">
      <c r="A1229" s="5" t="str">
        <f>IFERROR(INDEX(Datos[Latitude],Comodines[[#This Row],[L&amp;LC2]]),"")</f>
        <v/>
      </c>
      <c r="B1229" s="6" t="str">
        <f>IFERROR(INDEX(Datos[Longitude],Comodines[[#This Row],[L&amp;LC2]]),"")</f>
        <v/>
      </c>
    </row>
    <row r="1230" spans="1:2" x14ac:dyDescent="0.25">
      <c r="A1230" s="5" t="str">
        <f>IFERROR(INDEX(Datos[Latitude],Comodines[[#This Row],[L&amp;LC2]]),"")</f>
        <v/>
      </c>
      <c r="B1230" s="6" t="str">
        <f>IFERROR(INDEX(Datos[Longitude],Comodines[[#This Row],[L&amp;LC2]]),"")</f>
        <v/>
      </c>
    </row>
    <row r="1231" spans="1:2" x14ac:dyDescent="0.25">
      <c r="A1231" s="5" t="str">
        <f>IFERROR(INDEX(Datos[Latitude],Comodines[[#This Row],[L&amp;LC2]]),"")</f>
        <v/>
      </c>
      <c r="B1231" s="6" t="str">
        <f>IFERROR(INDEX(Datos[Longitude],Comodines[[#This Row],[L&amp;LC2]]),"")</f>
        <v/>
      </c>
    </row>
    <row r="1232" spans="1:2" x14ac:dyDescent="0.25">
      <c r="A1232" s="5" t="str">
        <f>IFERROR(INDEX(Datos[Latitude],Comodines[[#This Row],[L&amp;LC2]]),"")</f>
        <v/>
      </c>
      <c r="B1232" s="6" t="str">
        <f>IFERROR(INDEX(Datos[Longitude],Comodines[[#This Row],[L&amp;LC2]]),"")</f>
        <v/>
      </c>
    </row>
    <row r="1233" spans="1:2" x14ac:dyDescent="0.25">
      <c r="A1233" s="5" t="str">
        <f>IFERROR(INDEX(Datos[Latitude],Comodines[[#This Row],[L&amp;LC2]]),"")</f>
        <v/>
      </c>
      <c r="B1233" s="6" t="str">
        <f>IFERROR(INDEX(Datos[Longitude],Comodines[[#This Row],[L&amp;LC2]]),"")</f>
        <v/>
      </c>
    </row>
    <row r="1234" spans="1:2" x14ac:dyDescent="0.25">
      <c r="A1234" s="5" t="str">
        <f>IFERROR(INDEX(Datos[Latitude],Comodines[[#This Row],[L&amp;LC2]]),"")</f>
        <v/>
      </c>
      <c r="B1234" s="6" t="str">
        <f>IFERROR(INDEX(Datos[Longitude],Comodines[[#This Row],[L&amp;LC2]]),"")</f>
        <v/>
      </c>
    </row>
    <row r="1235" spans="1:2" x14ac:dyDescent="0.25">
      <c r="A1235" s="5" t="str">
        <f>IFERROR(INDEX(Datos[Latitude],Comodines[[#This Row],[L&amp;LC2]]),"")</f>
        <v/>
      </c>
      <c r="B1235" s="6" t="str">
        <f>IFERROR(INDEX(Datos[Longitude],Comodines[[#This Row],[L&amp;LC2]]),"")</f>
        <v/>
      </c>
    </row>
    <row r="1236" spans="1:2" x14ac:dyDescent="0.25">
      <c r="A1236" s="5" t="str">
        <f>IFERROR(INDEX(Datos[Latitude],Comodines[[#This Row],[L&amp;LC2]]),"")</f>
        <v/>
      </c>
      <c r="B1236" s="6" t="str">
        <f>IFERROR(INDEX(Datos[Longitude],Comodines[[#This Row],[L&amp;LC2]]),"")</f>
        <v/>
      </c>
    </row>
    <row r="1237" spans="1:2" x14ac:dyDescent="0.25">
      <c r="A1237" s="5" t="str">
        <f>IFERROR(INDEX(Datos[Latitude],Comodines[[#This Row],[L&amp;LC2]]),"")</f>
        <v/>
      </c>
      <c r="B1237" s="6" t="str">
        <f>IFERROR(INDEX(Datos[Longitude],Comodines[[#This Row],[L&amp;LC2]]),"")</f>
        <v/>
      </c>
    </row>
    <row r="1238" spans="1:2" x14ac:dyDescent="0.25">
      <c r="A1238" s="5" t="str">
        <f>IFERROR(INDEX(Datos[Latitude],Comodines[[#This Row],[L&amp;LC2]]),"")</f>
        <v/>
      </c>
      <c r="B1238" s="6" t="str">
        <f>IFERROR(INDEX(Datos[Longitude],Comodines[[#This Row],[L&amp;LC2]]),"")</f>
        <v/>
      </c>
    </row>
    <row r="1239" spans="1:2" x14ac:dyDescent="0.25">
      <c r="A1239" s="5" t="str">
        <f>IFERROR(INDEX(Datos[Latitude],Comodines[[#This Row],[L&amp;LC2]]),"")</f>
        <v/>
      </c>
      <c r="B1239" s="6" t="str">
        <f>IFERROR(INDEX(Datos[Longitude],Comodines[[#This Row],[L&amp;LC2]]),"")</f>
        <v/>
      </c>
    </row>
    <row r="1240" spans="1:2" x14ac:dyDescent="0.25">
      <c r="A1240" s="5" t="str">
        <f>IFERROR(INDEX(Datos[Latitude],Comodines[[#This Row],[L&amp;LC2]]),"")</f>
        <v/>
      </c>
      <c r="B1240" s="6" t="str">
        <f>IFERROR(INDEX(Datos[Longitude],Comodines[[#This Row],[L&amp;LC2]]),"")</f>
        <v/>
      </c>
    </row>
    <row r="1241" spans="1:2" x14ac:dyDescent="0.25">
      <c r="A1241" s="5" t="str">
        <f>IFERROR(INDEX(Datos[Latitude],Comodines[[#This Row],[L&amp;LC2]]),"")</f>
        <v/>
      </c>
      <c r="B1241" s="6" t="str">
        <f>IFERROR(INDEX(Datos[Longitude],Comodines[[#This Row],[L&amp;LC2]]),"")</f>
        <v/>
      </c>
    </row>
    <row r="1242" spans="1:2" x14ac:dyDescent="0.25">
      <c r="A1242" s="5" t="str">
        <f>IFERROR(INDEX(Datos[Latitude],Comodines[[#This Row],[L&amp;LC2]]),"")</f>
        <v/>
      </c>
      <c r="B1242" s="6" t="str">
        <f>IFERROR(INDEX(Datos[Longitude],Comodines[[#This Row],[L&amp;LC2]]),"")</f>
        <v/>
      </c>
    </row>
    <row r="1243" spans="1:2" x14ac:dyDescent="0.25">
      <c r="A1243" s="5" t="str">
        <f>IFERROR(INDEX(Datos[Latitude],Comodines[[#This Row],[L&amp;LC2]]),"")</f>
        <v/>
      </c>
      <c r="B1243" s="6" t="str">
        <f>IFERROR(INDEX(Datos[Longitude],Comodines[[#This Row],[L&amp;LC2]]),"")</f>
        <v/>
      </c>
    </row>
    <row r="1244" spans="1:2" x14ac:dyDescent="0.25">
      <c r="A1244" s="5" t="str">
        <f>IFERROR(INDEX(Datos[Latitude],Comodines[[#This Row],[L&amp;LC2]]),"")</f>
        <v/>
      </c>
      <c r="B1244" s="6" t="str">
        <f>IFERROR(INDEX(Datos[Longitude],Comodines[[#This Row],[L&amp;LC2]]),"")</f>
        <v/>
      </c>
    </row>
    <row r="1245" spans="1:2" x14ac:dyDescent="0.25">
      <c r="A1245" s="5" t="str">
        <f>IFERROR(INDEX(Datos[Latitude],Comodines[[#This Row],[L&amp;LC2]]),"")</f>
        <v/>
      </c>
      <c r="B1245" s="6" t="str">
        <f>IFERROR(INDEX(Datos[Longitude],Comodines[[#This Row],[L&amp;LC2]]),"")</f>
        <v/>
      </c>
    </row>
    <row r="1246" spans="1:2" x14ac:dyDescent="0.25">
      <c r="A1246" s="5" t="str">
        <f>IFERROR(INDEX(Datos[Latitude],Comodines[[#This Row],[L&amp;LC2]]),"")</f>
        <v/>
      </c>
      <c r="B1246" s="6" t="str">
        <f>IFERROR(INDEX(Datos[Longitude],Comodines[[#This Row],[L&amp;LC2]]),"")</f>
        <v/>
      </c>
    </row>
    <row r="1247" spans="1:2" x14ac:dyDescent="0.25">
      <c r="A1247" s="5" t="str">
        <f>IFERROR(INDEX(Datos[Latitude],Comodines[[#This Row],[L&amp;LC2]]),"")</f>
        <v/>
      </c>
      <c r="B1247" s="6" t="str">
        <f>IFERROR(INDEX(Datos[Longitude],Comodines[[#This Row],[L&amp;LC2]]),"")</f>
        <v/>
      </c>
    </row>
    <row r="1248" spans="1:2" x14ac:dyDescent="0.25">
      <c r="A1248" s="5" t="str">
        <f>IFERROR(INDEX(Datos[Latitude],Comodines[[#This Row],[L&amp;LC2]]),"")</f>
        <v/>
      </c>
      <c r="B1248" s="6" t="str">
        <f>IFERROR(INDEX(Datos[Longitude],Comodines[[#This Row],[L&amp;LC2]]),"")</f>
        <v/>
      </c>
    </row>
    <row r="1249" spans="1:2" x14ac:dyDescent="0.25">
      <c r="A1249" s="5" t="str">
        <f>IFERROR(INDEX(Datos[Latitude],Comodines[[#This Row],[L&amp;LC2]]),"")</f>
        <v/>
      </c>
      <c r="B1249" s="6" t="str">
        <f>IFERROR(INDEX(Datos[Longitude],Comodines[[#This Row],[L&amp;LC2]]),"")</f>
        <v/>
      </c>
    </row>
    <row r="1250" spans="1:2" x14ac:dyDescent="0.25">
      <c r="A1250" s="5" t="str">
        <f>IFERROR(INDEX(Datos[Latitude],Comodines[[#This Row],[L&amp;LC2]]),"")</f>
        <v/>
      </c>
      <c r="B1250" s="6" t="str">
        <f>IFERROR(INDEX(Datos[Longitude],Comodines[[#This Row],[L&amp;LC2]]),"")</f>
        <v/>
      </c>
    </row>
    <row r="1251" spans="1:2" x14ac:dyDescent="0.25">
      <c r="A1251" s="5" t="str">
        <f>IFERROR(INDEX(Datos[Latitude],Comodines[[#This Row],[L&amp;LC2]]),"")</f>
        <v/>
      </c>
      <c r="B1251" s="6" t="str">
        <f>IFERROR(INDEX(Datos[Longitude],Comodines[[#This Row],[L&amp;LC2]]),"")</f>
        <v/>
      </c>
    </row>
    <row r="1252" spans="1:2" x14ac:dyDescent="0.25">
      <c r="A1252" s="5" t="str">
        <f>IFERROR(INDEX(Datos[Latitude],Comodines[[#This Row],[L&amp;LC2]]),"")</f>
        <v/>
      </c>
      <c r="B1252" s="6" t="str">
        <f>IFERROR(INDEX(Datos[Longitude],Comodines[[#This Row],[L&amp;LC2]]),"")</f>
        <v/>
      </c>
    </row>
    <row r="1253" spans="1:2" x14ac:dyDescent="0.25">
      <c r="A1253" s="5" t="str">
        <f>IFERROR(INDEX(Datos[Latitude],Comodines[[#This Row],[L&amp;LC2]]),"")</f>
        <v/>
      </c>
      <c r="B1253" s="6" t="str">
        <f>IFERROR(INDEX(Datos[Longitude],Comodines[[#This Row],[L&amp;LC2]]),"")</f>
        <v/>
      </c>
    </row>
    <row r="1254" spans="1:2" x14ac:dyDescent="0.25">
      <c r="A1254" s="5" t="str">
        <f>IFERROR(INDEX(Datos[Latitude],Comodines[[#This Row],[L&amp;LC2]]),"")</f>
        <v/>
      </c>
      <c r="B1254" s="6" t="str">
        <f>IFERROR(INDEX(Datos[Longitude],Comodines[[#This Row],[L&amp;LC2]]),"")</f>
        <v/>
      </c>
    </row>
    <row r="1255" spans="1:2" x14ac:dyDescent="0.25">
      <c r="A1255" s="5" t="str">
        <f>IFERROR(INDEX(Datos[Latitude],Comodines[[#This Row],[L&amp;LC2]]),"")</f>
        <v/>
      </c>
      <c r="B1255" s="6" t="str">
        <f>IFERROR(INDEX(Datos[Longitude],Comodines[[#This Row],[L&amp;LC2]]),"")</f>
        <v/>
      </c>
    </row>
    <row r="1256" spans="1:2" x14ac:dyDescent="0.25">
      <c r="A1256" s="5" t="str">
        <f>IFERROR(INDEX(Datos[Latitude],Comodines[[#This Row],[L&amp;LC2]]),"")</f>
        <v/>
      </c>
      <c r="B1256" s="6" t="str">
        <f>IFERROR(INDEX(Datos[Longitude],Comodines[[#This Row],[L&amp;LC2]]),"")</f>
        <v/>
      </c>
    </row>
    <row r="1257" spans="1:2" x14ac:dyDescent="0.25">
      <c r="A1257" s="5" t="str">
        <f>IFERROR(INDEX(Datos[Latitude],Comodines[[#This Row],[L&amp;LC2]]),"")</f>
        <v/>
      </c>
      <c r="B1257" s="6" t="str">
        <f>IFERROR(INDEX(Datos[Longitude],Comodines[[#This Row],[L&amp;LC2]]),"")</f>
        <v/>
      </c>
    </row>
    <row r="1258" spans="1:2" x14ac:dyDescent="0.25">
      <c r="A1258" s="5" t="str">
        <f>IFERROR(INDEX(Datos[Latitude],Comodines[[#This Row],[L&amp;LC2]]),"")</f>
        <v/>
      </c>
      <c r="B1258" s="6" t="str">
        <f>IFERROR(INDEX(Datos[Longitude],Comodines[[#This Row],[L&amp;LC2]]),"")</f>
        <v/>
      </c>
    </row>
    <row r="1259" spans="1:2" x14ac:dyDescent="0.25">
      <c r="A1259" s="5" t="str">
        <f>IFERROR(INDEX(Datos[Latitude],Comodines[[#This Row],[L&amp;LC2]]),"")</f>
        <v/>
      </c>
      <c r="B1259" s="6" t="str">
        <f>IFERROR(INDEX(Datos[Longitude],Comodines[[#This Row],[L&amp;LC2]]),"")</f>
        <v/>
      </c>
    </row>
    <row r="1260" spans="1:2" x14ac:dyDescent="0.25">
      <c r="A1260" s="5" t="str">
        <f>IFERROR(INDEX(Datos[Latitude],Comodines[[#This Row],[L&amp;LC2]]),"")</f>
        <v/>
      </c>
      <c r="B1260" s="6" t="str">
        <f>IFERROR(INDEX(Datos[Longitude],Comodines[[#This Row],[L&amp;LC2]]),"")</f>
        <v/>
      </c>
    </row>
    <row r="1261" spans="1:2" x14ac:dyDescent="0.25">
      <c r="A1261" s="5" t="str">
        <f>IFERROR(INDEX(Datos[Latitude],Comodines[[#This Row],[L&amp;LC2]]),"")</f>
        <v/>
      </c>
      <c r="B1261" s="6" t="str">
        <f>IFERROR(INDEX(Datos[Longitude],Comodines[[#This Row],[L&amp;LC2]]),"")</f>
        <v/>
      </c>
    </row>
    <row r="1262" spans="1:2" x14ac:dyDescent="0.25">
      <c r="A1262" s="5" t="str">
        <f>IFERROR(INDEX(Datos[Latitude],Comodines[[#This Row],[L&amp;LC2]]),"")</f>
        <v/>
      </c>
      <c r="B1262" s="6" t="str">
        <f>IFERROR(INDEX(Datos[Longitude],Comodines[[#This Row],[L&amp;LC2]]),"")</f>
        <v/>
      </c>
    </row>
    <row r="1263" spans="1:2" x14ac:dyDescent="0.25">
      <c r="A1263" s="5" t="str">
        <f>IFERROR(INDEX(Datos[Latitude],Comodines[[#This Row],[L&amp;LC2]]),"")</f>
        <v/>
      </c>
      <c r="B1263" s="6" t="str">
        <f>IFERROR(INDEX(Datos[Longitude],Comodines[[#This Row],[L&amp;LC2]]),"")</f>
        <v/>
      </c>
    </row>
    <row r="1264" spans="1:2" x14ac:dyDescent="0.25">
      <c r="A1264" s="5" t="str">
        <f>IFERROR(INDEX(Datos[Latitude],Comodines[[#This Row],[L&amp;LC2]]),"")</f>
        <v/>
      </c>
      <c r="B1264" s="6" t="str">
        <f>IFERROR(INDEX(Datos[Longitude],Comodines[[#This Row],[L&amp;LC2]]),"")</f>
        <v/>
      </c>
    </row>
    <row r="1265" spans="1:2" x14ac:dyDescent="0.25">
      <c r="A1265" s="5" t="str">
        <f>IFERROR(INDEX(Datos[Latitude],Comodines[[#This Row],[L&amp;LC2]]),"")</f>
        <v/>
      </c>
      <c r="B1265" s="6" t="str">
        <f>IFERROR(INDEX(Datos[Longitude],Comodines[[#This Row],[L&amp;LC2]]),"")</f>
        <v/>
      </c>
    </row>
    <row r="1266" spans="1:2" x14ac:dyDescent="0.25">
      <c r="A1266" s="5" t="str">
        <f>IFERROR(INDEX(Datos[Latitude],Comodines[[#This Row],[L&amp;LC2]]),"")</f>
        <v/>
      </c>
      <c r="B1266" s="6" t="str">
        <f>IFERROR(INDEX(Datos[Longitude],Comodines[[#This Row],[L&amp;LC2]]),"")</f>
        <v/>
      </c>
    </row>
    <row r="1267" spans="1:2" x14ac:dyDescent="0.25">
      <c r="A1267" s="5" t="str">
        <f>IFERROR(INDEX(Datos[Latitude],Comodines[[#This Row],[L&amp;LC2]]),"")</f>
        <v/>
      </c>
      <c r="B1267" s="6" t="str">
        <f>IFERROR(INDEX(Datos[Longitude],Comodines[[#This Row],[L&amp;LC2]]),"")</f>
        <v/>
      </c>
    </row>
    <row r="1268" spans="1:2" x14ac:dyDescent="0.25">
      <c r="A1268" s="5" t="str">
        <f>IFERROR(INDEX(Datos[Latitude],Comodines[[#This Row],[L&amp;LC2]]),"")</f>
        <v/>
      </c>
      <c r="B1268" s="6" t="str">
        <f>IFERROR(INDEX(Datos[Longitude],Comodines[[#This Row],[L&amp;LC2]]),"")</f>
        <v/>
      </c>
    </row>
    <row r="1269" spans="1:2" x14ac:dyDescent="0.25">
      <c r="A1269" s="5" t="str">
        <f>IFERROR(INDEX(Datos[Latitude],Comodines[[#This Row],[L&amp;LC2]]),"")</f>
        <v/>
      </c>
      <c r="B1269" s="6" t="str">
        <f>IFERROR(INDEX(Datos[Longitude],Comodines[[#This Row],[L&amp;LC2]]),"")</f>
        <v/>
      </c>
    </row>
    <row r="1270" spans="1:2" x14ac:dyDescent="0.25">
      <c r="A1270" s="5" t="str">
        <f>IFERROR(INDEX(Datos[Latitude],Comodines[[#This Row],[L&amp;LC2]]),"")</f>
        <v/>
      </c>
      <c r="B1270" s="6" t="str">
        <f>IFERROR(INDEX(Datos[Longitude],Comodines[[#This Row],[L&amp;LC2]]),"")</f>
        <v/>
      </c>
    </row>
    <row r="1271" spans="1:2" x14ac:dyDescent="0.25">
      <c r="A1271" s="5" t="str">
        <f>IFERROR(INDEX(Datos[Latitude],Comodines[[#This Row],[L&amp;LC2]]),"")</f>
        <v/>
      </c>
      <c r="B1271" s="6" t="str">
        <f>IFERROR(INDEX(Datos[Longitude],Comodines[[#This Row],[L&amp;LC2]]),"")</f>
        <v/>
      </c>
    </row>
    <row r="1272" spans="1:2" x14ac:dyDescent="0.25">
      <c r="A1272" s="5" t="str">
        <f>IFERROR(INDEX(Datos[Latitude],Comodines[[#This Row],[L&amp;LC2]]),"")</f>
        <v/>
      </c>
      <c r="B1272" s="6" t="str">
        <f>IFERROR(INDEX(Datos[Longitude],Comodines[[#This Row],[L&amp;LC2]]),"")</f>
        <v/>
      </c>
    </row>
    <row r="1273" spans="1:2" x14ac:dyDescent="0.25">
      <c r="A1273" s="5" t="str">
        <f>IFERROR(INDEX(Datos[Latitude],Comodines[[#This Row],[L&amp;LC2]]),"")</f>
        <v/>
      </c>
      <c r="B1273" s="6" t="str">
        <f>IFERROR(INDEX(Datos[Longitude],Comodines[[#This Row],[L&amp;LC2]]),"")</f>
        <v/>
      </c>
    </row>
    <row r="1274" spans="1:2" x14ac:dyDescent="0.25">
      <c r="A1274" s="5" t="str">
        <f>IFERROR(INDEX(Datos[Latitude],Comodines[[#This Row],[L&amp;LC2]]),"")</f>
        <v/>
      </c>
      <c r="B1274" s="6" t="str">
        <f>IFERROR(INDEX(Datos[Longitude],Comodines[[#This Row],[L&amp;LC2]]),"")</f>
        <v/>
      </c>
    </row>
    <row r="1275" spans="1:2" x14ac:dyDescent="0.25">
      <c r="A1275" s="5" t="str">
        <f>IFERROR(INDEX(Datos[Latitude],Comodines[[#This Row],[L&amp;LC2]]),"")</f>
        <v/>
      </c>
      <c r="B1275" s="6" t="str">
        <f>IFERROR(INDEX(Datos[Longitude],Comodines[[#This Row],[L&amp;LC2]]),"")</f>
        <v/>
      </c>
    </row>
    <row r="1276" spans="1:2" x14ac:dyDescent="0.25">
      <c r="A1276" s="5" t="str">
        <f>IFERROR(INDEX(Datos[Latitude],Comodines[[#This Row],[L&amp;LC2]]),"")</f>
        <v/>
      </c>
      <c r="B1276" s="6" t="str">
        <f>IFERROR(INDEX(Datos[Longitude],Comodines[[#This Row],[L&amp;LC2]]),"")</f>
        <v/>
      </c>
    </row>
    <row r="1277" spans="1:2" x14ac:dyDescent="0.25">
      <c r="A1277" s="5" t="str">
        <f>IFERROR(INDEX(Datos[Latitude],Comodines[[#This Row],[L&amp;LC2]]),"")</f>
        <v/>
      </c>
      <c r="B1277" s="6" t="str">
        <f>IFERROR(INDEX(Datos[Longitude],Comodines[[#This Row],[L&amp;LC2]]),"")</f>
        <v/>
      </c>
    </row>
    <row r="1278" spans="1:2" x14ac:dyDescent="0.25">
      <c r="A1278" s="5" t="str">
        <f>IFERROR(INDEX(Datos[Latitude],Comodines[[#This Row],[L&amp;LC2]]),"")</f>
        <v/>
      </c>
      <c r="B1278" s="6" t="str">
        <f>IFERROR(INDEX(Datos[Longitude],Comodines[[#This Row],[L&amp;LC2]]),"")</f>
        <v/>
      </c>
    </row>
    <row r="1279" spans="1:2" x14ac:dyDescent="0.25">
      <c r="A1279" s="5" t="str">
        <f>IFERROR(INDEX(Datos[Latitude],Comodines[[#This Row],[L&amp;LC2]]),"")</f>
        <v/>
      </c>
      <c r="B1279" s="6" t="str">
        <f>IFERROR(INDEX(Datos[Longitude],Comodines[[#This Row],[L&amp;LC2]]),"")</f>
        <v/>
      </c>
    </row>
    <row r="1280" spans="1:2" x14ac:dyDescent="0.25">
      <c r="A1280" s="5" t="str">
        <f>IFERROR(INDEX(Datos[Latitude],Comodines[[#This Row],[L&amp;LC2]]),"")</f>
        <v/>
      </c>
      <c r="B1280" s="6" t="str">
        <f>IFERROR(INDEX(Datos[Longitude],Comodines[[#This Row],[L&amp;LC2]]),"")</f>
        <v/>
      </c>
    </row>
    <row r="1281" spans="1:2" x14ac:dyDescent="0.25">
      <c r="A1281" s="5" t="str">
        <f>IFERROR(INDEX(Datos[Latitude],Comodines[[#This Row],[L&amp;LC2]]),"")</f>
        <v/>
      </c>
      <c r="B1281" s="6" t="str">
        <f>IFERROR(INDEX(Datos[Longitude],Comodines[[#This Row],[L&amp;LC2]]),"")</f>
        <v/>
      </c>
    </row>
    <row r="1282" spans="1:2" x14ac:dyDescent="0.25">
      <c r="A1282" s="5" t="str">
        <f>IFERROR(INDEX(Datos[Latitude],Comodines[[#This Row],[L&amp;LC2]]),"")</f>
        <v/>
      </c>
      <c r="B1282" s="6" t="str">
        <f>IFERROR(INDEX(Datos[Longitude],Comodines[[#This Row],[L&amp;LC2]]),"")</f>
        <v/>
      </c>
    </row>
    <row r="1283" spans="1:2" x14ac:dyDescent="0.25">
      <c r="A1283" s="5" t="str">
        <f>IFERROR(INDEX(Datos[Latitude],Comodines[[#This Row],[L&amp;LC2]]),"")</f>
        <v/>
      </c>
      <c r="B1283" s="6" t="str">
        <f>IFERROR(INDEX(Datos[Longitude],Comodines[[#This Row],[L&amp;LC2]]),"")</f>
        <v/>
      </c>
    </row>
    <row r="1284" spans="1:2" x14ac:dyDescent="0.25">
      <c r="A1284" s="5" t="str">
        <f>IFERROR(INDEX(Datos[Latitude],Comodines[[#This Row],[L&amp;LC2]]),"")</f>
        <v/>
      </c>
      <c r="B1284" s="6" t="str">
        <f>IFERROR(INDEX(Datos[Longitude],Comodines[[#This Row],[L&amp;LC2]]),"")</f>
        <v/>
      </c>
    </row>
    <row r="1285" spans="1:2" x14ac:dyDescent="0.25">
      <c r="A1285" s="5" t="str">
        <f>IFERROR(INDEX(Datos[Latitude],Comodines[[#This Row],[L&amp;LC2]]),"")</f>
        <v/>
      </c>
      <c r="B1285" s="6" t="str">
        <f>IFERROR(INDEX(Datos[Longitude],Comodines[[#This Row],[L&amp;LC2]]),"")</f>
        <v/>
      </c>
    </row>
    <row r="1286" spans="1:2" x14ac:dyDescent="0.25">
      <c r="A1286" s="5" t="str">
        <f>IFERROR(INDEX(Datos[Latitude],Comodines[[#This Row],[L&amp;LC2]]),"")</f>
        <v/>
      </c>
      <c r="B1286" s="6" t="str">
        <f>IFERROR(INDEX(Datos[Longitude],Comodines[[#This Row],[L&amp;LC2]]),"")</f>
        <v/>
      </c>
    </row>
    <row r="1287" spans="1:2" x14ac:dyDescent="0.25">
      <c r="A1287" s="5" t="str">
        <f>IFERROR(INDEX(Datos[Latitude],Comodines[[#This Row],[L&amp;LC2]]),"")</f>
        <v/>
      </c>
      <c r="B1287" s="6" t="str">
        <f>IFERROR(INDEX(Datos[Longitude],Comodines[[#This Row],[L&amp;LC2]]),"")</f>
        <v/>
      </c>
    </row>
    <row r="1288" spans="1:2" x14ac:dyDescent="0.25">
      <c r="A1288" s="5" t="str">
        <f>IFERROR(INDEX(Datos[Latitude],Comodines[[#This Row],[L&amp;LC2]]),"")</f>
        <v/>
      </c>
      <c r="B1288" s="6" t="str">
        <f>IFERROR(INDEX(Datos[Longitude],Comodines[[#This Row],[L&amp;LC2]]),"")</f>
        <v/>
      </c>
    </row>
    <row r="1289" spans="1:2" x14ac:dyDescent="0.25">
      <c r="A1289" s="5" t="str">
        <f>IFERROR(INDEX(Datos[Latitude],Comodines[[#This Row],[L&amp;LC2]]),"")</f>
        <v/>
      </c>
      <c r="B1289" s="6" t="str">
        <f>IFERROR(INDEX(Datos[Longitude],Comodines[[#This Row],[L&amp;LC2]]),"")</f>
        <v/>
      </c>
    </row>
    <row r="1290" spans="1:2" x14ac:dyDescent="0.25">
      <c r="A1290" s="5" t="str">
        <f>IFERROR(INDEX(Datos[Latitude],Comodines[[#This Row],[L&amp;LC2]]),"")</f>
        <v/>
      </c>
      <c r="B1290" s="6" t="str">
        <f>IFERROR(INDEX(Datos[Longitude],Comodines[[#This Row],[L&amp;LC2]]),"")</f>
        <v/>
      </c>
    </row>
    <row r="1291" spans="1:2" x14ac:dyDescent="0.25">
      <c r="A1291" s="5" t="str">
        <f>IFERROR(INDEX(Datos[Latitude],Comodines[[#This Row],[L&amp;LC2]]),"")</f>
        <v/>
      </c>
      <c r="B1291" s="6" t="str">
        <f>IFERROR(INDEX(Datos[Longitude],Comodines[[#This Row],[L&amp;LC2]]),"")</f>
        <v/>
      </c>
    </row>
    <row r="1292" spans="1:2" x14ac:dyDescent="0.25">
      <c r="A1292" s="5" t="str">
        <f>IFERROR(INDEX(Datos[Latitude],Comodines[[#This Row],[L&amp;LC2]]),"")</f>
        <v/>
      </c>
      <c r="B1292" s="6" t="str">
        <f>IFERROR(INDEX(Datos[Longitude],Comodines[[#This Row],[L&amp;LC2]]),"")</f>
        <v/>
      </c>
    </row>
    <row r="1293" spans="1:2" x14ac:dyDescent="0.25">
      <c r="A1293" s="5" t="str">
        <f>IFERROR(INDEX(Datos[Latitude],Comodines[[#This Row],[L&amp;LC2]]),"")</f>
        <v/>
      </c>
      <c r="B1293" s="6" t="str">
        <f>IFERROR(INDEX(Datos[Longitude],Comodines[[#This Row],[L&amp;LC2]]),"")</f>
        <v/>
      </c>
    </row>
    <row r="1294" spans="1:2" x14ac:dyDescent="0.25">
      <c r="A1294" s="5" t="str">
        <f>IFERROR(INDEX(Datos[Latitude],Comodines[[#This Row],[L&amp;LC2]]),"")</f>
        <v/>
      </c>
      <c r="B1294" s="6" t="str">
        <f>IFERROR(INDEX(Datos[Longitude],Comodines[[#This Row],[L&amp;LC2]]),"")</f>
        <v/>
      </c>
    </row>
    <row r="1295" spans="1:2" x14ac:dyDescent="0.25">
      <c r="A1295" s="5" t="str">
        <f>IFERROR(INDEX(Datos[Latitude],Comodines[[#This Row],[L&amp;LC2]]),"")</f>
        <v/>
      </c>
      <c r="B1295" s="6" t="str">
        <f>IFERROR(INDEX(Datos[Longitude],Comodines[[#This Row],[L&amp;LC2]]),"")</f>
        <v/>
      </c>
    </row>
    <row r="1296" spans="1:2" x14ac:dyDescent="0.25">
      <c r="A1296" s="5" t="str">
        <f>IFERROR(INDEX(Datos[Latitude],Comodines[[#This Row],[L&amp;LC2]]),"")</f>
        <v/>
      </c>
      <c r="B1296" s="6" t="str">
        <f>IFERROR(INDEX(Datos[Longitude],Comodines[[#This Row],[L&amp;LC2]]),"")</f>
        <v/>
      </c>
    </row>
    <row r="1297" spans="1:2" x14ac:dyDescent="0.25">
      <c r="A1297" s="5" t="str">
        <f>IFERROR(INDEX(Datos[Latitude],Comodines[[#This Row],[L&amp;LC2]]),"")</f>
        <v/>
      </c>
      <c r="B1297" s="6" t="str">
        <f>IFERROR(INDEX(Datos[Longitude],Comodines[[#This Row],[L&amp;LC2]]),"")</f>
        <v/>
      </c>
    </row>
    <row r="1298" spans="1:2" x14ac:dyDescent="0.25">
      <c r="A1298" s="5" t="str">
        <f>IFERROR(INDEX(Datos[Latitude],Comodines[[#This Row],[L&amp;LC2]]),"")</f>
        <v/>
      </c>
      <c r="B1298" s="6" t="str">
        <f>IFERROR(INDEX(Datos[Longitude],Comodines[[#This Row],[L&amp;LC2]]),"")</f>
        <v/>
      </c>
    </row>
    <row r="1299" spans="1:2" x14ac:dyDescent="0.25">
      <c r="A1299" s="5" t="str">
        <f>IFERROR(INDEX(Datos[Latitude],Comodines[[#This Row],[L&amp;LC2]]),"")</f>
        <v/>
      </c>
      <c r="B1299" s="6" t="str">
        <f>IFERROR(INDEX(Datos[Longitude],Comodines[[#This Row],[L&amp;LC2]]),"")</f>
        <v/>
      </c>
    </row>
    <row r="1300" spans="1:2" x14ac:dyDescent="0.25">
      <c r="A1300" s="5" t="str">
        <f>IFERROR(INDEX(Datos[Latitude],Comodines[[#This Row],[L&amp;LC2]]),"")</f>
        <v/>
      </c>
      <c r="B1300" s="6" t="str">
        <f>IFERROR(INDEX(Datos[Longitude],Comodines[[#This Row],[L&amp;LC2]]),"")</f>
        <v/>
      </c>
    </row>
    <row r="1301" spans="1:2" x14ac:dyDescent="0.25">
      <c r="A1301" s="5" t="str">
        <f>IFERROR(INDEX(Datos[Latitude],Comodines[[#This Row],[L&amp;LC2]]),"")</f>
        <v/>
      </c>
      <c r="B1301" s="6" t="str">
        <f>IFERROR(INDEX(Datos[Longitude],Comodines[[#This Row],[L&amp;LC2]]),"")</f>
        <v/>
      </c>
    </row>
    <row r="1302" spans="1:2" x14ac:dyDescent="0.25">
      <c r="A1302" s="5" t="str">
        <f>IFERROR(INDEX(Datos[Latitude],Comodines[[#This Row],[L&amp;LC2]]),"")</f>
        <v/>
      </c>
      <c r="B1302" s="6" t="str">
        <f>IFERROR(INDEX(Datos[Longitude],Comodines[[#This Row],[L&amp;LC2]]),"")</f>
        <v/>
      </c>
    </row>
    <row r="1303" spans="1:2" x14ac:dyDescent="0.25">
      <c r="A1303" s="5" t="str">
        <f>IFERROR(INDEX(Datos[Latitude],Comodines[[#This Row],[L&amp;LC2]]),"")</f>
        <v/>
      </c>
      <c r="B1303" s="6" t="str">
        <f>IFERROR(INDEX(Datos[Longitude],Comodines[[#This Row],[L&amp;LC2]]),"")</f>
        <v/>
      </c>
    </row>
    <row r="1304" spans="1:2" x14ac:dyDescent="0.25">
      <c r="A1304" s="5" t="str">
        <f>IFERROR(INDEX(Datos[Latitude],Comodines[[#This Row],[L&amp;LC2]]),"")</f>
        <v/>
      </c>
      <c r="B1304" s="6" t="str">
        <f>IFERROR(INDEX(Datos[Longitude],Comodines[[#This Row],[L&amp;LC2]]),"")</f>
        <v/>
      </c>
    </row>
    <row r="1305" spans="1:2" x14ac:dyDescent="0.25">
      <c r="A1305" s="5" t="str">
        <f>IFERROR(INDEX(Datos[Latitude],Comodines[[#This Row],[L&amp;LC2]]),"")</f>
        <v/>
      </c>
      <c r="B1305" s="6" t="str">
        <f>IFERROR(INDEX(Datos[Longitude],Comodines[[#This Row],[L&amp;LC2]]),"")</f>
        <v/>
      </c>
    </row>
    <row r="1306" spans="1:2" x14ac:dyDescent="0.25">
      <c r="A1306" s="5" t="str">
        <f>IFERROR(INDEX(Datos[Latitude],Comodines[[#This Row],[L&amp;LC2]]),"")</f>
        <v/>
      </c>
      <c r="B1306" s="6" t="str">
        <f>IFERROR(INDEX(Datos[Longitude],Comodines[[#This Row],[L&amp;LC2]]),"")</f>
        <v/>
      </c>
    </row>
    <row r="1307" spans="1:2" x14ac:dyDescent="0.25">
      <c r="A1307" s="5" t="str">
        <f>IFERROR(INDEX(Datos[Latitude],Comodines[[#This Row],[L&amp;LC2]]),"")</f>
        <v/>
      </c>
      <c r="B1307" s="6" t="str">
        <f>IFERROR(INDEX(Datos[Longitude],Comodines[[#This Row],[L&amp;LC2]]),"")</f>
        <v/>
      </c>
    </row>
    <row r="1308" spans="1:2" x14ac:dyDescent="0.25">
      <c r="A1308" s="5" t="str">
        <f>IFERROR(INDEX(Datos[Latitude],Comodines[[#This Row],[L&amp;LC2]]),"")</f>
        <v/>
      </c>
      <c r="B1308" s="6" t="str">
        <f>IFERROR(INDEX(Datos[Longitude],Comodines[[#This Row],[L&amp;LC2]]),"")</f>
        <v/>
      </c>
    </row>
    <row r="1309" spans="1:2" x14ac:dyDescent="0.25">
      <c r="A1309" s="5" t="str">
        <f>IFERROR(INDEX(Datos[Latitude],Comodines[[#This Row],[L&amp;LC2]]),"")</f>
        <v/>
      </c>
      <c r="B1309" s="6" t="str">
        <f>IFERROR(INDEX(Datos[Longitude],Comodines[[#This Row],[L&amp;LC2]]),"")</f>
        <v/>
      </c>
    </row>
    <row r="1310" spans="1:2" x14ac:dyDescent="0.25">
      <c r="A1310" s="5" t="str">
        <f>IFERROR(INDEX(Datos[Latitude],Comodines[[#This Row],[L&amp;LC2]]),"")</f>
        <v/>
      </c>
      <c r="B1310" s="6" t="str">
        <f>IFERROR(INDEX(Datos[Longitude],Comodines[[#This Row],[L&amp;LC2]]),"")</f>
        <v/>
      </c>
    </row>
    <row r="1311" spans="1:2" x14ac:dyDescent="0.25">
      <c r="A1311" s="5" t="str">
        <f>IFERROR(INDEX(Datos[Latitude],Comodines[[#This Row],[L&amp;LC2]]),"")</f>
        <v/>
      </c>
      <c r="B1311" s="6" t="str">
        <f>IFERROR(INDEX(Datos[Longitude],Comodines[[#This Row],[L&amp;LC2]]),"")</f>
        <v/>
      </c>
    </row>
    <row r="1312" spans="1:2" x14ac:dyDescent="0.25">
      <c r="A1312" s="5" t="str">
        <f>IFERROR(INDEX(Datos[Latitude],Comodines[[#This Row],[L&amp;LC2]]),"")</f>
        <v/>
      </c>
      <c r="B1312" s="6" t="str">
        <f>IFERROR(INDEX(Datos[Longitude],Comodines[[#This Row],[L&amp;LC2]]),"")</f>
        <v/>
      </c>
    </row>
    <row r="1313" spans="1:2" x14ac:dyDescent="0.25">
      <c r="A1313" s="5" t="str">
        <f>IFERROR(INDEX(Datos[Latitude],Comodines[[#This Row],[L&amp;LC2]]),"")</f>
        <v/>
      </c>
      <c r="B1313" s="6" t="str">
        <f>IFERROR(INDEX(Datos[Longitude],Comodines[[#This Row],[L&amp;LC2]]),"")</f>
        <v/>
      </c>
    </row>
    <row r="1314" spans="1:2" x14ac:dyDescent="0.25">
      <c r="A1314" s="5" t="str">
        <f>IFERROR(INDEX(Datos[Latitude],Comodines[[#This Row],[L&amp;LC2]]),"")</f>
        <v/>
      </c>
      <c r="B1314" s="6" t="str">
        <f>IFERROR(INDEX(Datos[Longitude],Comodines[[#This Row],[L&amp;LC2]]),"")</f>
        <v/>
      </c>
    </row>
    <row r="1315" spans="1:2" x14ac:dyDescent="0.25">
      <c r="A1315" s="5" t="str">
        <f>IFERROR(INDEX(Datos[Latitude],Comodines[[#This Row],[L&amp;LC2]]),"")</f>
        <v/>
      </c>
      <c r="B1315" s="6" t="str">
        <f>IFERROR(INDEX(Datos[Longitude],Comodines[[#This Row],[L&amp;LC2]]),"")</f>
        <v/>
      </c>
    </row>
    <row r="1316" spans="1:2" x14ac:dyDescent="0.25">
      <c r="A1316" s="5" t="str">
        <f>IFERROR(INDEX(Datos[Latitude],Comodines[[#This Row],[L&amp;LC2]]),"")</f>
        <v/>
      </c>
      <c r="B1316" s="6" t="str">
        <f>IFERROR(INDEX(Datos[Longitude],Comodines[[#This Row],[L&amp;LC2]]),"")</f>
        <v/>
      </c>
    </row>
    <row r="1317" spans="1:2" x14ac:dyDescent="0.25">
      <c r="A1317" s="5" t="str">
        <f>IFERROR(INDEX(Datos[Latitude],Comodines[[#This Row],[L&amp;LC2]]),"")</f>
        <v/>
      </c>
      <c r="B1317" s="6" t="str">
        <f>IFERROR(INDEX(Datos[Longitude],Comodines[[#This Row],[L&amp;LC2]]),"")</f>
        <v/>
      </c>
    </row>
    <row r="1318" spans="1:2" x14ac:dyDescent="0.25">
      <c r="A1318" s="5" t="str">
        <f>IFERROR(INDEX(Datos[Latitude],Comodines[[#This Row],[L&amp;LC2]]),"")</f>
        <v/>
      </c>
      <c r="B1318" s="6" t="str">
        <f>IFERROR(INDEX(Datos[Longitude],Comodines[[#This Row],[L&amp;LC2]]),"")</f>
        <v/>
      </c>
    </row>
    <row r="1319" spans="1:2" x14ac:dyDescent="0.25">
      <c r="A1319" s="5" t="str">
        <f>IFERROR(INDEX(Datos[Latitude],Comodines[[#This Row],[L&amp;LC2]]),"")</f>
        <v/>
      </c>
      <c r="B1319" s="6" t="str">
        <f>IFERROR(INDEX(Datos[Longitude],Comodines[[#This Row],[L&amp;LC2]]),"")</f>
        <v/>
      </c>
    </row>
    <row r="1320" spans="1:2" x14ac:dyDescent="0.25">
      <c r="A1320" s="5" t="str">
        <f>IFERROR(INDEX(Datos[Latitude],Comodines[[#This Row],[L&amp;LC2]]),"")</f>
        <v/>
      </c>
      <c r="B1320" s="6" t="str">
        <f>IFERROR(INDEX(Datos[Longitude],Comodines[[#This Row],[L&amp;LC2]]),"")</f>
        <v/>
      </c>
    </row>
    <row r="1321" spans="1:2" x14ac:dyDescent="0.25">
      <c r="A1321" s="5" t="str">
        <f>IFERROR(INDEX(Datos[Latitude],Comodines[[#This Row],[L&amp;LC2]]),"")</f>
        <v/>
      </c>
      <c r="B1321" s="6" t="str">
        <f>IFERROR(INDEX(Datos[Longitude],Comodines[[#This Row],[L&amp;LC2]]),"")</f>
        <v/>
      </c>
    </row>
    <row r="1322" spans="1:2" x14ac:dyDescent="0.25">
      <c r="A1322" s="5" t="str">
        <f>IFERROR(INDEX(Datos[Latitude],Comodines[[#This Row],[L&amp;LC2]]),"")</f>
        <v/>
      </c>
      <c r="B1322" s="6" t="str">
        <f>IFERROR(INDEX(Datos[Longitude],Comodines[[#This Row],[L&amp;LC2]]),"")</f>
        <v/>
      </c>
    </row>
    <row r="1323" spans="1:2" x14ac:dyDescent="0.25">
      <c r="A1323" s="5" t="str">
        <f>IFERROR(INDEX(Datos[Latitude],Comodines[[#This Row],[L&amp;LC2]]),"")</f>
        <v/>
      </c>
      <c r="B1323" s="6" t="str">
        <f>IFERROR(INDEX(Datos[Longitude],Comodines[[#This Row],[L&amp;LC2]]),"")</f>
        <v/>
      </c>
    </row>
    <row r="1324" spans="1:2" x14ac:dyDescent="0.25">
      <c r="A1324" s="5" t="str">
        <f>IFERROR(INDEX(Datos[Latitude],Comodines[[#This Row],[L&amp;LC2]]),"")</f>
        <v/>
      </c>
      <c r="B1324" s="6" t="str">
        <f>IFERROR(INDEX(Datos[Longitude],Comodines[[#This Row],[L&amp;LC2]]),"")</f>
        <v/>
      </c>
    </row>
    <row r="1325" spans="1:2" x14ac:dyDescent="0.25">
      <c r="A1325" s="5" t="str">
        <f>IFERROR(INDEX(Datos[Latitude],Comodines[[#This Row],[L&amp;LC2]]),"")</f>
        <v/>
      </c>
      <c r="B1325" s="6" t="str">
        <f>IFERROR(INDEX(Datos[Longitude],Comodines[[#This Row],[L&amp;LC2]]),"")</f>
        <v/>
      </c>
    </row>
    <row r="1326" spans="1:2" x14ac:dyDescent="0.25">
      <c r="A1326" s="5" t="str">
        <f>IFERROR(INDEX(Datos[Latitude],Comodines[[#This Row],[L&amp;LC2]]),"")</f>
        <v/>
      </c>
      <c r="B1326" s="6" t="str">
        <f>IFERROR(INDEX(Datos[Longitude],Comodines[[#This Row],[L&amp;LC2]]),"")</f>
        <v/>
      </c>
    </row>
    <row r="1327" spans="1:2" x14ac:dyDescent="0.25">
      <c r="A1327" s="5" t="str">
        <f>IFERROR(INDEX(Datos[Latitude],Comodines[[#This Row],[L&amp;LC2]]),"")</f>
        <v/>
      </c>
      <c r="B1327" s="6" t="str">
        <f>IFERROR(INDEX(Datos[Longitude],Comodines[[#This Row],[L&amp;LC2]]),"")</f>
        <v/>
      </c>
    </row>
    <row r="1328" spans="1:2" x14ac:dyDescent="0.25">
      <c r="A1328" s="5" t="str">
        <f>IFERROR(INDEX(Datos[Latitude],Comodines[[#This Row],[L&amp;LC2]]),"")</f>
        <v/>
      </c>
      <c r="B1328" s="6" t="str">
        <f>IFERROR(INDEX(Datos[Longitude],Comodines[[#This Row],[L&amp;LC2]]),"")</f>
        <v/>
      </c>
    </row>
    <row r="1329" spans="1:2" x14ac:dyDescent="0.25">
      <c r="A1329" s="5" t="str">
        <f>IFERROR(INDEX(Datos[Latitude],Comodines[[#This Row],[L&amp;LC2]]),"")</f>
        <v/>
      </c>
      <c r="B1329" s="6" t="str">
        <f>IFERROR(INDEX(Datos[Longitude],Comodines[[#This Row],[L&amp;LC2]]),"")</f>
        <v/>
      </c>
    </row>
    <row r="1330" spans="1:2" x14ac:dyDescent="0.25">
      <c r="A1330" s="5" t="str">
        <f>IFERROR(INDEX(Datos[Latitude],Comodines[[#This Row],[L&amp;LC2]]),"")</f>
        <v/>
      </c>
      <c r="B1330" s="6" t="str">
        <f>IFERROR(INDEX(Datos[Longitude],Comodines[[#This Row],[L&amp;LC2]]),"")</f>
        <v/>
      </c>
    </row>
    <row r="1331" spans="1:2" x14ac:dyDescent="0.25">
      <c r="A1331" s="5" t="str">
        <f>IFERROR(INDEX(Datos[Latitude],Comodines[[#This Row],[L&amp;LC2]]),"")</f>
        <v/>
      </c>
      <c r="B1331" s="6" t="str">
        <f>IFERROR(INDEX(Datos[Longitude],Comodines[[#This Row],[L&amp;LC2]]),"")</f>
        <v/>
      </c>
    </row>
    <row r="1332" spans="1:2" x14ac:dyDescent="0.25">
      <c r="A1332" s="5" t="str">
        <f>IFERROR(INDEX(Datos[Latitude],Comodines[[#This Row],[L&amp;LC2]]),"")</f>
        <v/>
      </c>
      <c r="B1332" s="6" t="str">
        <f>IFERROR(INDEX(Datos[Longitude],Comodines[[#This Row],[L&amp;LC2]]),"")</f>
        <v/>
      </c>
    </row>
    <row r="1333" spans="1:2" x14ac:dyDescent="0.25">
      <c r="A1333" s="5" t="str">
        <f>IFERROR(INDEX(Datos[Latitude],Comodines[[#This Row],[L&amp;LC2]]),"")</f>
        <v/>
      </c>
      <c r="B1333" s="6" t="str">
        <f>IFERROR(INDEX(Datos[Longitude],Comodines[[#This Row],[L&amp;LC2]]),"")</f>
        <v/>
      </c>
    </row>
    <row r="1334" spans="1:2" x14ac:dyDescent="0.25">
      <c r="A1334" s="5" t="str">
        <f>IFERROR(INDEX(Datos[Latitude],Comodines[[#This Row],[L&amp;LC2]]),"")</f>
        <v/>
      </c>
      <c r="B1334" s="6" t="str">
        <f>IFERROR(INDEX(Datos[Longitude],Comodines[[#This Row],[L&amp;LC2]]),"")</f>
        <v/>
      </c>
    </row>
    <row r="1335" spans="1:2" x14ac:dyDescent="0.25">
      <c r="A1335" s="5" t="str">
        <f>IFERROR(INDEX(Datos[Latitude],Comodines[[#This Row],[L&amp;LC2]]),"")</f>
        <v/>
      </c>
      <c r="B1335" s="6" t="str">
        <f>IFERROR(INDEX(Datos[Longitude],Comodines[[#This Row],[L&amp;LC2]]),"")</f>
        <v/>
      </c>
    </row>
    <row r="1336" spans="1:2" x14ac:dyDescent="0.25">
      <c r="A1336" s="5" t="str">
        <f>IFERROR(INDEX(Datos[Latitude],Comodines[[#This Row],[L&amp;LC2]]),"")</f>
        <v/>
      </c>
      <c r="B1336" s="6" t="str">
        <f>IFERROR(INDEX(Datos[Longitude],Comodines[[#This Row],[L&amp;LC2]]),"")</f>
        <v/>
      </c>
    </row>
    <row r="1337" spans="1:2" x14ac:dyDescent="0.25">
      <c r="A1337" s="5" t="str">
        <f>IFERROR(INDEX(Datos[Latitude],Comodines[[#This Row],[L&amp;LC2]]),"")</f>
        <v/>
      </c>
      <c r="B1337" s="6" t="str">
        <f>IFERROR(INDEX(Datos[Longitude],Comodines[[#This Row],[L&amp;LC2]]),"")</f>
        <v/>
      </c>
    </row>
    <row r="1338" spans="1:2" x14ac:dyDescent="0.25">
      <c r="A1338" s="5" t="str">
        <f>IFERROR(INDEX(Datos[Latitude],Comodines[[#This Row],[L&amp;LC2]]),"")</f>
        <v/>
      </c>
      <c r="B1338" s="6" t="str">
        <f>IFERROR(INDEX(Datos[Longitude],Comodines[[#This Row],[L&amp;LC2]]),"")</f>
        <v/>
      </c>
    </row>
    <row r="1339" spans="1:2" x14ac:dyDescent="0.25">
      <c r="A1339" s="5" t="str">
        <f>IFERROR(INDEX(Datos[Latitude],Comodines[[#This Row],[L&amp;LC2]]),"")</f>
        <v/>
      </c>
      <c r="B1339" s="6" t="str">
        <f>IFERROR(INDEX(Datos[Longitude],Comodines[[#This Row],[L&amp;LC2]]),"")</f>
        <v/>
      </c>
    </row>
    <row r="1340" spans="1:2" x14ac:dyDescent="0.25">
      <c r="A1340" s="5" t="str">
        <f>IFERROR(INDEX(Datos[Latitude],Comodines[[#This Row],[L&amp;LC2]]),"")</f>
        <v/>
      </c>
      <c r="B1340" s="6" t="str">
        <f>IFERROR(INDEX(Datos[Longitude],Comodines[[#This Row],[L&amp;LC2]]),"")</f>
        <v/>
      </c>
    </row>
    <row r="1341" spans="1:2" x14ac:dyDescent="0.25">
      <c r="A1341" s="5" t="str">
        <f>IFERROR(INDEX(Datos[Latitude],Comodines[[#This Row],[L&amp;LC2]]),"")</f>
        <v/>
      </c>
      <c r="B1341" s="6" t="str">
        <f>IFERROR(INDEX(Datos[Longitude],Comodines[[#This Row],[L&amp;LC2]]),"")</f>
        <v/>
      </c>
    </row>
    <row r="1342" spans="1:2" x14ac:dyDescent="0.25">
      <c r="A1342" s="5" t="str">
        <f>IFERROR(INDEX(Datos[Latitude],Comodines[[#This Row],[L&amp;LC2]]),"")</f>
        <v/>
      </c>
      <c r="B1342" s="6" t="str">
        <f>IFERROR(INDEX(Datos[Longitude],Comodines[[#This Row],[L&amp;LC2]]),"")</f>
        <v/>
      </c>
    </row>
    <row r="1343" spans="1:2" x14ac:dyDescent="0.25">
      <c r="A1343" s="5" t="str">
        <f>IFERROR(INDEX(Datos[Latitude],Comodines[[#This Row],[L&amp;LC2]]),"")</f>
        <v/>
      </c>
      <c r="B1343" s="6" t="str">
        <f>IFERROR(INDEX(Datos[Longitude],Comodines[[#This Row],[L&amp;LC2]]),"")</f>
        <v/>
      </c>
    </row>
    <row r="1344" spans="1:2" x14ac:dyDescent="0.25">
      <c r="A1344" s="5" t="str">
        <f>IFERROR(INDEX(Datos[Latitude],Comodines[[#This Row],[L&amp;LC2]]),"")</f>
        <v/>
      </c>
      <c r="B1344" s="6" t="str">
        <f>IFERROR(INDEX(Datos[Longitude],Comodines[[#This Row],[L&amp;LC2]]),"")</f>
        <v/>
      </c>
    </row>
    <row r="1345" spans="1:2" x14ac:dyDescent="0.25">
      <c r="A1345" s="5" t="str">
        <f>IFERROR(INDEX(Datos[Latitude],Comodines[[#This Row],[L&amp;LC2]]),"")</f>
        <v/>
      </c>
      <c r="B1345" s="6" t="str">
        <f>IFERROR(INDEX(Datos[Longitude],Comodines[[#This Row],[L&amp;LC2]]),"")</f>
        <v/>
      </c>
    </row>
    <row r="1346" spans="1:2" x14ac:dyDescent="0.25">
      <c r="A1346" s="5" t="str">
        <f>IFERROR(INDEX(Datos[Latitude],Comodines[[#This Row],[L&amp;LC2]]),"")</f>
        <v/>
      </c>
      <c r="B1346" s="6" t="str">
        <f>IFERROR(INDEX(Datos[Longitude],Comodines[[#This Row],[L&amp;LC2]]),"")</f>
        <v/>
      </c>
    </row>
    <row r="1347" spans="1:2" x14ac:dyDescent="0.25">
      <c r="A1347" s="5" t="str">
        <f>IFERROR(INDEX(Datos[Latitude],Comodines[[#This Row],[L&amp;LC2]]),"")</f>
        <v/>
      </c>
      <c r="B1347" s="6" t="str">
        <f>IFERROR(INDEX(Datos[Longitude],Comodines[[#This Row],[L&amp;LC2]]),"")</f>
        <v/>
      </c>
    </row>
    <row r="1348" spans="1:2" x14ac:dyDescent="0.25">
      <c r="A1348" s="5" t="str">
        <f>IFERROR(INDEX(Datos[Latitude],Comodines[[#This Row],[L&amp;LC2]]),"")</f>
        <v/>
      </c>
      <c r="B1348" s="6" t="str">
        <f>IFERROR(INDEX(Datos[Longitude],Comodines[[#This Row],[L&amp;LC2]]),"")</f>
        <v/>
      </c>
    </row>
    <row r="1349" spans="1:2" x14ac:dyDescent="0.25">
      <c r="A1349" s="5" t="str">
        <f>IFERROR(INDEX(Datos[Latitude],Comodines[[#This Row],[L&amp;LC2]]),"")</f>
        <v/>
      </c>
      <c r="B1349" s="6" t="str">
        <f>IFERROR(INDEX(Datos[Longitude],Comodines[[#This Row],[L&amp;LC2]]),"")</f>
        <v/>
      </c>
    </row>
    <row r="1350" spans="1:2" x14ac:dyDescent="0.25">
      <c r="A1350" s="5" t="str">
        <f>IFERROR(INDEX(Datos[Latitude],Comodines[[#This Row],[L&amp;LC2]]),"")</f>
        <v/>
      </c>
      <c r="B1350" s="6" t="str">
        <f>IFERROR(INDEX(Datos[Longitude],Comodines[[#This Row],[L&amp;LC2]]),"")</f>
        <v/>
      </c>
    </row>
    <row r="1351" spans="1:2" x14ac:dyDescent="0.25">
      <c r="A1351" s="5" t="str">
        <f>IFERROR(INDEX(Datos[Latitude],Comodines[[#This Row],[L&amp;LC2]]),"")</f>
        <v/>
      </c>
      <c r="B1351" s="6" t="str">
        <f>IFERROR(INDEX(Datos[Longitude],Comodines[[#This Row],[L&amp;LC2]]),"")</f>
        <v/>
      </c>
    </row>
    <row r="1352" spans="1:2" x14ac:dyDescent="0.25">
      <c r="A1352" s="5" t="str">
        <f>IFERROR(INDEX(Datos[Latitude],Comodines[[#This Row],[L&amp;LC2]]),"")</f>
        <v/>
      </c>
      <c r="B1352" s="6" t="str">
        <f>IFERROR(INDEX(Datos[Longitude],Comodines[[#This Row],[L&amp;LC2]]),"")</f>
        <v/>
      </c>
    </row>
    <row r="1353" spans="1:2" x14ac:dyDescent="0.25">
      <c r="A1353" s="5" t="str">
        <f>IFERROR(INDEX(Datos[Latitude],Comodines[[#This Row],[L&amp;LC2]]),"")</f>
        <v/>
      </c>
      <c r="B1353" s="6" t="str">
        <f>IFERROR(INDEX(Datos[Longitude],Comodines[[#This Row],[L&amp;LC2]]),"")</f>
        <v/>
      </c>
    </row>
    <row r="1354" spans="1:2" x14ac:dyDescent="0.25">
      <c r="A1354" s="5" t="str">
        <f>IFERROR(INDEX(Datos[Latitude],Comodines[[#This Row],[L&amp;LC2]]),"")</f>
        <v/>
      </c>
      <c r="B1354" s="6" t="str">
        <f>IFERROR(INDEX(Datos[Longitude],Comodines[[#This Row],[L&amp;LC2]]),"")</f>
        <v/>
      </c>
    </row>
    <row r="1355" spans="1:2" x14ac:dyDescent="0.25">
      <c r="A1355" s="5" t="str">
        <f>IFERROR(INDEX(Datos[Latitude],Comodines[[#This Row],[L&amp;LC2]]),"")</f>
        <v/>
      </c>
      <c r="B1355" s="6" t="str">
        <f>IFERROR(INDEX(Datos[Longitude],Comodines[[#This Row],[L&amp;LC2]]),"")</f>
        <v/>
      </c>
    </row>
    <row r="1356" spans="1:2" x14ac:dyDescent="0.25">
      <c r="A1356" s="5" t="str">
        <f>IFERROR(INDEX(Datos[Latitude],Comodines[[#This Row],[L&amp;LC2]]),"")</f>
        <v/>
      </c>
      <c r="B1356" s="6" t="str">
        <f>IFERROR(INDEX(Datos[Longitude],Comodines[[#This Row],[L&amp;LC2]]),"")</f>
        <v/>
      </c>
    </row>
    <row r="1357" spans="1:2" x14ac:dyDescent="0.25">
      <c r="A1357" s="5" t="str">
        <f>IFERROR(INDEX(Datos[Latitude],Comodines[[#This Row],[L&amp;LC2]]),"")</f>
        <v/>
      </c>
      <c r="B1357" s="6" t="str">
        <f>IFERROR(INDEX(Datos[Longitude],Comodines[[#This Row],[L&amp;LC2]]),"")</f>
        <v/>
      </c>
    </row>
    <row r="1358" spans="1:2" x14ac:dyDescent="0.25">
      <c r="A1358" s="5" t="str">
        <f>IFERROR(INDEX(Datos[Latitude],Comodines[[#This Row],[L&amp;LC2]]),"")</f>
        <v/>
      </c>
      <c r="B1358" s="6" t="str">
        <f>IFERROR(INDEX(Datos[Longitude],Comodines[[#This Row],[L&amp;LC2]]),"")</f>
        <v/>
      </c>
    </row>
    <row r="1359" spans="1:2" x14ac:dyDescent="0.25">
      <c r="A1359" s="5" t="str">
        <f>IFERROR(INDEX(Datos[Latitude],Comodines[[#This Row],[L&amp;LC2]]),"")</f>
        <v/>
      </c>
      <c r="B1359" s="6" t="str">
        <f>IFERROR(INDEX(Datos[Longitude],Comodines[[#This Row],[L&amp;LC2]]),"")</f>
        <v/>
      </c>
    </row>
    <row r="1360" spans="1:2" x14ac:dyDescent="0.25">
      <c r="A1360" s="5" t="str">
        <f>IFERROR(INDEX(Datos[Latitude],Comodines[[#This Row],[L&amp;LC2]]),"")</f>
        <v/>
      </c>
      <c r="B1360" s="6" t="str">
        <f>IFERROR(INDEX(Datos[Longitude],Comodines[[#This Row],[L&amp;LC2]]),"")</f>
        <v/>
      </c>
    </row>
    <row r="1361" spans="1:2" x14ac:dyDescent="0.25">
      <c r="A1361" s="5" t="str">
        <f>IFERROR(INDEX(Datos[Latitude],Comodines[[#This Row],[L&amp;LC2]]),"")</f>
        <v/>
      </c>
      <c r="B1361" s="6" t="str">
        <f>IFERROR(INDEX(Datos[Longitude],Comodines[[#This Row],[L&amp;LC2]]),"")</f>
        <v/>
      </c>
    </row>
    <row r="1362" spans="1:2" x14ac:dyDescent="0.25">
      <c r="A1362" s="5" t="str">
        <f>IFERROR(INDEX(Datos[Latitude],Comodines[[#This Row],[L&amp;LC2]]),"")</f>
        <v/>
      </c>
      <c r="B1362" s="6" t="str">
        <f>IFERROR(INDEX(Datos[Longitude],Comodines[[#This Row],[L&amp;LC2]]),"")</f>
        <v/>
      </c>
    </row>
    <row r="1363" spans="1:2" x14ac:dyDescent="0.25">
      <c r="A1363" s="5" t="str">
        <f>IFERROR(INDEX(Datos[Latitude],Comodines[[#This Row],[L&amp;LC2]]),"")</f>
        <v/>
      </c>
      <c r="B1363" s="6" t="str">
        <f>IFERROR(INDEX(Datos[Longitude],Comodines[[#This Row],[L&amp;LC2]]),"")</f>
        <v/>
      </c>
    </row>
    <row r="1364" spans="1:2" x14ac:dyDescent="0.25">
      <c r="A1364" s="5" t="str">
        <f>IFERROR(INDEX(Datos[Latitude],Comodines[[#This Row],[L&amp;LC2]]),"")</f>
        <v/>
      </c>
      <c r="B1364" s="6" t="str">
        <f>IFERROR(INDEX(Datos[Longitude],Comodines[[#This Row],[L&amp;LC2]]),"")</f>
        <v/>
      </c>
    </row>
    <row r="1365" spans="1:2" x14ac:dyDescent="0.25">
      <c r="A1365" s="5" t="str">
        <f>IFERROR(INDEX(Datos[Latitude],Comodines[[#This Row],[L&amp;LC2]]),"")</f>
        <v/>
      </c>
      <c r="B1365" s="6" t="str">
        <f>IFERROR(INDEX(Datos[Longitude],Comodines[[#This Row],[L&amp;LC2]]),"")</f>
        <v/>
      </c>
    </row>
    <row r="1366" spans="1:2" x14ac:dyDescent="0.25">
      <c r="A1366" s="5" t="str">
        <f>IFERROR(INDEX(Datos[Latitude],Comodines[[#This Row],[L&amp;LC2]]),"")</f>
        <v/>
      </c>
      <c r="B1366" s="6" t="str">
        <f>IFERROR(INDEX(Datos[Longitude],Comodines[[#This Row],[L&amp;LC2]]),"")</f>
        <v/>
      </c>
    </row>
    <row r="1367" spans="1:2" x14ac:dyDescent="0.25">
      <c r="A1367" s="5" t="str">
        <f>IFERROR(INDEX(Datos[Latitude],Comodines[[#This Row],[L&amp;LC2]]),"")</f>
        <v/>
      </c>
      <c r="B1367" s="6" t="str">
        <f>IFERROR(INDEX(Datos[Longitude],Comodines[[#This Row],[L&amp;LC2]]),"")</f>
        <v/>
      </c>
    </row>
    <row r="1368" spans="1:2" x14ac:dyDescent="0.25">
      <c r="A1368" s="5" t="str">
        <f>IFERROR(INDEX(Datos[Latitude],Comodines[[#This Row],[L&amp;LC2]]),"")</f>
        <v/>
      </c>
      <c r="B1368" s="6" t="str">
        <f>IFERROR(INDEX(Datos[Longitude],Comodines[[#This Row],[L&amp;LC2]]),"")</f>
        <v/>
      </c>
    </row>
    <row r="1369" spans="1:2" x14ac:dyDescent="0.25">
      <c r="A1369" s="5" t="str">
        <f>IFERROR(INDEX(Datos[Latitude],Comodines[[#This Row],[L&amp;LC2]]),"")</f>
        <v/>
      </c>
      <c r="B1369" s="6" t="str">
        <f>IFERROR(INDEX(Datos[Longitude],Comodines[[#This Row],[L&amp;LC2]]),"")</f>
        <v/>
      </c>
    </row>
    <row r="1370" spans="1:2" x14ac:dyDescent="0.25">
      <c r="A1370" s="5" t="str">
        <f>IFERROR(INDEX(Datos[Latitude],Comodines[[#This Row],[L&amp;LC2]]),"")</f>
        <v/>
      </c>
      <c r="B1370" s="6" t="str">
        <f>IFERROR(INDEX(Datos[Longitude],Comodines[[#This Row],[L&amp;LC2]]),"")</f>
        <v/>
      </c>
    </row>
    <row r="1371" spans="1:2" x14ac:dyDescent="0.25">
      <c r="A1371" s="5" t="str">
        <f>IFERROR(INDEX(Datos[Latitude],Comodines[[#This Row],[L&amp;LC2]]),"")</f>
        <v/>
      </c>
      <c r="B1371" s="6" t="str">
        <f>IFERROR(INDEX(Datos[Longitude],Comodines[[#This Row],[L&amp;LC2]]),"")</f>
        <v/>
      </c>
    </row>
    <row r="1372" spans="1:2" x14ac:dyDescent="0.25">
      <c r="A1372" s="5" t="str">
        <f>IFERROR(INDEX(Datos[Latitude],Comodines[[#This Row],[L&amp;LC2]]),"")</f>
        <v/>
      </c>
      <c r="B1372" s="6" t="str">
        <f>IFERROR(INDEX(Datos[Longitude],Comodines[[#This Row],[L&amp;LC2]]),"")</f>
        <v/>
      </c>
    </row>
    <row r="1373" spans="1:2" x14ac:dyDescent="0.25">
      <c r="A1373" s="5" t="str">
        <f>IFERROR(INDEX(Datos[Latitude],Comodines[[#This Row],[L&amp;LC2]]),"")</f>
        <v/>
      </c>
      <c r="B1373" s="6" t="str">
        <f>IFERROR(INDEX(Datos[Longitude],Comodines[[#This Row],[L&amp;LC2]]),"")</f>
        <v/>
      </c>
    </row>
    <row r="1374" spans="1:2" x14ac:dyDescent="0.25">
      <c r="A1374" s="5" t="str">
        <f>IFERROR(INDEX(Datos[Latitude],Comodines[[#This Row],[L&amp;LC2]]),"")</f>
        <v/>
      </c>
      <c r="B1374" s="6" t="str">
        <f>IFERROR(INDEX(Datos[Longitude],Comodines[[#This Row],[L&amp;LC2]]),"")</f>
        <v/>
      </c>
    </row>
    <row r="1375" spans="1:2" x14ac:dyDescent="0.25">
      <c r="A1375" s="5" t="str">
        <f>IFERROR(INDEX(Datos[Latitude],Comodines[[#This Row],[L&amp;LC2]]),"")</f>
        <v/>
      </c>
      <c r="B1375" s="6" t="str">
        <f>IFERROR(INDEX(Datos[Longitude],Comodines[[#This Row],[L&amp;LC2]]),"")</f>
        <v/>
      </c>
    </row>
    <row r="1376" spans="1:2" x14ac:dyDescent="0.25">
      <c r="A1376" s="5" t="str">
        <f>IFERROR(INDEX(Datos[Latitude],Comodines[[#This Row],[L&amp;LC2]]),"")</f>
        <v/>
      </c>
      <c r="B1376" s="6" t="str">
        <f>IFERROR(INDEX(Datos[Longitude],Comodines[[#This Row],[L&amp;LC2]]),"")</f>
        <v/>
      </c>
    </row>
    <row r="1377" spans="1:2" x14ac:dyDescent="0.25">
      <c r="A1377" s="5" t="str">
        <f>IFERROR(INDEX(Datos[Latitude],Comodines[[#This Row],[L&amp;LC2]]),"")</f>
        <v/>
      </c>
      <c r="B1377" s="6" t="str">
        <f>IFERROR(INDEX(Datos[Longitude],Comodines[[#This Row],[L&amp;LC2]]),"")</f>
        <v/>
      </c>
    </row>
    <row r="1378" spans="1:2" x14ac:dyDescent="0.25">
      <c r="A1378" s="5" t="str">
        <f>IFERROR(INDEX(Datos[Latitude],Comodines[[#This Row],[L&amp;LC2]]),"")</f>
        <v/>
      </c>
      <c r="B1378" s="6" t="str">
        <f>IFERROR(INDEX(Datos[Longitude],Comodines[[#This Row],[L&amp;LC2]]),"")</f>
        <v/>
      </c>
    </row>
    <row r="1379" spans="1:2" x14ac:dyDescent="0.25">
      <c r="A1379" s="5" t="str">
        <f>IFERROR(INDEX(Datos[Latitude],Comodines[[#This Row],[L&amp;LC2]]),"")</f>
        <v/>
      </c>
      <c r="B1379" s="6" t="str">
        <f>IFERROR(INDEX(Datos[Longitude],Comodines[[#This Row],[L&amp;LC2]]),"")</f>
        <v/>
      </c>
    </row>
    <row r="1380" spans="1:2" x14ac:dyDescent="0.25">
      <c r="A1380" s="5" t="str">
        <f>IFERROR(INDEX(Datos[Latitude],Comodines[[#This Row],[L&amp;LC2]]),"")</f>
        <v/>
      </c>
      <c r="B1380" s="6" t="str">
        <f>IFERROR(INDEX(Datos[Longitude],Comodines[[#This Row],[L&amp;LC2]]),"")</f>
        <v/>
      </c>
    </row>
    <row r="1381" spans="1:2" x14ac:dyDescent="0.25">
      <c r="A1381" s="5" t="str">
        <f>IFERROR(INDEX(Datos[Latitude],Comodines[[#This Row],[L&amp;LC2]]),"")</f>
        <v/>
      </c>
      <c r="B1381" s="6" t="str">
        <f>IFERROR(INDEX(Datos[Longitude],Comodines[[#This Row],[L&amp;LC2]]),"")</f>
        <v/>
      </c>
    </row>
    <row r="1382" spans="1:2" x14ac:dyDescent="0.25">
      <c r="A1382" s="5" t="str">
        <f>IFERROR(INDEX(Datos[Latitude],Comodines[[#This Row],[L&amp;LC2]]),"")</f>
        <v/>
      </c>
      <c r="B1382" s="6" t="str">
        <f>IFERROR(INDEX(Datos[Longitude],Comodines[[#This Row],[L&amp;LC2]]),"")</f>
        <v/>
      </c>
    </row>
    <row r="1383" spans="1:2" x14ac:dyDescent="0.25">
      <c r="A1383" s="5" t="str">
        <f>IFERROR(INDEX(Datos[Latitude],Comodines[[#This Row],[L&amp;LC2]]),"")</f>
        <v/>
      </c>
      <c r="B1383" s="6" t="str">
        <f>IFERROR(INDEX(Datos[Longitude],Comodines[[#This Row],[L&amp;LC2]]),"")</f>
        <v/>
      </c>
    </row>
    <row r="1384" spans="1:2" x14ac:dyDescent="0.25">
      <c r="A1384" s="5" t="str">
        <f>IFERROR(INDEX(Datos[Latitude],Comodines[[#This Row],[L&amp;LC2]]),"")</f>
        <v/>
      </c>
      <c r="B1384" s="6" t="str">
        <f>IFERROR(INDEX(Datos[Longitude],Comodines[[#This Row],[L&amp;LC2]]),"")</f>
        <v/>
      </c>
    </row>
    <row r="1385" spans="1:2" x14ac:dyDescent="0.25">
      <c r="A1385" s="5" t="str">
        <f>IFERROR(INDEX(Datos[Latitude],Comodines[[#This Row],[L&amp;LC2]]),"")</f>
        <v/>
      </c>
      <c r="B1385" s="6" t="str">
        <f>IFERROR(INDEX(Datos[Longitude],Comodines[[#This Row],[L&amp;LC2]]),"")</f>
        <v/>
      </c>
    </row>
    <row r="1386" spans="1:2" x14ac:dyDescent="0.25">
      <c r="A1386" s="5" t="str">
        <f>IFERROR(INDEX(Datos[Latitude],Comodines[[#This Row],[L&amp;LC2]]),"")</f>
        <v/>
      </c>
      <c r="B1386" s="6" t="str">
        <f>IFERROR(INDEX(Datos[Longitude],Comodines[[#This Row],[L&amp;LC2]]),"")</f>
        <v/>
      </c>
    </row>
    <row r="1387" spans="1:2" x14ac:dyDescent="0.25">
      <c r="A1387" s="5" t="str">
        <f>IFERROR(INDEX(Datos[Latitude],Comodines[[#This Row],[L&amp;LC2]]),"")</f>
        <v/>
      </c>
      <c r="B1387" s="6" t="str">
        <f>IFERROR(INDEX(Datos[Longitude],Comodines[[#This Row],[L&amp;LC2]]),"")</f>
        <v/>
      </c>
    </row>
    <row r="1388" spans="1:2" x14ac:dyDescent="0.25">
      <c r="A1388" s="5" t="str">
        <f>IFERROR(INDEX(Datos[Latitude],Comodines[[#This Row],[L&amp;LC2]]),"")</f>
        <v/>
      </c>
      <c r="B1388" s="6" t="str">
        <f>IFERROR(INDEX(Datos[Longitude],Comodines[[#This Row],[L&amp;LC2]]),"")</f>
        <v/>
      </c>
    </row>
    <row r="1389" spans="1:2" x14ac:dyDescent="0.25">
      <c r="A1389" s="5" t="str">
        <f>IFERROR(INDEX(Datos[Latitude],Comodines[[#This Row],[L&amp;LC2]]),"")</f>
        <v/>
      </c>
      <c r="B1389" s="6" t="str">
        <f>IFERROR(INDEX(Datos[Longitude],Comodines[[#This Row],[L&amp;LC2]]),"")</f>
        <v/>
      </c>
    </row>
    <row r="1390" spans="1:2" x14ac:dyDescent="0.25">
      <c r="A1390" s="5" t="str">
        <f>IFERROR(INDEX(Datos[Latitude],Comodines[[#This Row],[L&amp;LC2]]),"")</f>
        <v/>
      </c>
      <c r="B1390" s="6" t="str">
        <f>IFERROR(INDEX(Datos[Longitude],Comodines[[#This Row],[L&amp;LC2]]),"")</f>
        <v/>
      </c>
    </row>
    <row r="1391" spans="1:2" x14ac:dyDescent="0.25">
      <c r="A1391" s="5" t="str">
        <f>IFERROR(INDEX(Datos[Latitude],Comodines[[#This Row],[L&amp;LC2]]),"")</f>
        <v/>
      </c>
      <c r="B1391" s="6" t="str">
        <f>IFERROR(INDEX(Datos[Longitude],Comodines[[#This Row],[L&amp;LC2]]),"")</f>
        <v/>
      </c>
    </row>
    <row r="1392" spans="1:2" x14ac:dyDescent="0.25">
      <c r="A1392" s="5" t="str">
        <f>IFERROR(INDEX(Datos[Latitude],Comodines[[#This Row],[L&amp;LC2]]),"")</f>
        <v/>
      </c>
      <c r="B1392" s="6" t="str">
        <f>IFERROR(INDEX(Datos[Longitude],Comodines[[#This Row],[L&amp;LC2]]),"")</f>
        <v/>
      </c>
    </row>
    <row r="1393" spans="1:2" x14ac:dyDescent="0.25">
      <c r="A1393" s="5" t="str">
        <f>IFERROR(INDEX(Datos[Latitude],Comodines[[#This Row],[L&amp;LC2]]),"")</f>
        <v/>
      </c>
      <c r="B1393" s="6" t="str">
        <f>IFERROR(INDEX(Datos[Longitude],Comodines[[#This Row],[L&amp;LC2]]),"")</f>
        <v/>
      </c>
    </row>
    <row r="1394" spans="1:2" x14ac:dyDescent="0.25">
      <c r="A1394" s="5" t="str">
        <f>IFERROR(INDEX(Datos[Latitude],Comodines[[#This Row],[L&amp;LC2]]),"")</f>
        <v/>
      </c>
      <c r="B1394" s="6" t="str">
        <f>IFERROR(INDEX(Datos[Longitude],Comodines[[#This Row],[L&amp;LC2]]),"")</f>
        <v/>
      </c>
    </row>
    <row r="1395" spans="1:2" x14ac:dyDescent="0.25">
      <c r="A1395" s="5" t="str">
        <f>IFERROR(INDEX(Datos[Latitude],Comodines[[#This Row],[L&amp;LC2]]),"")</f>
        <v/>
      </c>
      <c r="B1395" s="6" t="str">
        <f>IFERROR(INDEX(Datos[Longitude],Comodines[[#This Row],[L&amp;LC2]]),"")</f>
        <v/>
      </c>
    </row>
    <row r="1396" spans="1:2" x14ac:dyDescent="0.25">
      <c r="A1396" s="5" t="str">
        <f>IFERROR(INDEX(Datos[Latitude],Comodines[[#This Row],[L&amp;LC2]]),"")</f>
        <v/>
      </c>
      <c r="B1396" s="6" t="str">
        <f>IFERROR(INDEX(Datos[Longitude],Comodines[[#This Row],[L&amp;LC2]]),"")</f>
        <v/>
      </c>
    </row>
    <row r="1397" spans="1:2" x14ac:dyDescent="0.25">
      <c r="A1397" s="5" t="str">
        <f>IFERROR(INDEX(Datos[Latitude],Comodines[[#This Row],[L&amp;LC2]]),"")</f>
        <v/>
      </c>
      <c r="B1397" s="6" t="str">
        <f>IFERROR(INDEX(Datos[Longitude],Comodines[[#This Row],[L&amp;LC2]]),"")</f>
        <v/>
      </c>
    </row>
    <row r="1398" spans="1:2" x14ac:dyDescent="0.25">
      <c r="A1398" s="5" t="str">
        <f>IFERROR(INDEX(Datos[Latitude],Comodines[[#This Row],[L&amp;LC2]]),"")</f>
        <v/>
      </c>
      <c r="B1398" s="6" t="str">
        <f>IFERROR(INDEX(Datos[Longitude],Comodines[[#This Row],[L&amp;LC2]]),"")</f>
        <v/>
      </c>
    </row>
    <row r="1399" spans="1:2" x14ac:dyDescent="0.25">
      <c r="A1399" s="5" t="str">
        <f>IFERROR(INDEX(Datos[Latitude],Comodines[[#This Row],[L&amp;LC2]]),"")</f>
        <v/>
      </c>
      <c r="B1399" s="6" t="str">
        <f>IFERROR(INDEX(Datos[Longitude],Comodines[[#This Row],[L&amp;LC2]]),"")</f>
        <v/>
      </c>
    </row>
    <row r="1400" spans="1:2" x14ac:dyDescent="0.25">
      <c r="A1400" s="5" t="str">
        <f>IFERROR(INDEX(Datos[Latitude],Comodines[[#This Row],[L&amp;LC2]]),"")</f>
        <v/>
      </c>
      <c r="B1400" s="6" t="str">
        <f>IFERROR(INDEX(Datos[Longitude],Comodines[[#This Row],[L&amp;LC2]]),"")</f>
        <v/>
      </c>
    </row>
    <row r="1401" spans="1:2" x14ac:dyDescent="0.25">
      <c r="A1401" s="5" t="str">
        <f>IFERROR(INDEX(Datos[Latitude],Comodines[[#This Row],[L&amp;LC2]]),"")</f>
        <v/>
      </c>
      <c r="B1401" s="6" t="str">
        <f>IFERROR(INDEX(Datos[Longitude],Comodines[[#This Row],[L&amp;LC2]]),"")</f>
        <v/>
      </c>
    </row>
    <row r="1402" spans="1:2" x14ac:dyDescent="0.25">
      <c r="A1402" s="5" t="str">
        <f>IFERROR(INDEX(Datos[Latitude],Comodines[[#This Row],[L&amp;LC2]]),"")</f>
        <v/>
      </c>
      <c r="B1402" s="6" t="str">
        <f>IFERROR(INDEX(Datos[Longitude],Comodines[[#This Row],[L&amp;LC2]]),"")</f>
        <v/>
      </c>
    </row>
    <row r="1403" spans="1:2" x14ac:dyDescent="0.25">
      <c r="A1403" s="5" t="str">
        <f>IFERROR(INDEX(Datos[Latitude],Comodines[[#This Row],[L&amp;LC2]]),"")</f>
        <v/>
      </c>
      <c r="B1403" s="6" t="str">
        <f>IFERROR(INDEX(Datos[Longitude],Comodines[[#This Row],[L&amp;LC2]]),"")</f>
        <v/>
      </c>
    </row>
    <row r="1404" spans="1:2" x14ac:dyDescent="0.25">
      <c r="A1404" s="5" t="str">
        <f>IFERROR(INDEX(Datos[Latitude],Comodines[[#This Row],[L&amp;LC2]]),"")</f>
        <v/>
      </c>
      <c r="B1404" s="6" t="str">
        <f>IFERROR(INDEX(Datos[Longitude],Comodines[[#This Row],[L&amp;LC2]]),"")</f>
        <v/>
      </c>
    </row>
    <row r="1405" spans="1:2" x14ac:dyDescent="0.25">
      <c r="A1405" s="5" t="str">
        <f>IFERROR(INDEX(Datos[Latitude],Comodines[[#This Row],[L&amp;LC2]]),"")</f>
        <v/>
      </c>
      <c r="B1405" s="6" t="str">
        <f>IFERROR(INDEX(Datos[Longitude],Comodines[[#This Row],[L&amp;LC2]]),"")</f>
        <v/>
      </c>
    </row>
    <row r="1406" spans="1:2" x14ac:dyDescent="0.25">
      <c r="A1406" s="5" t="str">
        <f>IFERROR(INDEX(Datos[Latitude],Comodines[[#This Row],[L&amp;LC2]]),"")</f>
        <v/>
      </c>
      <c r="B1406" s="6" t="str">
        <f>IFERROR(INDEX(Datos[Longitude],Comodines[[#This Row],[L&amp;LC2]]),"")</f>
        <v/>
      </c>
    </row>
    <row r="1407" spans="1:2" x14ac:dyDescent="0.25">
      <c r="A1407" s="5" t="str">
        <f>IFERROR(INDEX(Datos[Latitude],Comodines[[#This Row],[L&amp;LC2]]),"")</f>
        <v/>
      </c>
      <c r="B1407" s="6" t="str">
        <f>IFERROR(INDEX(Datos[Longitude],Comodines[[#This Row],[L&amp;LC2]]),"")</f>
        <v/>
      </c>
    </row>
    <row r="1408" spans="1:2" x14ac:dyDescent="0.25">
      <c r="A1408" s="5" t="str">
        <f>IFERROR(INDEX(Datos[Latitude],Comodines[[#This Row],[L&amp;LC2]]),"")</f>
        <v/>
      </c>
      <c r="B1408" s="6" t="str">
        <f>IFERROR(INDEX(Datos[Longitude],Comodines[[#This Row],[L&amp;LC2]]),"")</f>
        <v/>
      </c>
    </row>
    <row r="1409" spans="1:2" x14ac:dyDescent="0.25">
      <c r="A1409" s="5" t="str">
        <f>IFERROR(INDEX(Datos[Latitude],Comodines[[#This Row],[L&amp;LC2]]),"")</f>
        <v/>
      </c>
      <c r="B1409" s="6" t="str">
        <f>IFERROR(INDEX(Datos[Longitude],Comodines[[#This Row],[L&amp;LC2]]),"")</f>
        <v/>
      </c>
    </row>
    <row r="1410" spans="1:2" x14ac:dyDescent="0.25">
      <c r="A1410" s="5" t="str">
        <f>IFERROR(INDEX(Datos[Latitude],Comodines[[#This Row],[L&amp;LC2]]),"")</f>
        <v/>
      </c>
      <c r="B1410" s="6" t="str">
        <f>IFERROR(INDEX(Datos[Longitude],Comodines[[#This Row],[L&amp;LC2]]),"")</f>
        <v/>
      </c>
    </row>
    <row r="1411" spans="1:2" x14ac:dyDescent="0.25">
      <c r="A1411" s="5" t="str">
        <f>IFERROR(INDEX(Datos[Latitude],Comodines[[#This Row],[L&amp;LC2]]),"")</f>
        <v/>
      </c>
      <c r="B1411" s="6" t="str">
        <f>IFERROR(INDEX(Datos[Longitude],Comodines[[#This Row],[L&amp;LC2]]),"")</f>
        <v/>
      </c>
    </row>
    <row r="1412" spans="1:2" x14ac:dyDescent="0.25">
      <c r="A1412" s="5" t="str">
        <f>IFERROR(INDEX(Datos[Latitude],Comodines[[#This Row],[L&amp;LC2]]),"")</f>
        <v/>
      </c>
      <c r="B1412" s="6" t="str">
        <f>IFERROR(INDEX(Datos[Longitude],Comodines[[#This Row],[L&amp;LC2]]),"")</f>
        <v/>
      </c>
    </row>
    <row r="1413" spans="1:2" x14ac:dyDescent="0.25">
      <c r="A1413" s="5" t="str">
        <f>IFERROR(INDEX(Datos[Latitude],Comodines[[#This Row],[L&amp;LC2]]),"")</f>
        <v/>
      </c>
      <c r="B1413" s="6" t="str">
        <f>IFERROR(INDEX(Datos[Longitude],Comodines[[#This Row],[L&amp;LC2]]),"")</f>
        <v/>
      </c>
    </row>
    <row r="1414" spans="1:2" x14ac:dyDescent="0.25">
      <c r="A1414" s="5" t="str">
        <f>IFERROR(INDEX(Datos[Latitude],Comodines[[#This Row],[L&amp;LC2]]),"")</f>
        <v/>
      </c>
      <c r="B1414" s="6" t="str">
        <f>IFERROR(INDEX(Datos[Longitude],Comodines[[#This Row],[L&amp;LC2]]),"")</f>
        <v/>
      </c>
    </row>
    <row r="1415" spans="1:2" x14ac:dyDescent="0.25">
      <c r="A1415" s="5" t="str">
        <f>IFERROR(INDEX(Datos[Latitude],Comodines[[#This Row],[L&amp;LC2]]),"")</f>
        <v/>
      </c>
      <c r="B1415" s="6" t="str">
        <f>IFERROR(INDEX(Datos[Longitude],Comodines[[#This Row],[L&amp;LC2]]),"")</f>
        <v/>
      </c>
    </row>
    <row r="1416" spans="1:2" x14ac:dyDescent="0.25">
      <c r="A1416" s="5" t="str">
        <f>IFERROR(INDEX(Datos[Latitude],Comodines[[#This Row],[L&amp;LC2]]),"")</f>
        <v/>
      </c>
      <c r="B1416" s="6" t="str">
        <f>IFERROR(INDEX(Datos[Longitude],Comodines[[#This Row],[L&amp;LC2]]),"")</f>
        <v/>
      </c>
    </row>
    <row r="1417" spans="1:2" x14ac:dyDescent="0.25">
      <c r="A1417" s="5" t="str">
        <f>IFERROR(INDEX(Datos[Latitude],Comodines[[#This Row],[L&amp;LC2]]),"")</f>
        <v/>
      </c>
      <c r="B1417" s="6" t="str">
        <f>IFERROR(INDEX(Datos[Longitude],Comodines[[#This Row],[L&amp;LC2]]),"")</f>
        <v/>
      </c>
    </row>
    <row r="1418" spans="1:2" x14ac:dyDescent="0.25">
      <c r="A1418" s="5" t="str">
        <f>IFERROR(INDEX(Datos[Latitude],Comodines[[#This Row],[L&amp;LC2]]),"")</f>
        <v/>
      </c>
      <c r="B1418" s="6" t="str">
        <f>IFERROR(INDEX(Datos[Longitude],Comodines[[#This Row],[L&amp;LC2]]),"")</f>
        <v/>
      </c>
    </row>
    <row r="1419" spans="1:2" x14ac:dyDescent="0.25">
      <c r="A1419" s="5" t="str">
        <f>IFERROR(INDEX(Datos[Latitude],Comodines[[#This Row],[L&amp;LC2]]),"")</f>
        <v/>
      </c>
      <c r="B1419" s="6" t="str">
        <f>IFERROR(INDEX(Datos[Longitude],Comodines[[#This Row],[L&amp;LC2]]),"")</f>
        <v/>
      </c>
    </row>
    <row r="1420" spans="1:2" x14ac:dyDescent="0.25">
      <c r="A1420" s="5" t="str">
        <f>IFERROR(INDEX(Datos[Latitude],Comodines[[#This Row],[L&amp;LC2]]),"")</f>
        <v/>
      </c>
      <c r="B1420" s="6" t="str">
        <f>IFERROR(INDEX(Datos[Longitude],Comodines[[#This Row],[L&amp;LC2]]),"")</f>
        <v/>
      </c>
    </row>
    <row r="1421" spans="1:2" x14ac:dyDescent="0.25">
      <c r="A1421" s="5" t="str">
        <f>IFERROR(INDEX(Datos[Latitude],Comodines[[#This Row],[L&amp;LC2]]),"")</f>
        <v/>
      </c>
      <c r="B1421" s="6" t="str">
        <f>IFERROR(INDEX(Datos[Longitude],Comodines[[#This Row],[L&amp;LC2]]),"")</f>
        <v/>
      </c>
    </row>
    <row r="1422" spans="1:2" x14ac:dyDescent="0.25">
      <c r="A1422" s="5" t="str">
        <f>IFERROR(INDEX(Datos[Latitude],Comodines[[#This Row],[L&amp;LC2]]),"")</f>
        <v/>
      </c>
      <c r="B1422" s="6" t="str">
        <f>IFERROR(INDEX(Datos[Longitude],Comodines[[#This Row],[L&amp;LC2]]),"")</f>
        <v/>
      </c>
    </row>
    <row r="1423" spans="1:2" x14ac:dyDescent="0.25">
      <c r="A1423" s="5" t="str">
        <f>IFERROR(INDEX(Datos[Latitude],Comodines[[#This Row],[L&amp;LC2]]),"")</f>
        <v/>
      </c>
      <c r="B1423" s="6" t="str">
        <f>IFERROR(INDEX(Datos[Longitude],Comodines[[#This Row],[L&amp;LC2]]),"")</f>
        <v/>
      </c>
    </row>
    <row r="1424" spans="1:2" x14ac:dyDescent="0.25">
      <c r="A1424" s="5" t="str">
        <f>IFERROR(INDEX(Datos[Latitude],Comodines[[#This Row],[L&amp;LC2]]),"")</f>
        <v/>
      </c>
      <c r="B1424" s="6" t="str">
        <f>IFERROR(INDEX(Datos[Longitude],Comodines[[#This Row],[L&amp;LC2]]),"")</f>
        <v/>
      </c>
    </row>
    <row r="1425" spans="1:2" x14ac:dyDescent="0.25">
      <c r="A1425" s="5" t="str">
        <f>IFERROR(INDEX(Datos[Latitude],Comodines[[#This Row],[L&amp;LC2]]),"")</f>
        <v/>
      </c>
      <c r="B1425" s="6" t="str">
        <f>IFERROR(INDEX(Datos[Longitude],Comodines[[#This Row],[L&amp;LC2]]),"")</f>
        <v/>
      </c>
    </row>
    <row r="1426" spans="1:2" x14ac:dyDescent="0.25">
      <c r="A1426" s="5" t="str">
        <f>IFERROR(INDEX(Datos[Latitude],Comodines[[#This Row],[L&amp;LC2]]),"")</f>
        <v/>
      </c>
      <c r="B1426" s="6" t="str">
        <f>IFERROR(INDEX(Datos[Longitude],Comodines[[#This Row],[L&amp;LC2]]),"")</f>
        <v/>
      </c>
    </row>
    <row r="1427" spans="1:2" x14ac:dyDescent="0.25">
      <c r="A1427" s="5" t="str">
        <f>IFERROR(INDEX(Datos[Latitude],Comodines[[#This Row],[L&amp;LC2]]),"")</f>
        <v/>
      </c>
      <c r="B1427" s="6" t="str">
        <f>IFERROR(INDEX(Datos[Longitude],Comodines[[#This Row],[L&amp;LC2]]),"")</f>
        <v/>
      </c>
    </row>
    <row r="1428" spans="1:2" x14ac:dyDescent="0.25">
      <c r="A1428" s="5" t="str">
        <f>IFERROR(INDEX(Datos[Latitude],Comodines[[#This Row],[L&amp;LC2]]),"")</f>
        <v/>
      </c>
      <c r="B1428" s="6" t="str">
        <f>IFERROR(INDEX(Datos[Longitude],Comodines[[#This Row],[L&amp;LC2]]),"")</f>
        <v/>
      </c>
    </row>
    <row r="1429" spans="1:2" x14ac:dyDescent="0.25">
      <c r="A1429" s="5" t="str">
        <f>IFERROR(INDEX(Datos[Latitude],Comodines[[#This Row],[L&amp;LC2]]),"")</f>
        <v/>
      </c>
      <c r="B1429" s="6" t="str">
        <f>IFERROR(INDEX(Datos[Longitude],Comodines[[#This Row],[L&amp;LC2]]),"")</f>
        <v/>
      </c>
    </row>
    <row r="1430" spans="1:2" x14ac:dyDescent="0.25">
      <c r="A1430" s="5" t="str">
        <f>IFERROR(INDEX(Datos[Latitude],Comodines[[#This Row],[L&amp;LC2]]),"")</f>
        <v/>
      </c>
      <c r="B1430" s="6" t="str">
        <f>IFERROR(INDEX(Datos[Longitude],Comodines[[#This Row],[L&amp;LC2]]),"")</f>
        <v/>
      </c>
    </row>
    <row r="1431" spans="1:2" x14ac:dyDescent="0.25">
      <c r="A1431" s="5" t="str">
        <f>IFERROR(INDEX(Datos[Latitude],Comodines[[#This Row],[L&amp;LC2]]),"")</f>
        <v/>
      </c>
      <c r="B1431" s="6" t="str">
        <f>IFERROR(INDEX(Datos[Longitude],Comodines[[#This Row],[L&amp;LC2]]),"")</f>
        <v/>
      </c>
    </row>
    <row r="1432" spans="1:2" x14ac:dyDescent="0.25">
      <c r="A1432" s="5" t="str">
        <f>IFERROR(INDEX(Datos[Latitude],Comodines[[#This Row],[L&amp;LC2]]),"")</f>
        <v/>
      </c>
      <c r="B1432" s="6" t="str">
        <f>IFERROR(INDEX(Datos[Longitude],Comodines[[#This Row],[L&amp;LC2]]),"")</f>
        <v/>
      </c>
    </row>
    <row r="1433" spans="1:2" x14ac:dyDescent="0.25">
      <c r="A1433" s="5" t="str">
        <f>IFERROR(INDEX(Datos[Latitude],Comodines[[#This Row],[L&amp;LC2]]),"")</f>
        <v/>
      </c>
      <c r="B1433" s="6" t="str">
        <f>IFERROR(INDEX(Datos[Longitude],Comodines[[#This Row],[L&amp;LC2]]),"")</f>
        <v/>
      </c>
    </row>
    <row r="1434" spans="1:2" x14ac:dyDescent="0.25">
      <c r="A1434" s="5" t="str">
        <f>IFERROR(INDEX(Datos[Latitude],Comodines[[#This Row],[L&amp;LC2]]),"")</f>
        <v/>
      </c>
      <c r="B1434" s="6" t="str">
        <f>IFERROR(INDEX(Datos[Longitude],Comodines[[#This Row],[L&amp;LC2]]),"")</f>
        <v/>
      </c>
    </row>
    <row r="1435" spans="1:2" x14ac:dyDescent="0.25">
      <c r="A1435" s="5" t="str">
        <f>IFERROR(INDEX(Datos[Latitude],Comodines[[#This Row],[L&amp;LC2]]),"")</f>
        <v/>
      </c>
      <c r="B1435" s="6" t="str">
        <f>IFERROR(INDEX(Datos[Longitude],Comodines[[#This Row],[L&amp;LC2]]),"")</f>
        <v/>
      </c>
    </row>
    <row r="1436" spans="1:2" x14ac:dyDescent="0.25">
      <c r="A1436" s="5" t="str">
        <f>IFERROR(INDEX(Datos[Latitude],Comodines[[#This Row],[L&amp;LC2]]),"")</f>
        <v/>
      </c>
      <c r="B1436" s="6" t="str">
        <f>IFERROR(INDEX(Datos[Longitude],Comodines[[#This Row],[L&amp;LC2]]),"")</f>
        <v/>
      </c>
    </row>
    <row r="1437" spans="1:2" x14ac:dyDescent="0.25">
      <c r="A1437" s="5" t="str">
        <f>IFERROR(INDEX(Datos[Latitude],Comodines[[#This Row],[L&amp;LC2]]),"")</f>
        <v/>
      </c>
      <c r="B1437" s="6" t="str">
        <f>IFERROR(INDEX(Datos[Longitude],Comodines[[#This Row],[L&amp;LC2]]),"")</f>
        <v/>
      </c>
    </row>
    <row r="1438" spans="1:2" x14ac:dyDescent="0.25">
      <c r="A1438" s="5" t="str">
        <f>IFERROR(INDEX(Datos[Latitude],Comodines[[#This Row],[L&amp;LC2]]),"")</f>
        <v/>
      </c>
      <c r="B1438" s="6" t="str">
        <f>IFERROR(INDEX(Datos[Longitude],Comodines[[#This Row],[L&amp;LC2]]),"")</f>
        <v/>
      </c>
    </row>
    <row r="1439" spans="1:2" x14ac:dyDescent="0.25">
      <c r="A1439" s="5" t="str">
        <f>IFERROR(INDEX(Datos[Latitude],Comodines[[#This Row],[L&amp;LC2]]),"")</f>
        <v/>
      </c>
      <c r="B1439" s="6" t="str">
        <f>IFERROR(INDEX(Datos[Longitude],Comodines[[#This Row],[L&amp;LC2]]),"")</f>
        <v/>
      </c>
    </row>
    <row r="1440" spans="1:2" x14ac:dyDescent="0.25">
      <c r="A1440" s="5" t="str">
        <f>IFERROR(INDEX(Datos[Latitude],Comodines[[#This Row],[L&amp;LC2]]),"")</f>
        <v/>
      </c>
      <c r="B1440" s="6" t="str">
        <f>IFERROR(INDEX(Datos[Longitude],Comodines[[#This Row],[L&amp;LC2]]),"")</f>
        <v/>
      </c>
    </row>
    <row r="1441" spans="1:2" x14ac:dyDescent="0.25">
      <c r="A1441" s="5" t="str">
        <f>IFERROR(INDEX(Datos[Latitude],Comodines[[#This Row],[L&amp;LC2]]),"")</f>
        <v/>
      </c>
      <c r="B1441" s="6" t="str">
        <f>IFERROR(INDEX(Datos[Longitude],Comodines[[#This Row],[L&amp;LC2]]),"")</f>
        <v/>
      </c>
    </row>
    <row r="1442" spans="1:2" x14ac:dyDescent="0.25">
      <c r="A1442" s="5" t="str">
        <f>IFERROR(INDEX(Datos[Latitude],Comodines[[#This Row],[L&amp;LC2]]),"")</f>
        <v/>
      </c>
      <c r="B1442" s="6" t="str">
        <f>IFERROR(INDEX(Datos[Longitude],Comodines[[#This Row],[L&amp;LC2]]),"")</f>
        <v/>
      </c>
    </row>
    <row r="1443" spans="1:2" x14ac:dyDescent="0.25">
      <c r="A1443" s="5" t="str">
        <f>IFERROR(INDEX(Datos[Latitude],Comodines[[#This Row],[L&amp;LC2]]),"")</f>
        <v/>
      </c>
      <c r="B1443" s="6" t="str">
        <f>IFERROR(INDEX(Datos[Longitude],Comodines[[#This Row],[L&amp;LC2]]),"")</f>
        <v/>
      </c>
    </row>
    <row r="1444" spans="1:2" x14ac:dyDescent="0.25">
      <c r="A1444" s="5" t="str">
        <f>IFERROR(INDEX(Datos[Latitude],Comodines[[#This Row],[L&amp;LC2]]),"")</f>
        <v/>
      </c>
      <c r="B1444" s="6" t="str">
        <f>IFERROR(INDEX(Datos[Longitude],Comodines[[#This Row],[L&amp;LC2]]),"")</f>
        <v/>
      </c>
    </row>
    <row r="1445" spans="1:2" x14ac:dyDescent="0.25">
      <c r="A1445" s="5" t="str">
        <f>IFERROR(INDEX(Datos[Latitude],Comodines[[#This Row],[L&amp;LC2]]),"")</f>
        <v/>
      </c>
      <c r="B1445" s="6" t="str">
        <f>IFERROR(INDEX(Datos[Longitude],Comodines[[#This Row],[L&amp;LC2]]),"")</f>
        <v/>
      </c>
    </row>
    <row r="1446" spans="1:2" x14ac:dyDescent="0.25">
      <c r="A1446" s="5" t="str">
        <f>IFERROR(INDEX(Datos[Latitude],Comodines[[#This Row],[L&amp;LC2]]),"")</f>
        <v/>
      </c>
      <c r="B1446" s="6" t="str">
        <f>IFERROR(INDEX(Datos[Longitude],Comodines[[#This Row],[L&amp;LC2]]),"")</f>
        <v/>
      </c>
    </row>
    <row r="1447" spans="1:2" x14ac:dyDescent="0.25">
      <c r="A1447" s="5" t="str">
        <f>IFERROR(INDEX(Datos[Latitude],Comodines[[#This Row],[L&amp;LC2]]),"")</f>
        <v/>
      </c>
      <c r="B1447" s="6" t="str">
        <f>IFERROR(INDEX(Datos[Longitude],Comodines[[#This Row],[L&amp;LC2]]),"")</f>
        <v/>
      </c>
    </row>
    <row r="1448" spans="1:2" x14ac:dyDescent="0.25">
      <c r="A1448" s="5" t="str">
        <f>IFERROR(INDEX(Datos[Latitude],Comodines[[#This Row],[L&amp;LC2]]),"")</f>
        <v/>
      </c>
      <c r="B1448" s="6" t="str">
        <f>IFERROR(INDEX(Datos[Longitude],Comodines[[#This Row],[L&amp;LC2]]),"")</f>
        <v/>
      </c>
    </row>
    <row r="1449" spans="1:2" x14ac:dyDescent="0.25">
      <c r="A1449" s="5" t="str">
        <f>IFERROR(INDEX(Datos[Latitude],Comodines[[#This Row],[L&amp;LC2]]),"")</f>
        <v/>
      </c>
      <c r="B1449" s="6" t="str">
        <f>IFERROR(INDEX(Datos[Longitude],Comodines[[#This Row],[L&amp;LC2]]),"")</f>
        <v/>
      </c>
    </row>
    <row r="1450" spans="1:2" x14ac:dyDescent="0.25">
      <c r="A1450" s="5" t="str">
        <f>IFERROR(INDEX(Datos[Latitude],Comodines[[#This Row],[L&amp;LC2]]),"")</f>
        <v/>
      </c>
      <c r="B1450" s="6" t="str">
        <f>IFERROR(INDEX(Datos[Longitude],Comodines[[#This Row],[L&amp;LC2]]),"")</f>
        <v/>
      </c>
    </row>
    <row r="1451" spans="1:2" x14ac:dyDescent="0.25">
      <c r="A1451" s="5" t="str">
        <f>IFERROR(INDEX(Datos[Latitude],Comodines[[#This Row],[L&amp;LC2]]),"")</f>
        <v/>
      </c>
      <c r="B1451" s="6" t="str">
        <f>IFERROR(INDEX(Datos[Longitude],Comodines[[#This Row],[L&amp;LC2]]),"")</f>
        <v/>
      </c>
    </row>
    <row r="1452" spans="1:2" x14ac:dyDescent="0.25">
      <c r="A1452" s="5" t="str">
        <f>IFERROR(INDEX(Datos[Latitude],Comodines[[#This Row],[L&amp;LC2]]),"")</f>
        <v/>
      </c>
      <c r="B1452" s="6" t="str">
        <f>IFERROR(INDEX(Datos[Longitude],Comodines[[#This Row],[L&amp;LC2]]),"")</f>
        <v/>
      </c>
    </row>
    <row r="1453" spans="1:2" x14ac:dyDescent="0.25">
      <c r="A1453" s="5" t="str">
        <f>IFERROR(INDEX(Datos[Latitude],Comodines[[#This Row],[L&amp;LC2]]),"")</f>
        <v/>
      </c>
      <c r="B1453" s="6" t="str">
        <f>IFERROR(INDEX(Datos[Longitude],Comodines[[#This Row],[L&amp;LC2]]),"")</f>
        <v/>
      </c>
    </row>
    <row r="1454" spans="1:2" x14ac:dyDescent="0.25">
      <c r="A1454" s="5" t="str">
        <f>IFERROR(INDEX(Datos[Latitude],Comodines[[#This Row],[L&amp;LC2]]),"")</f>
        <v/>
      </c>
      <c r="B1454" s="6" t="str">
        <f>IFERROR(INDEX(Datos[Longitude],Comodines[[#This Row],[L&amp;LC2]]),"")</f>
        <v/>
      </c>
    </row>
    <row r="1455" spans="1:2" x14ac:dyDescent="0.25">
      <c r="A1455" s="5" t="str">
        <f>IFERROR(INDEX(Datos[Latitude],Comodines[[#This Row],[L&amp;LC2]]),"")</f>
        <v/>
      </c>
      <c r="B1455" s="6" t="str">
        <f>IFERROR(INDEX(Datos[Longitude],Comodines[[#This Row],[L&amp;LC2]]),"")</f>
        <v/>
      </c>
    </row>
    <row r="1456" spans="1:2" x14ac:dyDescent="0.25">
      <c r="A1456" s="5" t="str">
        <f>IFERROR(INDEX(Datos[Latitude],Comodines[[#This Row],[L&amp;LC2]]),"")</f>
        <v/>
      </c>
      <c r="B1456" s="6" t="str">
        <f>IFERROR(INDEX(Datos[Longitude],Comodines[[#This Row],[L&amp;LC2]]),"")</f>
        <v/>
      </c>
    </row>
    <row r="1457" spans="1:2" x14ac:dyDescent="0.25">
      <c r="A1457" s="5" t="str">
        <f>IFERROR(INDEX(Datos[Latitude],Comodines[[#This Row],[L&amp;LC2]]),"")</f>
        <v/>
      </c>
      <c r="B1457" s="6" t="str">
        <f>IFERROR(INDEX(Datos[Longitude],Comodines[[#This Row],[L&amp;LC2]]),"")</f>
        <v/>
      </c>
    </row>
    <row r="1458" spans="1:2" x14ac:dyDescent="0.25">
      <c r="A1458" s="5" t="str">
        <f>IFERROR(INDEX(Datos[Latitude],Comodines[[#This Row],[L&amp;LC2]]),"")</f>
        <v/>
      </c>
      <c r="B1458" s="6" t="str">
        <f>IFERROR(INDEX(Datos[Longitude],Comodines[[#This Row],[L&amp;LC2]]),"")</f>
        <v/>
      </c>
    </row>
    <row r="1459" spans="1:2" x14ac:dyDescent="0.25">
      <c r="A1459" s="5" t="str">
        <f>IFERROR(INDEX(Datos[Latitude],Comodines[[#This Row],[L&amp;LC2]]),"")</f>
        <v/>
      </c>
      <c r="B1459" s="6" t="str">
        <f>IFERROR(INDEX(Datos[Longitude],Comodines[[#This Row],[L&amp;LC2]]),"")</f>
        <v/>
      </c>
    </row>
    <row r="1460" spans="1:2" x14ac:dyDescent="0.25">
      <c r="A1460" s="5" t="str">
        <f>IFERROR(INDEX(Datos[Latitude],Comodines[[#This Row],[L&amp;LC2]]),"")</f>
        <v/>
      </c>
      <c r="B1460" s="6" t="str">
        <f>IFERROR(INDEX(Datos[Longitude],Comodines[[#This Row],[L&amp;LC2]]),"")</f>
        <v/>
      </c>
    </row>
    <row r="1461" spans="1:2" x14ac:dyDescent="0.25">
      <c r="A1461" s="5" t="str">
        <f>IFERROR(INDEX(Datos[Latitude],Comodines[[#This Row],[L&amp;LC2]]),"")</f>
        <v/>
      </c>
      <c r="B1461" s="6" t="str">
        <f>IFERROR(INDEX(Datos[Longitude],Comodines[[#This Row],[L&amp;LC2]]),"")</f>
        <v/>
      </c>
    </row>
    <row r="1462" spans="1:2" x14ac:dyDescent="0.25">
      <c r="A1462" s="5" t="str">
        <f>IFERROR(INDEX(Datos[Latitude],Comodines[[#This Row],[L&amp;LC2]]),"")</f>
        <v/>
      </c>
      <c r="B1462" s="6" t="str">
        <f>IFERROR(INDEX(Datos[Longitude],Comodines[[#This Row],[L&amp;LC2]]),"")</f>
        <v/>
      </c>
    </row>
    <row r="1463" spans="1:2" x14ac:dyDescent="0.25">
      <c r="A1463" s="5" t="str">
        <f>IFERROR(INDEX(Datos[Latitude],Comodines[[#This Row],[L&amp;LC2]]),"")</f>
        <v/>
      </c>
      <c r="B1463" s="6" t="str">
        <f>IFERROR(INDEX(Datos[Longitude],Comodines[[#This Row],[L&amp;LC2]]),"")</f>
        <v/>
      </c>
    </row>
    <row r="1464" spans="1:2" x14ac:dyDescent="0.25">
      <c r="A1464" s="5" t="str">
        <f>IFERROR(INDEX(Datos[Latitude],Comodines[[#This Row],[L&amp;LC2]]),"")</f>
        <v/>
      </c>
      <c r="B1464" s="6" t="str">
        <f>IFERROR(INDEX(Datos[Longitude],Comodines[[#This Row],[L&amp;LC2]]),"")</f>
        <v/>
      </c>
    </row>
    <row r="1465" spans="1:2" x14ac:dyDescent="0.25">
      <c r="A1465" s="5" t="str">
        <f>IFERROR(INDEX(Datos[Latitude],Comodines[[#This Row],[L&amp;LC2]]),"")</f>
        <v/>
      </c>
      <c r="B1465" s="6" t="str">
        <f>IFERROR(INDEX(Datos[Longitude],Comodines[[#This Row],[L&amp;LC2]]),"")</f>
        <v/>
      </c>
    </row>
    <row r="1466" spans="1:2" x14ac:dyDescent="0.25">
      <c r="A1466" s="5" t="str">
        <f>IFERROR(INDEX(Datos[Latitude],Comodines[[#This Row],[L&amp;LC2]]),"")</f>
        <v/>
      </c>
      <c r="B1466" s="6" t="str">
        <f>IFERROR(INDEX(Datos[Longitude],Comodines[[#This Row],[L&amp;LC2]]),"")</f>
        <v/>
      </c>
    </row>
    <row r="1467" spans="1:2" x14ac:dyDescent="0.25">
      <c r="A1467" s="5" t="str">
        <f>IFERROR(INDEX(Datos[Latitude],Comodines[[#This Row],[L&amp;LC2]]),"")</f>
        <v/>
      </c>
      <c r="B1467" s="6" t="str">
        <f>IFERROR(INDEX(Datos[Longitude],Comodines[[#This Row],[L&amp;LC2]]),"")</f>
        <v/>
      </c>
    </row>
    <row r="1468" spans="1:2" x14ac:dyDescent="0.25">
      <c r="A1468" s="5" t="str">
        <f>IFERROR(INDEX(Datos[Latitude],Comodines[[#This Row],[L&amp;LC2]]),"")</f>
        <v/>
      </c>
      <c r="B1468" s="6" t="str">
        <f>IFERROR(INDEX(Datos[Longitude],Comodines[[#This Row],[L&amp;LC2]]),"")</f>
        <v/>
      </c>
    </row>
    <row r="1469" spans="1:2" x14ac:dyDescent="0.25">
      <c r="A1469" s="5" t="str">
        <f>IFERROR(INDEX(Datos[Latitude],Comodines[[#This Row],[L&amp;LC2]]),"")</f>
        <v/>
      </c>
      <c r="B1469" s="6" t="str">
        <f>IFERROR(INDEX(Datos[Longitude],Comodines[[#This Row],[L&amp;LC2]]),"")</f>
        <v/>
      </c>
    </row>
    <row r="1470" spans="1:2" x14ac:dyDescent="0.25">
      <c r="A1470" s="5" t="str">
        <f>IFERROR(INDEX(Datos[Latitude],Comodines[[#This Row],[L&amp;LC2]]),"")</f>
        <v/>
      </c>
      <c r="B1470" s="6" t="str">
        <f>IFERROR(INDEX(Datos[Longitude],Comodines[[#This Row],[L&amp;LC2]]),"")</f>
        <v/>
      </c>
    </row>
    <row r="1471" spans="1:2" x14ac:dyDescent="0.25">
      <c r="A1471" s="5" t="str">
        <f>IFERROR(INDEX(Datos[Latitude],Comodines[[#This Row],[L&amp;LC2]]),"")</f>
        <v/>
      </c>
      <c r="B1471" s="6" t="str">
        <f>IFERROR(INDEX(Datos[Longitude],Comodines[[#This Row],[L&amp;LC2]]),"")</f>
        <v/>
      </c>
    </row>
    <row r="1472" spans="1:2" x14ac:dyDescent="0.25">
      <c r="A1472" s="5" t="str">
        <f>IFERROR(INDEX(Datos[Latitude],Comodines[[#This Row],[L&amp;LC2]]),"")</f>
        <v/>
      </c>
      <c r="B1472" s="6" t="str">
        <f>IFERROR(INDEX(Datos[Longitude],Comodines[[#This Row],[L&amp;LC2]]),"")</f>
        <v/>
      </c>
    </row>
    <row r="1473" spans="1:2" x14ac:dyDescent="0.25">
      <c r="A1473" s="5" t="str">
        <f>IFERROR(INDEX(Datos[Latitude],Comodines[[#This Row],[L&amp;LC2]]),"")</f>
        <v/>
      </c>
      <c r="B1473" s="6" t="str">
        <f>IFERROR(INDEX(Datos[Longitude],Comodines[[#This Row],[L&amp;LC2]]),"")</f>
        <v/>
      </c>
    </row>
    <row r="1474" spans="1:2" x14ac:dyDescent="0.25">
      <c r="A1474" s="5" t="str">
        <f>IFERROR(INDEX(Datos[Latitude],Comodines[[#This Row],[L&amp;LC2]]),"")</f>
        <v/>
      </c>
      <c r="B1474" s="6" t="str">
        <f>IFERROR(INDEX(Datos[Longitude],Comodines[[#This Row],[L&amp;LC2]]),"")</f>
        <v/>
      </c>
    </row>
    <row r="1475" spans="1:2" x14ac:dyDescent="0.25">
      <c r="A1475" s="5" t="str">
        <f>IFERROR(INDEX(Datos[Latitude],Comodines[[#This Row],[L&amp;LC2]]),"")</f>
        <v/>
      </c>
      <c r="B1475" s="6" t="str">
        <f>IFERROR(INDEX(Datos[Longitude],Comodines[[#This Row],[L&amp;LC2]]),"")</f>
        <v/>
      </c>
    </row>
    <row r="1476" spans="1:2" x14ac:dyDescent="0.25">
      <c r="A1476" s="5" t="str">
        <f>IFERROR(INDEX(Datos[Latitude],Comodines[[#This Row],[L&amp;LC2]]),"")</f>
        <v/>
      </c>
      <c r="B1476" s="6" t="str">
        <f>IFERROR(INDEX(Datos[Longitude],Comodines[[#This Row],[L&amp;LC2]]),"")</f>
        <v/>
      </c>
    </row>
    <row r="1477" spans="1:2" x14ac:dyDescent="0.25">
      <c r="A1477" s="5" t="str">
        <f>IFERROR(INDEX(Datos[Latitude],Comodines[[#This Row],[L&amp;LC2]]),"")</f>
        <v/>
      </c>
      <c r="B1477" s="6" t="str">
        <f>IFERROR(INDEX(Datos[Longitude],Comodines[[#This Row],[L&amp;LC2]]),"")</f>
        <v/>
      </c>
    </row>
    <row r="1478" spans="1:2" x14ac:dyDescent="0.25">
      <c r="A1478" s="5" t="str">
        <f>IFERROR(INDEX(Datos[Latitude],Comodines[[#This Row],[L&amp;LC2]]),"")</f>
        <v/>
      </c>
      <c r="B1478" s="6" t="str">
        <f>IFERROR(INDEX(Datos[Longitude],Comodines[[#This Row],[L&amp;LC2]]),"")</f>
        <v/>
      </c>
    </row>
    <row r="1479" spans="1:2" x14ac:dyDescent="0.25">
      <c r="A1479" s="5" t="str">
        <f>IFERROR(INDEX(Datos[Latitude],Comodines[[#This Row],[L&amp;LC2]]),"")</f>
        <v/>
      </c>
      <c r="B1479" s="6" t="str">
        <f>IFERROR(INDEX(Datos[Longitude],Comodines[[#This Row],[L&amp;LC2]]),"")</f>
        <v/>
      </c>
    </row>
    <row r="1480" spans="1:2" x14ac:dyDescent="0.25">
      <c r="A1480" s="5" t="str">
        <f>IFERROR(INDEX(Datos[Latitude],Comodines[[#This Row],[L&amp;LC2]]),"")</f>
        <v/>
      </c>
      <c r="B1480" s="6" t="str">
        <f>IFERROR(INDEX(Datos[Longitude],Comodines[[#This Row],[L&amp;LC2]]),"")</f>
        <v/>
      </c>
    </row>
    <row r="1481" spans="1:2" x14ac:dyDescent="0.25">
      <c r="A1481" s="5" t="str">
        <f>IFERROR(INDEX(Datos[Latitude],Comodines[[#This Row],[L&amp;LC2]]),"")</f>
        <v/>
      </c>
      <c r="B1481" s="6" t="str">
        <f>IFERROR(INDEX(Datos[Longitude],Comodines[[#This Row],[L&amp;LC2]]),"")</f>
        <v/>
      </c>
    </row>
    <row r="1482" spans="1:2" x14ac:dyDescent="0.25">
      <c r="A1482" s="5" t="str">
        <f>IFERROR(INDEX(Datos[Latitude],Comodines[[#This Row],[L&amp;LC2]]),"")</f>
        <v/>
      </c>
      <c r="B1482" s="6" t="str">
        <f>IFERROR(INDEX(Datos[Longitude],Comodines[[#This Row],[L&amp;LC2]]),"")</f>
        <v/>
      </c>
    </row>
    <row r="1483" spans="1:2" x14ac:dyDescent="0.25">
      <c r="A1483" s="5" t="str">
        <f>IFERROR(INDEX(Datos[Latitude],Comodines[[#This Row],[L&amp;LC2]]),"")</f>
        <v/>
      </c>
      <c r="B1483" s="6" t="str">
        <f>IFERROR(INDEX(Datos[Longitude],Comodines[[#This Row],[L&amp;LC2]]),"")</f>
        <v/>
      </c>
    </row>
    <row r="1484" spans="1:2" x14ac:dyDescent="0.25">
      <c r="A1484" s="5" t="str">
        <f>IFERROR(INDEX(Datos[Latitude],Comodines[[#This Row],[L&amp;LC2]]),"")</f>
        <v/>
      </c>
      <c r="B1484" s="6" t="str">
        <f>IFERROR(INDEX(Datos[Longitude],Comodines[[#This Row],[L&amp;LC2]]),"")</f>
        <v/>
      </c>
    </row>
    <row r="1485" spans="1:2" x14ac:dyDescent="0.25">
      <c r="A1485" s="5" t="str">
        <f>IFERROR(INDEX(Datos[Latitude],Comodines[[#This Row],[L&amp;LC2]]),"")</f>
        <v/>
      </c>
      <c r="B1485" s="6" t="str">
        <f>IFERROR(INDEX(Datos[Longitude],Comodines[[#This Row],[L&amp;LC2]]),"")</f>
        <v/>
      </c>
    </row>
    <row r="1486" spans="1:2" x14ac:dyDescent="0.25">
      <c r="A1486" s="5" t="str">
        <f>IFERROR(INDEX(Datos[Latitude],Comodines[[#This Row],[L&amp;LC2]]),"")</f>
        <v/>
      </c>
      <c r="B1486" s="6" t="str">
        <f>IFERROR(INDEX(Datos[Longitude],Comodines[[#This Row],[L&amp;LC2]]),"")</f>
        <v/>
      </c>
    </row>
    <row r="1487" spans="1:2" x14ac:dyDescent="0.25">
      <c r="A1487" s="5" t="str">
        <f>IFERROR(INDEX(Datos[Latitude],Comodines[[#This Row],[L&amp;LC2]]),"")</f>
        <v/>
      </c>
      <c r="B1487" s="6" t="str">
        <f>IFERROR(INDEX(Datos[Longitude],Comodines[[#This Row],[L&amp;LC2]]),"")</f>
        <v/>
      </c>
    </row>
    <row r="1488" spans="1:2" x14ac:dyDescent="0.25">
      <c r="A1488" s="5" t="str">
        <f>IFERROR(INDEX(Datos[Latitude],Comodines[[#This Row],[L&amp;LC2]]),"")</f>
        <v/>
      </c>
      <c r="B1488" s="6" t="str">
        <f>IFERROR(INDEX(Datos[Longitude],Comodines[[#This Row],[L&amp;LC2]]),"")</f>
        <v/>
      </c>
    </row>
    <row r="1489" spans="1:2" x14ac:dyDescent="0.25">
      <c r="A1489" s="5" t="str">
        <f>IFERROR(INDEX(Datos[Latitude],Comodines[[#This Row],[L&amp;LC2]]),"")</f>
        <v/>
      </c>
      <c r="B1489" s="6" t="str">
        <f>IFERROR(INDEX(Datos[Longitude],Comodines[[#This Row],[L&amp;LC2]]),"")</f>
        <v/>
      </c>
    </row>
    <row r="1490" spans="1:2" x14ac:dyDescent="0.25">
      <c r="A1490" s="5" t="str">
        <f>IFERROR(INDEX(Datos[Latitude],Comodines[[#This Row],[L&amp;LC2]]),"")</f>
        <v/>
      </c>
      <c r="B1490" s="6" t="str">
        <f>IFERROR(INDEX(Datos[Longitude],Comodines[[#This Row],[L&amp;LC2]]),"")</f>
        <v/>
      </c>
    </row>
    <row r="1491" spans="1:2" x14ac:dyDescent="0.25">
      <c r="A1491" s="5" t="str">
        <f>IFERROR(INDEX(Datos[Latitude],Comodines[[#This Row],[L&amp;LC2]]),"")</f>
        <v/>
      </c>
      <c r="B1491" s="6" t="str">
        <f>IFERROR(INDEX(Datos[Longitude],Comodines[[#This Row],[L&amp;LC2]]),"")</f>
        <v/>
      </c>
    </row>
    <row r="1492" spans="1:2" x14ac:dyDescent="0.25">
      <c r="A1492" s="5" t="str">
        <f>IFERROR(INDEX(Datos[Latitude],Comodines[[#This Row],[L&amp;LC2]]),"")</f>
        <v/>
      </c>
      <c r="B1492" s="6" t="str">
        <f>IFERROR(INDEX(Datos[Longitude],Comodines[[#This Row],[L&amp;LC2]]),"")</f>
        <v/>
      </c>
    </row>
    <row r="1493" spans="1:2" x14ac:dyDescent="0.25">
      <c r="A1493" s="5" t="str">
        <f>IFERROR(INDEX(Datos[Latitude],Comodines[[#This Row],[L&amp;LC2]]),"")</f>
        <v/>
      </c>
      <c r="B1493" s="6" t="str">
        <f>IFERROR(INDEX(Datos[Longitude],Comodines[[#This Row],[L&amp;LC2]]),"")</f>
        <v/>
      </c>
    </row>
    <row r="1494" spans="1:2" x14ac:dyDescent="0.25">
      <c r="A1494" s="5" t="str">
        <f>IFERROR(INDEX(Datos[Latitude],Comodines[[#This Row],[L&amp;LC2]]),"")</f>
        <v/>
      </c>
      <c r="B1494" s="6" t="str">
        <f>IFERROR(INDEX(Datos[Longitude],Comodines[[#This Row],[L&amp;LC2]]),"")</f>
        <v/>
      </c>
    </row>
    <row r="1495" spans="1:2" x14ac:dyDescent="0.25">
      <c r="A1495" s="5" t="str">
        <f>IFERROR(INDEX(Datos[Latitude],Comodines[[#This Row],[L&amp;LC2]]),"")</f>
        <v/>
      </c>
      <c r="B1495" s="6" t="str">
        <f>IFERROR(INDEX(Datos[Longitude],Comodines[[#This Row],[L&amp;LC2]]),"")</f>
        <v/>
      </c>
    </row>
    <row r="1496" spans="1:2" x14ac:dyDescent="0.25">
      <c r="A1496" s="5" t="str">
        <f>IFERROR(INDEX(Datos[Latitude],Comodines[[#This Row],[L&amp;LC2]]),"")</f>
        <v/>
      </c>
      <c r="B1496" s="6" t="str">
        <f>IFERROR(INDEX(Datos[Longitude],Comodines[[#This Row],[L&amp;LC2]]),"")</f>
        <v/>
      </c>
    </row>
    <row r="1497" spans="1:2" x14ac:dyDescent="0.25">
      <c r="A1497" s="5" t="str">
        <f>IFERROR(INDEX(Datos[Latitude],Comodines[[#This Row],[L&amp;LC2]]),"")</f>
        <v/>
      </c>
      <c r="B1497" s="6" t="str">
        <f>IFERROR(INDEX(Datos[Longitude],Comodines[[#This Row],[L&amp;LC2]]),"")</f>
        <v/>
      </c>
    </row>
    <row r="1498" spans="1:2" x14ac:dyDescent="0.25">
      <c r="A1498" s="5" t="str">
        <f>IFERROR(INDEX(Datos[Latitude],Comodines[[#This Row],[L&amp;LC2]]),"")</f>
        <v/>
      </c>
      <c r="B1498" s="6" t="str">
        <f>IFERROR(INDEX(Datos[Longitude],Comodines[[#This Row],[L&amp;LC2]]),"")</f>
        <v/>
      </c>
    </row>
    <row r="1499" spans="1:2" x14ac:dyDescent="0.25">
      <c r="A1499" s="5" t="str">
        <f>IFERROR(INDEX(Datos[Latitude],Comodines[[#This Row],[L&amp;LC2]]),"")</f>
        <v/>
      </c>
      <c r="B1499" s="6" t="str">
        <f>IFERROR(INDEX(Datos[Longitude],Comodines[[#This Row],[L&amp;LC2]]),"")</f>
        <v/>
      </c>
    </row>
    <row r="1500" spans="1:2" x14ac:dyDescent="0.25">
      <c r="A1500" s="5" t="str">
        <f>IFERROR(INDEX(Datos[Latitude],Comodines[[#This Row],[L&amp;LC2]]),"")</f>
        <v/>
      </c>
      <c r="B1500" s="6" t="str">
        <f>IFERROR(INDEX(Datos[Longitude],Comodines[[#This Row],[L&amp;LC2]]),"")</f>
        <v/>
      </c>
    </row>
    <row r="1501" spans="1:2" x14ac:dyDescent="0.25">
      <c r="A1501" s="5" t="str">
        <f>IFERROR(INDEX(Datos[Latitude],Comodines[[#This Row],[L&amp;LC2]]),"")</f>
        <v/>
      </c>
      <c r="B1501" s="6" t="str">
        <f>IFERROR(INDEX(Datos[Longitude],Comodines[[#This Row],[L&amp;LC2]]),"")</f>
        <v/>
      </c>
    </row>
    <row r="1502" spans="1:2" x14ac:dyDescent="0.25">
      <c r="A1502" s="5" t="str">
        <f>IFERROR(INDEX(Datos[Latitude],Comodines[[#This Row],[L&amp;LC2]]),"")</f>
        <v/>
      </c>
      <c r="B1502" s="6" t="str">
        <f>IFERROR(INDEX(Datos[Longitude],Comodines[[#This Row],[L&amp;LC2]]),"")</f>
        <v/>
      </c>
    </row>
    <row r="1503" spans="1:2" x14ac:dyDescent="0.25">
      <c r="A1503" s="5" t="str">
        <f>IFERROR(INDEX(Datos[Latitude],Comodines[[#This Row],[L&amp;LC2]]),"")</f>
        <v/>
      </c>
      <c r="B1503" s="6" t="str">
        <f>IFERROR(INDEX(Datos[Longitude],Comodines[[#This Row],[L&amp;LC2]]),"")</f>
        <v/>
      </c>
    </row>
    <row r="1504" spans="1:2" x14ac:dyDescent="0.25">
      <c r="A1504" s="5" t="str">
        <f>IFERROR(INDEX(Datos[Latitude],Comodines[[#This Row],[L&amp;LC2]]),"")</f>
        <v/>
      </c>
      <c r="B1504" s="6" t="str">
        <f>IFERROR(INDEX(Datos[Longitude],Comodines[[#This Row],[L&amp;LC2]]),"")</f>
        <v/>
      </c>
    </row>
    <row r="1505" spans="1:2" x14ac:dyDescent="0.25">
      <c r="A1505" s="5" t="str">
        <f>IFERROR(INDEX(Datos[Latitude],Comodines[[#This Row],[L&amp;LC2]]),"")</f>
        <v/>
      </c>
      <c r="B1505" s="6" t="str">
        <f>IFERROR(INDEX(Datos[Longitude],Comodines[[#This Row],[L&amp;LC2]]),"")</f>
        <v/>
      </c>
    </row>
    <row r="1506" spans="1:2" x14ac:dyDescent="0.25">
      <c r="A1506" s="5" t="str">
        <f>IFERROR(INDEX(Datos[Latitude],Comodines[[#This Row],[L&amp;LC2]]),"")</f>
        <v/>
      </c>
      <c r="B1506" s="6" t="str">
        <f>IFERROR(INDEX(Datos[Longitude],Comodines[[#This Row],[L&amp;LC2]]),"")</f>
        <v/>
      </c>
    </row>
    <row r="1507" spans="1:2" x14ac:dyDescent="0.25">
      <c r="A1507" s="5" t="str">
        <f>IFERROR(INDEX(Datos[Latitude],Comodines[[#This Row],[L&amp;LC2]]),"")</f>
        <v/>
      </c>
      <c r="B1507" s="6" t="str">
        <f>IFERROR(INDEX(Datos[Longitude],Comodines[[#This Row],[L&amp;LC2]]),"")</f>
        <v/>
      </c>
    </row>
    <row r="1508" spans="1:2" x14ac:dyDescent="0.25">
      <c r="A1508" s="5" t="str">
        <f>IFERROR(INDEX(Datos[Latitude],Comodines[[#This Row],[L&amp;LC2]]),"")</f>
        <v/>
      </c>
      <c r="B1508" s="6" t="str">
        <f>IFERROR(INDEX(Datos[Longitude],Comodines[[#This Row],[L&amp;LC2]]),"")</f>
        <v/>
      </c>
    </row>
    <row r="1509" spans="1:2" x14ac:dyDescent="0.25">
      <c r="A1509" s="5" t="str">
        <f>IFERROR(INDEX(Datos[Latitude],Comodines[[#This Row],[L&amp;LC2]]),"")</f>
        <v/>
      </c>
      <c r="B1509" s="6" t="str">
        <f>IFERROR(INDEX(Datos[Longitude],Comodines[[#This Row],[L&amp;LC2]]),"")</f>
        <v/>
      </c>
    </row>
    <row r="1510" spans="1:2" x14ac:dyDescent="0.25">
      <c r="A1510" s="5" t="str">
        <f>IFERROR(INDEX(Datos[Latitude],Comodines[[#This Row],[L&amp;LC2]]),"")</f>
        <v/>
      </c>
      <c r="B1510" s="6" t="str">
        <f>IFERROR(INDEX(Datos[Longitude],Comodines[[#This Row],[L&amp;LC2]]),"")</f>
        <v/>
      </c>
    </row>
    <row r="1511" spans="1:2" x14ac:dyDescent="0.25">
      <c r="A1511" s="5" t="str">
        <f>IFERROR(INDEX(Datos[Latitude],Comodines[[#This Row],[L&amp;LC2]]),"")</f>
        <v/>
      </c>
      <c r="B1511" s="6" t="str">
        <f>IFERROR(INDEX(Datos[Longitude],Comodines[[#This Row],[L&amp;LC2]]),"")</f>
        <v/>
      </c>
    </row>
    <row r="1512" spans="1:2" x14ac:dyDescent="0.25">
      <c r="A1512" s="5" t="str">
        <f>IFERROR(INDEX(Datos[Latitude],Comodines[[#This Row],[L&amp;LC2]]),"")</f>
        <v/>
      </c>
      <c r="B1512" s="6" t="str">
        <f>IFERROR(INDEX(Datos[Longitude],Comodines[[#This Row],[L&amp;LC2]]),"")</f>
        <v/>
      </c>
    </row>
    <row r="1513" spans="1:2" x14ac:dyDescent="0.25">
      <c r="A1513" s="5" t="str">
        <f>IFERROR(INDEX(Datos[Latitude],Comodines[[#This Row],[L&amp;LC2]]),"")</f>
        <v/>
      </c>
      <c r="B1513" s="6" t="str">
        <f>IFERROR(INDEX(Datos[Longitude],Comodines[[#This Row],[L&amp;LC2]]),"")</f>
        <v/>
      </c>
    </row>
    <row r="1514" spans="1:2" x14ac:dyDescent="0.25">
      <c r="A1514" s="5" t="str">
        <f>IFERROR(INDEX(Datos[Latitude],Comodines[[#This Row],[L&amp;LC2]]),"")</f>
        <v/>
      </c>
      <c r="B1514" s="6" t="str">
        <f>IFERROR(INDEX(Datos[Longitude],Comodines[[#This Row],[L&amp;LC2]]),"")</f>
        <v/>
      </c>
    </row>
    <row r="1515" spans="1:2" x14ac:dyDescent="0.25">
      <c r="A1515" s="5" t="str">
        <f>IFERROR(INDEX(Datos[Latitude],Comodines[[#This Row],[L&amp;LC2]]),"")</f>
        <v/>
      </c>
      <c r="B1515" s="6" t="str">
        <f>IFERROR(INDEX(Datos[Longitude],Comodines[[#This Row],[L&amp;LC2]]),"")</f>
        <v/>
      </c>
    </row>
    <row r="1516" spans="1:2" x14ac:dyDescent="0.25">
      <c r="A1516" s="5" t="str">
        <f>IFERROR(INDEX(Datos[Latitude],Comodines[[#This Row],[L&amp;LC2]]),"")</f>
        <v/>
      </c>
      <c r="B1516" s="6" t="str">
        <f>IFERROR(INDEX(Datos[Longitude],Comodines[[#This Row],[L&amp;LC2]]),"")</f>
        <v/>
      </c>
    </row>
    <row r="1517" spans="1:2" x14ac:dyDescent="0.25">
      <c r="A1517" s="5" t="str">
        <f>IFERROR(INDEX(Datos[Latitude],Comodines[[#This Row],[L&amp;LC2]]),"")</f>
        <v/>
      </c>
      <c r="B1517" s="6" t="str">
        <f>IFERROR(INDEX(Datos[Longitude],Comodines[[#This Row],[L&amp;LC2]]),"")</f>
        <v/>
      </c>
    </row>
    <row r="1518" spans="1:2" x14ac:dyDescent="0.25">
      <c r="A1518" s="5" t="str">
        <f>IFERROR(INDEX(Datos[Latitude],Comodines[[#This Row],[L&amp;LC2]]),"")</f>
        <v/>
      </c>
      <c r="B1518" s="6" t="str">
        <f>IFERROR(INDEX(Datos[Longitude],Comodines[[#This Row],[L&amp;LC2]]),"")</f>
        <v/>
      </c>
    </row>
    <row r="1519" spans="1:2" x14ac:dyDescent="0.25">
      <c r="A1519" s="5" t="str">
        <f>IFERROR(INDEX(Datos[Latitude],Comodines[[#This Row],[L&amp;LC2]]),"")</f>
        <v/>
      </c>
      <c r="B1519" s="6" t="str">
        <f>IFERROR(INDEX(Datos[Longitude],Comodines[[#This Row],[L&amp;LC2]]),"")</f>
        <v/>
      </c>
    </row>
    <row r="1520" spans="1:2" x14ac:dyDescent="0.25">
      <c r="A1520" s="5" t="str">
        <f>IFERROR(INDEX(Datos[Latitude],Comodines[[#This Row],[L&amp;LC2]]),"")</f>
        <v/>
      </c>
      <c r="B1520" s="6" t="str">
        <f>IFERROR(INDEX(Datos[Longitude],Comodines[[#This Row],[L&amp;LC2]]),"")</f>
        <v/>
      </c>
    </row>
    <row r="1521" spans="1:2" x14ac:dyDescent="0.25">
      <c r="A1521" s="5" t="str">
        <f>IFERROR(INDEX(Datos[Latitude],Comodines[[#This Row],[L&amp;LC2]]),"")</f>
        <v/>
      </c>
      <c r="B1521" s="6" t="str">
        <f>IFERROR(INDEX(Datos[Longitude],Comodines[[#This Row],[L&amp;LC2]]),"")</f>
        <v/>
      </c>
    </row>
    <row r="1522" spans="1:2" x14ac:dyDescent="0.25">
      <c r="A1522" s="5" t="str">
        <f>IFERROR(INDEX(Datos[Latitude],Comodines[[#This Row],[L&amp;LC2]]),"")</f>
        <v/>
      </c>
      <c r="B1522" s="6" t="str">
        <f>IFERROR(INDEX(Datos[Longitude],Comodines[[#This Row],[L&amp;LC2]]),"")</f>
        <v/>
      </c>
    </row>
    <row r="1523" spans="1:2" x14ac:dyDescent="0.25">
      <c r="A1523" s="5" t="str">
        <f>IFERROR(INDEX(Datos[Latitude],Comodines[[#This Row],[L&amp;LC2]]),"")</f>
        <v/>
      </c>
      <c r="B1523" s="6" t="str">
        <f>IFERROR(INDEX(Datos[Longitude],Comodines[[#This Row],[L&amp;LC2]]),"")</f>
        <v/>
      </c>
    </row>
    <row r="1524" spans="1:2" x14ac:dyDescent="0.25">
      <c r="A1524" s="5" t="str">
        <f>IFERROR(INDEX(Datos[Latitude],Comodines[[#This Row],[L&amp;LC2]]),"")</f>
        <v/>
      </c>
      <c r="B1524" s="6" t="str">
        <f>IFERROR(INDEX(Datos[Longitude],Comodines[[#This Row],[L&amp;LC2]]),"")</f>
        <v/>
      </c>
    </row>
    <row r="1525" spans="1:2" x14ac:dyDescent="0.25">
      <c r="A1525" s="5" t="str">
        <f>IFERROR(INDEX(Datos[Latitude],Comodines[[#This Row],[L&amp;LC2]]),"")</f>
        <v/>
      </c>
      <c r="B1525" s="6" t="str">
        <f>IFERROR(INDEX(Datos[Longitude],Comodines[[#This Row],[L&amp;LC2]]),"")</f>
        <v/>
      </c>
    </row>
    <row r="1526" spans="1:2" x14ac:dyDescent="0.25">
      <c r="A1526" s="5" t="str">
        <f>IFERROR(INDEX(Datos[Latitude],Comodines[[#This Row],[L&amp;LC2]]),"")</f>
        <v/>
      </c>
      <c r="B1526" s="6" t="str">
        <f>IFERROR(INDEX(Datos[Longitude],Comodines[[#This Row],[L&amp;LC2]]),"")</f>
        <v/>
      </c>
    </row>
    <row r="1527" spans="1:2" x14ac:dyDescent="0.25">
      <c r="A1527" s="5" t="str">
        <f>IFERROR(INDEX(Datos[Latitude],Comodines[[#This Row],[L&amp;LC2]]),"")</f>
        <v/>
      </c>
      <c r="B1527" s="6" t="str">
        <f>IFERROR(INDEX(Datos[Longitude],Comodines[[#This Row],[L&amp;LC2]]),"")</f>
        <v/>
      </c>
    </row>
    <row r="1528" spans="1:2" x14ac:dyDescent="0.25">
      <c r="A1528" s="5" t="str">
        <f>IFERROR(INDEX(Datos[Latitude],Comodines[[#This Row],[L&amp;LC2]]),"")</f>
        <v/>
      </c>
      <c r="B1528" s="6" t="str">
        <f>IFERROR(INDEX(Datos[Longitude],Comodines[[#This Row],[L&amp;LC2]]),"")</f>
        <v/>
      </c>
    </row>
    <row r="1529" spans="1:2" x14ac:dyDescent="0.25">
      <c r="A1529" s="5" t="str">
        <f>IFERROR(INDEX(Datos[Latitude],Comodines[[#This Row],[L&amp;LC2]]),"")</f>
        <v/>
      </c>
      <c r="B1529" s="6" t="str">
        <f>IFERROR(INDEX(Datos[Longitude],Comodines[[#This Row],[L&amp;LC2]]),"")</f>
        <v/>
      </c>
    </row>
    <row r="1530" spans="1:2" x14ac:dyDescent="0.25">
      <c r="A1530" s="5" t="str">
        <f>IFERROR(INDEX(Datos[Latitude],Comodines[[#This Row],[L&amp;LC2]]),"")</f>
        <v/>
      </c>
      <c r="B1530" s="6" t="str">
        <f>IFERROR(INDEX(Datos[Longitude],Comodines[[#This Row],[L&amp;LC2]]),"")</f>
        <v/>
      </c>
    </row>
    <row r="1531" spans="1:2" x14ac:dyDescent="0.25">
      <c r="A1531" s="5" t="str">
        <f>IFERROR(INDEX(Datos[Latitude],Comodines[[#This Row],[L&amp;LC2]]),"")</f>
        <v/>
      </c>
      <c r="B1531" s="6" t="str">
        <f>IFERROR(INDEX(Datos[Longitude],Comodines[[#This Row],[L&amp;LC2]]),"")</f>
        <v/>
      </c>
    </row>
    <row r="1532" spans="1:2" x14ac:dyDescent="0.25">
      <c r="A1532" s="5" t="str">
        <f>IFERROR(INDEX(Datos[Latitude],Comodines[[#This Row],[L&amp;LC2]]),"")</f>
        <v/>
      </c>
      <c r="B1532" s="6" t="str">
        <f>IFERROR(INDEX(Datos[Longitude],Comodines[[#This Row],[L&amp;LC2]]),"")</f>
        <v/>
      </c>
    </row>
    <row r="1533" spans="1:2" x14ac:dyDescent="0.25">
      <c r="A1533" s="5" t="str">
        <f>IFERROR(INDEX(Datos[Latitude],Comodines[[#This Row],[L&amp;LC2]]),"")</f>
        <v/>
      </c>
      <c r="B1533" s="6" t="str">
        <f>IFERROR(INDEX(Datos[Longitude],Comodines[[#This Row],[L&amp;LC2]]),"")</f>
        <v/>
      </c>
    </row>
    <row r="1534" spans="1:2" x14ac:dyDescent="0.25">
      <c r="A1534" s="5" t="str">
        <f>IFERROR(INDEX(Datos[Latitude],Comodines[[#This Row],[L&amp;LC2]]),"")</f>
        <v/>
      </c>
      <c r="B1534" s="6" t="str">
        <f>IFERROR(INDEX(Datos[Longitude],Comodines[[#This Row],[L&amp;LC2]]),"")</f>
        <v/>
      </c>
    </row>
    <row r="1535" spans="1:2" x14ac:dyDescent="0.25">
      <c r="A1535" s="5" t="str">
        <f>IFERROR(INDEX(Datos[Latitude],Comodines[[#This Row],[L&amp;LC2]]),"")</f>
        <v/>
      </c>
      <c r="B1535" s="6" t="str">
        <f>IFERROR(INDEX(Datos[Longitude],Comodines[[#This Row],[L&amp;LC2]]),"")</f>
        <v/>
      </c>
    </row>
    <row r="1536" spans="1:2" x14ac:dyDescent="0.25">
      <c r="A1536" s="5" t="str">
        <f>IFERROR(INDEX(Datos[Latitude],Comodines[[#This Row],[L&amp;LC2]]),"")</f>
        <v/>
      </c>
      <c r="B1536" s="6" t="str">
        <f>IFERROR(INDEX(Datos[Longitude],Comodines[[#This Row],[L&amp;LC2]]),"")</f>
        <v/>
      </c>
    </row>
    <row r="1537" spans="1:2" x14ac:dyDescent="0.25">
      <c r="A1537" s="5" t="str">
        <f>IFERROR(INDEX(Datos[Latitude],Comodines[[#This Row],[L&amp;LC2]]),"")</f>
        <v/>
      </c>
      <c r="B1537" s="6" t="str">
        <f>IFERROR(INDEX(Datos[Longitude],Comodines[[#This Row],[L&amp;LC2]]),"")</f>
        <v/>
      </c>
    </row>
    <row r="1538" spans="1:2" x14ac:dyDescent="0.25">
      <c r="A1538" s="5" t="str">
        <f>IFERROR(INDEX(Datos[Latitude],Comodines[[#This Row],[L&amp;LC2]]),"")</f>
        <v/>
      </c>
      <c r="B1538" s="6" t="str">
        <f>IFERROR(INDEX(Datos[Longitude],Comodines[[#This Row],[L&amp;LC2]]),"")</f>
        <v/>
      </c>
    </row>
    <row r="1539" spans="1:2" x14ac:dyDescent="0.25">
      <c r="A1539" s="5" t="str">
        <f>IFERROR(INDEX(Datos[Latitude],Comodines[[#This Row],[L&amp;LC2]]),"")</f>
        <v/>
      </c>
      <c r="B1539" s="6" t="str">
        <f>IFERROR(INDEX(Datos[Longitude],Comodines[[#This Row],[L&amp;LC2]]),"")</f>
        <v/>
      </c>
    </row>
    <row r="1540" spans="1:2" x14ac:dyDescent="0.25">
      <c r="A1540" s="5" t="str">
        <f>IFERROR(INDEX(Datos[Latitude],Comodines[[#This Row],[L&amp;LC2]]),"")</f>
        <v/>
      </c>
      <c r="B1540" s="6" t="str">
        <f>IFERROR(INDEX(Datos[Longitude],Comodines[[#This Row],[L&amp;LC2]]),"")</f>
        <v/>
      </c>
    </row>
    <row r="1541" spans="1:2" x14ac:dyDescent="0.25">
      <c r="A1541" s="5" t="str">
        <f>IFERROR(INDEX(Datos[Latitude],Comodines[[#This Row],[L&amp;LC2]]),"")</f>
        <v/>
      </c>
      <c r="B1541" s="6" t="str">
        <f>IFERROR(INDEX(Datos[Longitude],Comodines[[#This Row],[L&amp;LC2]]),"")</f>
        <v/>
      </c>
    </row>
    <row r="1542" spans="1:2" x14ac:dyDescent="0.25">
      <c r="A1542" s="5" t="str">
        <f>IFERROR(INDEX(Datos[Latitude],Comodines[[#This Row],[L&amp;LC2]]),"")</f>
        <v/>
      </c>
      <c r="B1542" s="6" t="str">
        <f>IFERROR(INDEX(Datos[Longitude],Comodines[[#This Row],[L&amp;LC2]]),"")</f>
        <v/>
      </c>
    </row>
    <row r="1543" spans="1:2" x14ac:dyDescent="0.25">
      <c r="A1543" s="5" t="str">
        <f>IFERROR(INDEX(Datos[Latitude],Comodines[[#This Row],[L&amp;LC2]]),"")</f>
        <v/>
      </c>
      <c r="B1543" s="6" t="str">
        <f>IFERROR(INDEX(Datos[Longitude],Comodines[[#This Row],[L&amp;LC2]]),"")</f>
        <v/>
      </c>
    </row>
    <row r="1544" spans="1:2" x14ac:dyDescent="0.25">
      <c r="A1544" s="5" t="str">
        <f>IFERROR(INDEX(Datos[Latitude],Comodines[[#This Row],[L&amp;LC2]]),"")</f>
        <v/>
      </c>
      <c r="B1544" s="6" t="str">
        <f>IFERROR(INDEX(Datos[Longitude],Comodines[[#This Row],[L&amp;LC2]]),"")</f>
        <v/>
      </c>
    </row>
    <row r="1545" spans="1:2" x14ac:dyDescent="0.25">
      <c r="A1545" s="5" t="str">
        <f>IFERROR(INDEX(Datos[Latitude],Comodines[[#This Row],[L&amp;LC2]]),"")</f>
        <v/>
      </c>
      <c r="B1545" s="6" t="str">
        <f>IFERROR(INDEX(Datos[Longitude],Comodines[[#This Row],[L&amp;LC2]]),"")</f>
        <v/>
      </c>
    </row>
    <row r="1546" spans="1:2" x14ac:dyDescent="0.25">
      <c r="A1546" s="5" t="str">
        <f>IFERROR(INDEX(Datos[Latitude],Comodines[[#This Row],[L&amp;LC2]]),"")</f>
        <v/>
      </c>
      <c r="B1546" s="6" t="str">
        <f>IFERROR(INDEX(Datos[Longitude],Comodines[[#This Row],[L&amp;LC2]]),"")</f>
        <v/>
      </c>
    </row>
    <row r="1547" spans="1:2" x14ac:dyDescent="0.25">
      <c r="A1547" s="5" t="str">
        <f>IFERROR(INDEX(Datos[Latitude],Comodines[[#This Row],[L&amp;LC2]]),"")</f>
        <v/>
      </c>
      <c r="B1547" s="6" t="str">
        <f>IFERROR(INDEX(Datos[Longitude],Comodines[[#This Row],[L&amp;LC2]]),"")</f>
        <v/>
      </c>
    </row>
    <row r="1548" spans="1:2" x14ac:dyDescent="0.25">
      <c r="A1548" s="5" t="str">
        <f>IFERROR(INDEX(Datos[Latitude],Comodines[[#This Row],[L&amp;LC2]]),"")</f>
        <v/>
      </c>
      <c r="B1548" s="6" t="str">
        <f>IFERROR(INDEX(Datos[Longitude],Comodines[[#This Row],[L&amp;LC2]]),"")</f>
        <v/>
      </c>
    </row>
    <row r="1549" spans="1:2" x14ac:dyDescent="0.25">
      <c r="A1549" s="5" t="str">
        <f>IFERROR(INDEX(Datos[Latitude],Comodines[[#This Row],[L&amp;LC2]]),"")</f>
        <v/>
      </c>
      <c r="B1549" s="6" t="str">
        <f>IFERROR(INDEX(Datos[Longitude],Comodines[[#This Row],[L&amp;LC2]]),"")</f>
        <v/>
      </c>
    </row>
    <row r="1550" spans="1:2" x14ac:dyDescent="0.25">
      <c r="A1550" s="5" t="str">
        <f>IFERROR(INDEX(Datos[Latitude],Comodines[[#This Row],[L&amp;LC2]]),"")</f>
        <v/>
      </c>
      <c r="B1550" s="6" t="str">
        <f>IFERROR(INDEX(Datos[Longitude],Comodines[[#This Row],[L&amp;LC2]]),"")</f>
        <v/>
      </c>
    </row>
    <row r="1551" spans="1:2" x14ac:dyDescent="0.25">
      <c r="A1551" s="5" t="str">
        <f>IFERROR(INDEX(Datos[Latitude],Comodines[[#This Row],[L&amp;LC2]]),"")</f>
        <v/>
      </c>
      <c r="B1551" s="6" t="str">
        <f>IFERROR(INDEX(Datos[Longitude],Comodines[[#This Row],[L&amp;LC2]]),"")</f>
        <v/>
      </c>
    </row>
    <row r="1552" spans="1:2" x14ac:dyDescent="0.25">
      <c r="A1552" s="5" t="str">
        <f>IFERROR(INDEX(Datos[Latitude],Comodines[[#This Row],[L&amp;LC2]]),"")</f>
        <v/>
      </c>
      <c r="B1552" s="6" t="str">
        <f>IFERROR(INDEX(Datos[Longitude],Comodines[[#This Row],[L&amp;LC2]]),"")</f>
        <v/>
      </c>
    </row>
    <row r="1553" spans="1:2" x14ac:dyDescent="0.25">
      <c r="A1553" s="5" t="str">
        <f>IFERROR(INDEX(Datos[Latitude],Comodines[[#This Row],[L&amp;LC2]]),"")</f>
        <v/>
      </c>
      <c r="B1553" s="6" t="str">
        <f>IFERROR(INDEX(Datos[Longitude],Comodines[[#This Row],[L&amp;LC2]]),"")</f>
        <v/>
      </c>
    </row>
    <row r="1554" spans="1:2" x14ac:dyDescent="0.25">
      <c r="A1554" s="5" t="str">
        <f>IFERROR(INDEX(Datos[Latitude],Comodines[[#This Row],[L&amp;LC2]]),"")</f>
        <v/>
      </c>
      <c r="B1554" s="6" t="str">
        <f>IFERROR(INDEX(Datos[Longitude],Comodines[[#This Row],[L&amp;LC2]]),"")</f>
        <v/>
      </c>
    </row>
    <row r="1555" spans="1:2" x14ac:dyDescent="0.25">
      <c r="A1555" s="5" t="str">
        <f>IFERROR(INDEX(Datos[Latitude],Comodines[[#This Row],[L&amp;LC2]]),"")</f>
        <v/>
      </c>
      <c r="B1555" s="6" t="str">
        <f>IFERROR(INDEX(Datos[Longitude],Comodines[[#This Row],[L&amp;LC2]]),"")</f>
        <v/>
      </c>
    </row>
    <row r="1556" spans="1:2" x14ac:dyDescent="0.25">
      <c r="A1556" s="5" t="str">
        <f>IFERROR(INDEX(Datos[Latitude],Comodines[[#This Row],[L&amp;LC2]]),"")</f>
        <v/>
      </c>
      <c r="B1556" s="6" t="str">
        <f>IFERROR(INDEX(Datos[Longitude],Comodines[[#This Row],[L&amp;LC2]]),"")</f>
        <v/>
      </c>
    </row>
    <row r="1557" spans="1:2" x14ac:dyDescent="0.25">
      <c r="A1557" s="5" t="str">
        <f>IFERROR(INDEX(Datos[Latitude],Comodines[[#This Row],[L&amp;LC2]]),"")</f>
        <v/>
      </c>
      <c r="B1557" s="6" t="str">
        <f>IFERROR(INDEX(Datos[Longitude],Comodines[[#This Row],[L&amp;LC2]]),"")</f>
        <v/>
      </c>
    </row>
    <row r="1558" spans="1:2" x14ac:dyDescent="0.25">
      <c r="A1558" s="5" t="str">
        <f>IFERROR(INDEX(Datos[Latitude],Comodines[[#This Row],[L&amp;LC2]]),"")</f>
        <v/>
      </c>
      <c r="B1558" s="6" t="str">
        <f>IFERROR(INDEX(Datos[Longitude],Comodines[[#This Row],[L&amp;LC2]]),"")</f>
        <v/>
      </c>
    </row>
    <row r="1559" spans="1:2" x14ac:dyDescent="0.25">
      <c r="A1559" s="5" t="str">
        <f>IFERROR(INDEX(Datos[Latitude],Comodines[[#This Row],[L&amp;LC2]]),"")</f>
        <v/>
      </c>
      <c r="B1559" s="6" t="str">
        <f>IFERROR(INDEX(Datos[Longitude],Comodines[[#This Row],[L&amp;LC2]]),"")</f>
        <v/>
      </c>
    </row>
    <row r="1560" spans="1:2" x14ac:dyDescent="0.25">
      <c r="A1560" s="5" t="str">
        <f>IFERROR(INDEX(Datos[Latitude],Comodines[[#This Row],[L&amp;LC2]]),"")</f>
        <v/>
      </c>
      <c r="B1560" s="6" t="str">
        <f>IFERROR(INDEX(Datos[Longitude],Comodines[[#This Row],[L&amp;LC2]]),"")</f>
        <v/>
      </c>
    </row>
    <row r="1561" spans="1:2" x14ac:dyDescent="0.25">
      <c r="A1561" s="5" t="str">
        <f>IFERROR(INDEX(Datos[Latitude],Comodines[[#This Row],[L&amp;LC2]]),"")</f>
        <v/>
      </c>
      <c r="B1561" s="6" t="str">
        <f>IFERROR(INDEX(Datos[Longitude],Comodines[[#This Row],[L&amp;LC2]]),"")</f>
        <v/>
      </c>
    </row>
    <row r="1562" spans="1:2" x14ac:dyDescent="0.25">
      <c r="A1562" s="5" t="str">
        <f>IFERROR(INDEX(Datos[Latitude],Comodines[[#This Row],[L&amp;LC2]]),"")</f>
        <v/>
      </c>
      <c r="B1562" s="6" t="str">
        <f>IFERROR(INDEX(Datos[Longitude],Comodines[[#This Row],[L&amp;LC2]]),"")</f>
        <v/>
      </c>
    </row>
    <row r="1563" spans="1:2" x14ac:dyDescent="0.25">
      <c r="A1563" s="5" t="str">
        <f>IFERROR(INDEX(Datos[Latitude],Comodines[[#This Row],[L&amp;LC2]]),"")</f>
        <v/>
      </c>
      <c r="B1563" s="6" t="str">
        <f>IFERROR(INDEX(Datos[Longitude],Comodines[[#This Row],[L&amp;LC2]]),"")</f>
        <v/>
      </c>
    </row>
    <row r="1564" spans="1:2" x14ac:dyDescent="0.25">
      <c r="A1564" s="5" t="str">
        <f>IFERROR(INDEX(Datos[Latitude],Comodines[[#This Row],[L&amp;LC2]]),"")</f>
        <v/>
      </c>
      <c r="B1564" s="6" t="str">
        <f>IFERROR(INDEX(Datos[Longitude],Comodines[[#This Row],[L&amp;LC2]]),"")</f>
        <v/>
      </c>
    </row>
    <row r="1565" spans="1:2" x14ac:dyDescent="0.25">
      <c r="A1565" s="5" t="str">
        <f>IFERROR(INDEX(Datos[Latitude],Comodines[[#This Row],[L&amp;LC2]]),"")</f>
        <v/>
      </c>
      <c r="B1565" s="6" t="str">
        <f>IFERROR(INDEX(Datos[Longitude],Comodines[[#This Row],[L&amp;LC2]]),"")</f>
        <v/>
      </c>
    </row>
    <row r="1566" spans="1:2" x14ac:dyDescent="0.25">
      <c r="A1566" s="5" t="str">
        <f>IFERROR(INDEX(Datos[Latitude],Comodines[[#This Row],[L&amp;LC2]]),"")</f>
        <v/>
      </c>
      <c r="B1566" s="6" t="str">
        <f>IFERROR(INDEX(Datos[Longitude],Comodines[[#This Row],[L&amp;LC2]]),"")</f>
        <v/>
      </c>
    </row>
    <row r="1567" spans="1:2" x14ac:dyDescent="0.25">
      <c r="A1567" s="5" t="str">
        <f>IFERROR(INDEX(Datos[Latitude],Comodines[[#This Row],[L&amp;LC2]]),"")</f>
        <v/>
      </c>
      <c r="B1567" s="6" t="str">
        <f>IFERROR(INDEX(Datos[Longitude],Comodines[[#This Row],[L&amp;LC2]]),"")</f>
        <v/>
      </c>
    </row>
    <row r="1568" spans="1:2" x14ac:dyDescent="0.25">
      <c r="A1568" s="5" t="str">
        <f>IFERROR(INDEX(Datos[Latitude],Comodines[[#This Row],[L&amp;LC2]]),"")</f>
        <v/>
      </c>
      <c r="B1568" s="6" t="str">
        <f>IFERROR(INDEX(Datos[Longitude],Comodines[[#This Row],[L&amp;LC2]]),"")</f>
        <v/>
      </c>
    </row>
    <row r="1569" spans="1:2" x14ac:dyDescent="0.25">
      <c r="A1569" s="5" t="str">
        <f>IFERROR(INDEX(Datos[Latitude],Comodines[[#This Row],[L&amp;LC2]]),"")</f>
        <v/>
      </c>
      <c r="B1569" s="6" t="str">
        <f>IFERROR(INDEX(Datos[Longitude],Comodines[[#This Row],[L&amp;LC2]]),"")</f>
        <v/>
      </c>
    </row>
    <row r="1570" spans="1:2" x14ac:dyDescent="0.25">
      <c r="A1570" s="5" t="str">
        <f>IFERROR(INDEX(Datos[Latitude],Comodines[[#This Row],[L&amp;LC2]]),"")</f>
        <v/>
      </c>
      <c r="B1570" s="6" t="str">
        <f>IFERROR(INDEX(Datos[Longitude],Comodines[[#This Row],[L&amp;LC2]]),"")</f>
        <v/>
      </c>
    </row>
    <row r="1571" spans="1:2" x14ac:dyDescent="0.25">
      <c r="A1571" s="5" t="str">
        <f>IFERROR(INDEX(Datos[Latitude],Comodines[[#This Row],[L&amp;LC2]]),"")</f>
        <v/>
      </c>
      <c r="B1571" s="6" t="str">
        <f>IFERROR(INDEX(Datos[Longitude],Comodines[[#This Row],[L&amp;LC2]]),"")</f>
        <v/>
      </c>
    </row>
    <row r="1572" spans="1:2" x14ac:dyDescent="0.25">
      <c r="A1572" s="5" t="str">
        <f>IFERROR(INDEX(Datos[Latitude],Comodines[[#This Row],[L&amp;LC2]]),"")</f>
        <v/>
      </c>
      <c r="B1572" s="6" t="str">
        <f>IFERROR(INDEX(Datos[Longitude],Comodines[[#This Row],[L&amp;LC2]]),"")</f>
        <v/>
      </c>
    </row>
    <row r="1573" spans="1:2" x14ac:dyDescent="0.25">
      <c r="A1573" s="5" t="str">
        <f>IFERROR(INDEX(Datos[Latitude],Comodines[[#This Row],[L&amp;LC2]]),"")</f>
        <v/>
      </c>
      <c r="B1573" s="6" t="str">
        <f>IFERROR(INDEX(Datos[Longitude],Comodines[[#This Row],[L&amp;LC2]]),"")</f>
        <v/>
      </c>
    </row>
    <row r="1574" spans="1:2" x14ac:dyDescent="0.25">
      <c r="A1574" s="5" t="str">
        <f>IFERROR(INDEX(Datos[Latitude],Comodines[[#This Row],[L&amp;LC2]]),"")</f>
        <v/>
      </c>
      <c r="B1574" s="6" t="str">
        <f>IFERROR(INDEX(Datos[Longitude],Comodines[[#This Row],[L&amp;LC2]]),"")</f>
        <v/>
      </c>
    </row>
    <row r="1575" spans="1:2" x14ac:dyDescent="0.25">
      <c r="A1575" s="5" t="str">
        <f>IFERROR(INDEX(Datos[Latitude],Comodines[[#This Row],[L&amp;LC2]]),"")</f>
        <v/>
      </c>
      <c r="B1575" s="6" t="str">
        <f>IFERROR(INDEX(Datos[Longitude],Comodines[[#This Row],[L&amp;LC2]]),"")</f>
        <v/>
      </c>
    </row>
    <row r="1576" spans="1:2" x14ac:dyDescent="0.25">
      <c r="A1576" s="5" t="str">
        <f>IFERROR(INDEX(Datos[Latitude],Comodines[[#This Row],[L&amp;LC2]]),"")</f>
        <v/>
      </c>
      <c r="B1576" s="6" t="str">
        <f>IFERROR(INDEX(Datos[Longitude],Comodines[[#This Row],[L&amp;LC2]]),"")</f>
        <v/>
      </c>
    </row>
    <row r="1577" spans="1:2" x14ac:dyDescent="0.25">
      <c r="A1577" s="5" t="str">
        <f>IFERROR(INDEX(Datos[Latitude],Comodines[[#This Row],[L&amp;LC2]]),"")</f>
        <v/>
      </c>
      <c r="B1577" s="6" t="str">
        <f>IFERROR(INDEX(Datos[Longitude],Comodines[[#This Row],[L&amp;LC2]]),"")</f>
        <v/>
      </c>
    </row>
    <row r="1578" spans="1:2" x14ac:dyDescent="0.25">
      <c r="A1578" s="5" t="str">
        <f>IFERROR(INDEX(Datos[Latitude],Comodines[[#This Row],[L&amp;LC2]]),"")</f>
        <v/>
      </c>
      <c r="B1578" s="6" t="str">
        <f>IFERROR(INDEX(Datos[Longitude],Comodines[[#This Row],[L&amp;LC2]]),"")</f>
        <v/>
      </c>
    </row>
    <row r="1579" spans="1:2" x14ac:dyDescent="0.25">
      <c r="A1579" s="5" t="str">
        <f>IFERROR(INDEX(Datos[Latitude],Comodines[[#This Row],[L&amp;LC2]]),"")</f>
        <v/>
      </c>
      <c r="B1579" s="6" t="str">
        <f>IFERROR(INDEX(Datos[Longitude],Comodines[[#This Row],[L&amp;LC2]]),"")</f>
        <v/>
      </c>
    </row>
    <row r="1580" spans="1:2" x14ac:dyDescent="0.25">
      <c r="A1580" s="5" t="str">
        <f>IFERROR(INDEX(Datos[Latitude],Comodines[[#This Row],[L&amp;LC2]]),"")</f>
        <v/>
      </c>
      <c r="B1580" s="6" t="str">
        <f>IFERROR(INDEX(Datos[Longitude],Comodines[[#This Row],[L&amp;LC2]]),"")</f>
        <v/>
      </c>
    </row>
    <row r="1581" spans="1:2" x14ac:dyDescent="0.25">
      <c r="A1581" s="5" t="str">
        <f>IFERROR(INDEX(Datos[Latitude],Comodines[[#This Row],[L&amp;LC2]]),"")</f>
        <v/>
      </c>
      <c r="B1581" s="6" t="str">
        <f>IFERROR(INDEX(Datos[Longitude],Comodines[[#This Row],[L&amp;LC2]]),"")</f>
        <v/>
      </c>
    </row>
    <row r="1582" spans="1:2" x14ac:dyDescent="0.25">
      <c r="A1582" s="5" t="str">
        <f>IFERROR(INDEX(Datos[Latitude],Comodines[[#This Row],[L&amp;LC2]]),"")</f>
        <v/>
      </c>
      <c r="B1582" s="6" t="str">
        <f>IFERROR(INDEX(Datos[Longitude],Comodines[[#This Row],[L&amp;LC2]]),"")</f>
        <v/>
      </c>
    </row>
    <row r="1583" spans="1:2" x14ac:dyDescent="0.25">
      <c r="A1583" s="5" t="str">
        <f>IFERROR(INDEX(Datos[Latitude],Comodines[[#This Row],[L&amp;LC2]]),"")</f>
        <v/>
      </c>
      <c r="B1583" s="6" t="str">
        <f>IFERROR(INDEX(Datos[Longitude],Comodines[[#This Row],[L&amp;LC2]]),"")</f>
        <v/>
      </c>
    </row>
    <row r="1584" spans="1:2" x14ac:dyDescent="0.25">
      <c r="A1584" s="5" t="str">
        <f>IFERROR(INDEX(Datos[Latitude],Comodines[[#This Row],[L&amp;LC2]]),"")</f>
        <v/>
      </c>
      <c r="B1584" s="6" t="str">
        <f>IFERROR(INDEX(Datos[Longitude],Comodines[[#This Row],[L&amp;LC2]]),"")</f>
        <v/>
      </c>
    </row>
    <row r="1585" spans="1:2" x14ac:dyDescent="0.25">
      <c r="A1585" s="5" t="str">
        <f>IFERROR(INDEX(Datos[Latitude],Comodines[[#This Row],[L&amp;LC2]]),"")</f>
        <v/>
      </c>
      <c r="B1585" s="6" t="str">
        <f>IFERROR(INDEX(Datos[Longitude],Comodines[[#This Row],[L&amp;LC2]]),"")</f>
        <v/>
      </c>
    </row>
    <row r="1586" spans="1:2" x14ac:dyDescent="0.25">
      <c r="A1586" s="5" t="str">
        <f>IFERROR(INDEX(Datos[Latitude],Comodines[[#This Row],[L&amp;LC2]]),"")</f>
        <v/>
      </c>
      <c r="B1586" s="6" t="str">
        <f>IFERROR(INDEX(Datos[Longitude],Comodines[[#This Row],[L&amp;LC2]]),"")</f>
        <v/>
      </c>
    </row>
    <row r="1587" spans="1:2" x14ac:dyDescent="0.25">
      <c r="A1587" s="5" t="str">
        <f>IFERROR(INDEX(Datos[Latitude],Comodines[[#This Row],[L&amp;LC2]]),"")</f>
        <v/>
      </c>
      <c r="B1587" s="6" t="str">
        <f>IFERROR(INDEX(Datos[Longitude],Comodines[[#This Row],[L&amp;LC2]]),"")</f>
        <v/>
      </c>
    </row>
    <row r="1588" spans="1:2" x14ac:dyDescent="0.25">
      <c r="A1588" s="5" t="str">
        <f>IFERROR(INDEX(Datos[Latitude],Comodines[[#This Row],[L&amp;LC2]]),"")</f>
        <v/>
      </c>
      <c r="B1588" s="6" t="str">
        <f>IFERROR(INDEX(Datos[Longitude],Comodines[[#This Row],[L&amp;LC2]]),"")</f>
        <v/>
      </c>
    </row>
    <row r="1589" spans="1:2" x14ac:dyDescent="0.25">
      <c r="A1589" s="5" t="str">
        <f>IFERROR(INDEX(Datos[Latitude],Comodines[[#This Row],[L&amp;LC2]]),"")</f>
        <v/>
      </c>
      <c r="B1589" s="6" t="str">
        <f>IFERROR(INDEX(Datos[Longitude],Comodines[[#This Row],[L&amp;LC2]]),"")</f>
        <v/>
      </c>
    </row>
    <row r="1590" spans="1:2" x14ac:dyDescent="0.25">
      <c r="A1590" s="5" t="str">
        <f>IFERROR(INDEX(Datos[Latitude],Comodines[[#This Row],[L&amp;LC2]]),"")</f>
        <v/>
      </c>
      <c r="B1590" s="6" t="str">
        <f>IFERROR(INDEX(Datos[Longitude],Comodines[[#This Row],[L&amp;LC2]]),"")</f>
        <v/>
      </c>
    </row>
    <row r="1591" spans="1:2" x14ac:dyDescent="0.25">
      <c r="A1591" s="5" t="str">
        <f>IFERROR(INDEX(Datos[Latitude],Comodines[[#This Row],[L&amp;LC2]]),"")</f>
        <v/>
      </c>
      <c r="B1591" s="6" t="str">
        <f>IFERROR(INDEX(Datos[Longitude],Comodines[[#This Row],[L&amp;LC2]]),"")</f>
        <v/>
      </c>
    </row>
    <row r="1592" spans="1:2" x14ac:dyDescent="0.25">
      <c r="A1592" s="5" t="str">
        <f>IFERROR(INDEX(Datos[Latitude],Comodines[[#This Row],[L&amp;LC2]]),"")</f>
        <v/>
      </c>
      <c r="B1592" s="6" t="str">
        <f>IFERROR(INDEX(Datos[Longitude],Comodines[[#This Row],[L&amp;LC2]]),"")</f>
        <v/>
      </c>
    </row>
    <row r="1593" spans="1:2" x14ac:dyDescent="0.25">
      <c r="A1593" s="5" t="str">
        <f>IFERROR(INDEX(Datos[Latitude],Comodines[[#This Row],[L&amp;LC2]]),"")</f>
        <v/>
      </c>
      <c r="B1593" s="6" t="str">
        <f>IFERROR(INDEX(Datos[Longitude],Comodines[[#This Row],[L&amp;LC2]]),"")</f>
        <v/>
      </c>
    </row>
    <row r="1594" spans="1:2" x14ac:dyDescent="0.25">
      <c r="A1594" s="5" t="str">
        <f>IFERROR(INDEX(Datos[Latitude],Comodines[[#This Row],[L&amp;LC2]]),"")</f>
        <v/>
      </c>
      <c r="B1594" s="6" t="str">
        <f>IFERROR(INDEX(Datos[Longitude],Comodines[[#This Row],[L&amp;LC2]]),"")</f>
        <v/>
      </c>
    </row>
    <row r="1595" spans="1:2" x14ac:dyDescent="0.25">
      <c r="A1595" s="5" t="str">
        <f>IFERROR(INDEX(Datos[Latitude],Comodines[[#This Row],[L&amp;LC2]]),"")</f>
        <v/>
      </c>
      <c r="B1595" s="6" t="str">
        <f>IFERROR(INDEX(Datos[Longitude],Comodines[[#This Row],[L&amp;LC2]]),"")</f>
        <v/>
      </c>
    </row>
    <row r="1596" spans="1:2" x14ac:dyDescent="0.25">
      <c r="A1596" s="5" t="str">
        <f>IFERROR(INDEX(Datos[Latitude],Comodines[[#This Row],[L&amp;LC2]]),"")</f>
        <v/>
      </c>
      <c r="B1596" s="6" t="str">
        <f>IFERROR(INDEX(Datos[Longitude],Comodines[[#This Row],[L&amp;LC2]]),"")</f>
        <v/>
      </c>
    </row>
    <row r="1597" spans="1:2" x14ac:dyDescent="0.25">
      <c r="A1597" s="5" t="str">
        <f>IFERROR(INDEX(Datos[Latitude],Comodines[[#This Row],[L&amp;LC2]]),"")</f>
        <v/>
      </c>
      <c r="B1597" s="6" t="str">
        <f>IFERROR(INDEX(Datos[Longitude],Comodines[[#This Row],[L&amp;LC2]]),"")</f>
        <v/>
      </c>
    </row>
    <row r="1598" spans="1:2" x14ac:dyDescent="0.25">
      <c r="A1598" s="10" t="str">
        <f>IFERROR(INDEX(Datos[Latitude],Comodines[[#This Row],[L&amp;LC2]]),"")</f>
        <v/>
      </c>
      <c r="B1598" s="6" t="str">
        <f>IFERROR(INDEX(Datos[Longitude],Comodines[[#This Row],[L&amp;LC2]]),"")</f>
        <v/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HojaDeDatos</vt:lpstr>
      <vt:lpstr>FIRE SYSTEM</vt:lpstr>
      <vt:lpstr>Datos nuevos link NASA</vt:lpstr>
      <vt:lpstr>HotSpot</vt:lpstr>
      <vt:lpstr>_Latitud</vt:lpstr>
      <vt:lpstr>_Longitud</vt:lpstr>
      <vt:lpstr>Latitud_</vt:lpstr>
      <vt:lpstr>Longitud_</vt:lpstr>
      <vt:lpstr>Precisión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RegistroIGLOBAL</dc:creator>
  <cp:lastModifiedBy>Wilca</cp:lastModifiedBy>
  <dcterms:created xsi:type="dcterms:W3CDTF">2016-09-13T16:07:30Z</dcterms:created>
  <dcterms:modified xsi:type="dcterms:W3CDTF">2016-10-01T23:21:33Z</dcterms:modified>
</cp:coreProperties>
</file>